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2700" windowWidth="19410" windowHeight="10830" activeTab="1"/>
  </bookViews>
  <sheets>
    <sheet name="tableau" sheetId="1" r:id="rId1"/>
    <sheet name="aliments" sheetId="2" r:id="rId2"/>
    <sheet name="Feuil1" sheetId="10" r:id="rId3"/>
  </sheets>
  <definedNames>
    <definedName name="Abats">aliments!$B$2:$B$31</definedName>
    <definedName name="Aliments_lactés_diététiques">aliments!$B$32</definedName>
    <definedName name="Autres_matières_grasses_animales">aliments!$B$33:$B$38</definedName>
    <definedName name="Beurres_et_matières_grasses_animales">aliments!$B$39:$B$47</definedName>
    <definedName name="Beurres_et_matières_grasses_laitières">aliments!$B$39:$B$47</definedName>
    <definedName name="Bières_et_similaires">aliments!$B$48:$B$53</definedName>
    <definedName name="Biscottes_et_pains_non_levés">aliments!$B$54:$B$67</definedName>
    <definedName name="Biscuit_apéritif_à_base_de_pomme_de_terre__type_tuile_salée">aliments!$B$68:$B$70</definedName>
    <definedName name="Biscuit_secs_sucrés">aliments!#REF!</definedName>
    <definedName name="Biscuits_salés_apéritifs">aliments!$B$68:$B$70</definedName>
    <definedName name="Biscuits_secs_sucrés">aliments!#REF!</definedName>
    <definedName name="Boissons_rafraîchissantes_sans_alcool">aliments!#REF!</definedName>
    <definedName name="Bouillons_prêts_à_consommer">aliments!#REF!</definedName>
    <definedName name="Café_thé_infusions_boissons_au_cacao">aliments!#REF!</definedName>
    <definedName name="Catégories">tableau!$BZ$2:$BZ$73</definedName>
    <definedName name="Céréales_petit_déjeuner_et_barres_céréalières">aliments!#REF!</definedName>
    <definedName name="Charcuteries_et_salaisons">aliments!#REF!</definedName>
    <definedName name="Chocolats_et_produits_à_base_de_chocolat">aliments!#REF!</definedName>
    <definedName name="Cidres_et_similaires">aliments!#REF!</definedName>
    <definedName name="Cocktails">aliments!#REF!</definedName>
    <definedName name="Compléments_alimentaires">aliments!#REF!</definedName>
    <definedName name="Confiseries_non_chocolatées">aliments!#REF!</definedName>
    <definedName name="Confitures">aliments!#REF!</definedName>
    <definedName name="Crèmes_et_spécialités_à_base_de_crème">aliments!#REF!</definedName>
    <definedName name="Crustacés_et_mollusques_non_transformés">aliments!#REF!</definedName>
    <definedName name="Denrées_destinées_à_une_alimentation_particulière">aliments!#REF!</definedName>
    <definedName name="Desserts_lactés_frais_ou_UHT">aliments!#REF!</definedName>
    <definedName name="Eaux">aliments!#REF!</definedName>
    <definedName name="Entremets_et_glaces">aliments!#REF!</definedName>
    <definedName name="Farines_et_amidons">aliments!#REF!</definedName>
    <definedName name="Fromages">aliments!#REF!</definedName>
    <definedName name="Fromages_affinés_à_pâte_dure">aliments!#REF!</definedName>
    <definedName name="Fromages_affinés_à_pâte_ferme">aliments!#REF!</definedName>
    <definedName name="Fromages_affinés_à_pâte_molle">aliments!#REF!</definedName>
    <definedName name="Fromages_affinés_à_pâte_persillée">aliments!#REF!</definedName>
    <definedName name="Fromages_blancs_ultrafrais">aliments!#REF!</definedName>
    <definedName name="Fromages_fondus">aliments!#REF!</definedName>
    <definedName name="Fromages_non_affinés_et_spécialités_fromagères">aliments!#REF!</definedName>
    <definedName name="Fruits">aliments!#REF!</definedName>
    <definedName name="Gâteaux_et_pâtisseries">aliments!#REF!</definedName>
    <definedName name="Graines_oléagineuses_et_châtaignes">aliments!#REF!</definedName>
    <definedName name="Herbes_épices_et_assaisonnements">aliments!#REF!</definedName>
    <definedName name="Huiles_et_graisses_végétales">aliments!#REF!</definedName>
    <definedName name="Jus_et_nectars">aliments!#REF!</definedName>
    <definedName name="Lait_de_croissance_infantile">aliments!$B$32</definedName>
    <definedName name="Laits">aliments!#REF!</definedName>
    <definedName name="Légumes">aliments!#REF!</definedName>
    <definedName name="Légumes_secs">aliments!#REF!</definedName>
    <definedName name="Liqueurs_et_alcools">aliments!#REF!</definedName>
    <definedName name="Margarines_et_matières_grasses_composées">aliments!#REF!</definedName>
    <definedName name="Oeufs_et_dérivés">aliments!#REF!</definedName>
    <definedName name="Pains">aliments!#REF!</definedName>
    <definedName name="Pâtes_et_semoules">aliments!#REF!</definedName>
    <definedName name="Pizzas_crêpes_et_tartes_salées">aliments!#REF!</definedName>
    <definedName name="Plats_à_base_de_céréales_ou_pâtes">aliments!#REF!</definedName>
    <definedName name="Plats_à_base_de_fromage">aliments!#REF!</definedName>
    <definedName name="Plats_à_base_de_légumes_ou_légumineuses">aliments!#REF!</definedName>
    <definedName name="Plats_à_base_de_poisson_ou_produits_aquatiques">aliments!#REF!</definedName>
    <definedName name="Plats_à_base_de_viande_ou_volaille">aliments!#REF!</definedName>
    <definedName name="Plats_composés">aliments!#REF!</definedName>
    <definedName name="Poissons_et_batraciens_non_transformés">aliments!#REF!</definedName>
    <definedName name="Pommes_de_terre_et_apparentés">aliments!#REF!</definedName>
    <definedName name="Préparations_pour_boissons_sans_alcool">aliments!#REF!</definedName>
    <definedName name="Préparations_pour_pâtisseries">aliments!#REF!</definedName>
    <definedName name="Produits_à_base_de_crustacés_et_mollusques">aliments!#REF!</definedName>
    <definedName name="Produits_à_base_de_poissons">aliments!#REF!</definedName>
    <definedName name="Riz_et_autres_graines">aliments!#REF!</definedName>
    <definedName name="Salades_composées_et_crudités">aliments!#REF!</definedName>
    <definedName name="Sandwichs">aliments!#REF!</definedName>
    <definedName name="Sauces_salées_et_condiments">aliments!#REF!</definedName>
    <definedName name="Soupes_prêtes_à_consommer">aliments!#REF!</definedName>
    <definedName name="Sucres_miels_sirops">aliments!#REF!</definedName>
    <definedName name="Viandes">aliments!#REF!</definedName>
    <definedName name="Viennoiseries_et_brioches">aliments!#REF!</definedName>
    <definedName name="Vins">aliments!#REF!</definedName>
    <definedName name="Volailles">aliments!#REF!</definedName>
    <definedName name="Yaourts_et_spécialités_laitières_type_yaourts">aliments!#REF!</definedName>
  </definedNames>
  <calcPr calcId="125725"/>
</workbook>
</file>

<file path=xl/calcChain.xml><?xml version="1.0" encoding="utf-8"?>
<calcChain xmlns="http://schemas.openxmlformats.org/spreadsheetml/2006/main">
  <c r="C69" i="10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4" i="2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3"/>
  <c r="C2"/>
  <c r="G362" i="1" l="1"/>
  <c r="G361"/>
  <c r="G352"/>
  <c r="G351"/>
  <c r="G342"/>
  <c r="G341"/>
  <c r="G332"/>
  <c r="G331"/>
  <c r="G322"/>
  <c r="G321"/>
  <c r="G309"/>
  <c r="G308"/>
  <c r="G299"/>
  <c r="G298"/>
  <c r="G289"/>
  <c r="G288"/>
  <c r="G279"/>
  <c r="G278"/>
  <c r="G269"/>
  <c r="G268"/>
  <c r="G256"/>
  <c r="G255"/>
  <c r="G246"/>
  <c r="G245"/>
  <c r="G236"/>
  <c r="G235"/>
  <c r="G226"/>
  <c r="G225"/>
  <c r="G216"/>
  <c r="G215"/>
  <c r="G203"/>
  <c r="G202"/>
  <c r="G193"/>
  <c r="G192"/>
  <c r="G183"/>
  <c r="G182"/>
  <c r="G173"/>
  <c r="G172"/>
  <c r="G163"/>
  <c r="G162"/>
  <c r="G150"/>
  <c r="G149"/>
  <c r="G140"/>
  <c r="G139"/>
  <c r="G130"/>
  <c r="G129"/>
  <c r="G120"/>
  <c r="G119"/>
  <c r="G110"/>
  <c r="G109"/>
  <c r="G97"/>
  <c r="G96"/>
  <c r="G87"/>
  <c r="G86"/>
  <c r="G77"/>
  <c r="G76"/>
  <c r="G67"/>
  <c r="G66"/>
  <c r="G57"/>
  <c r="G56"/>
  <c r="G44"/>
  <c r="G43"/>
  <c r="G34"/>
  <c r="G33"/>
  <c r="G24"/>
  <c r="G23"/>
  <c r="G14"/>
  <c r="G13"/>
  <c r="G3"/>
  <c r="G4"/>
  <c r="AN367"/>
  <c r="AM367"/>
  <c r="AL367"/>
  <c r="AK367"/>
  <c r="AJ367"/>
  <c r="AI367"/>
  <c r="AH367"/>
  <c r="AG367"/>
  <c r="AF367"/>
  <c r="AE367"/>
  <c r="AD367"/>
  <c r="AC367"/>
  <c r="AB367"/>
  <c r="AA367"/>
  <c r="Z367"/>
  <c r="Y367"/>
  <c r="X367"/>
  <c r="W367"/>
  <c r="V367"/>
  <c r="U367"/>
  <c r="T367"/>
  <c r="S367"/>
  <c r="R367"/>
  <c r="Q367"/>
  <c r="P367"/>
  <c r="O367"/>
  <c r="N367"/>
  <c r="M367"/>
  <c r="L367"/>
  <c r="K367"/>
  <c r="J367"/>
  <c r="I367"/>
  <c r="H367"/>
  <c r="G367"/>
  <c r="F367"/>
  <c r="E367"/>
  <c r="AN366"/>
  <c r="AM366"/>
  <c r="AL366"/>
  <c r="AK366"/>
  <c r="AJ366"/>
  <c r="AI366"/>
  <c r="AH366"/>
  <c r="AG366"/>
  <c r="AF366"/>
  <c r="AE366"/>
  <c r="AD366"/>
  <c r="AC366"/>
  <c r="AB366"/>
  <c r="AA366"/>
  <c r="Z366"/>
  <c r="Y366"/>
  <c r="X366"/>
  <c r="W366"/>
  <c r="V366"/>
  <c r="U366"/>
  <c r="T366"/>
  <c r="S366"/>
  <c r="R366"/>
  <c r="Q366"/>
  <c r="P366"/>
  <c r="O366"/>
  <c r="N366"/>
  <c r="M366"/>
  <c r="L366"/>
  <c r="K366"/>
  <c r="J366"/>
  <c r="I366"/>
  <c r="H366"/>
  <c r="G366"/>
  <c r="F366"/>
  <c r="E366"/>
  <c r="AN365"/>
  <c r="AM365"/>
  <c r="AL365"/>
  <c r="AK365"/>
  <c r="AJ365"/>
  <c r="AI365"/>
  <c r="AH365"/>
  <c r="AG365"/>
  <c r="AF365"/>
  <c r="AE365"/>
  <c r="AD365"/>
  <c r="AC365"/>
  <c r="AB365"/>
  <c r="AA365"/>
  <c r="Z365"/>
  <c r="Y365"/>
  <c r="X365"/>
  <c r="W365"/>
  <c r="V365"/>
  <c r="U365"/>
  <c r="T365"/>
  <c r="S365"/>
  <c r="R365"/>
  <c r="Q365"/>
  <c r="P365"/>
  <c r="O365"/>
  <c r="N365"/>
  <c r="M365"/>
  <c r="L365"/>
  <c r="K365"/>
  <c r="J365"/>
  <c r="I365"/>
  <c r="H365"/>
  <c r="G365"/>
  <c r="F365"/>
  <c r="E365"/>
  <c r="AN364"/>
  <c r="AM364"/>
  <c r="AL364"/>
  <c r="AK364"/>
  <c r="AJ364"/>
  <c r="AI364"/>
  <c r="AH364"/>
  <c r="AG364"/>
  <c r="AF364"/>
  <c r="AE364"/>
  <c r="AD364"/>
  <c r="AC364"/>
  <c r="AB364"/>
  <c r="AA364"/>
  <c r="Z364"/>
  <c r="Y364"/>
  <c r="X364"/>
  <c r="W364"/>
  <c r="V364"/>
  <c r="U364"/>
  <c r="T364"/>
  <c r="S364"/>
  <c r="R364"/>
  <c r="Q364"/>
  <c r="P364"/>
  <c r="O364"/>
  <c r="N364"/>
  <c r="M364"/>
  <c r="L364"/>
  <c r="K364"/>
  <c r="J364"/>
  <c r="I364"/>
  <c r="H364"/>
  <c r="G364"/>
  <c r="F364"/>
  <c r="E364"/>
  <c r="AN363"/>
  <c r="AM363"/>
  <c r="AL363"/>
  <c r="AK363"/>
  <c r="AJ363"/>
  <c r="AI363"/>
  <c r="AH363"/>
  <c r="AG363"/>
  <c r="AF363"/>
  <c r="AE363"/>
  <c r="AD363"/>
  <c r="AC363"/>
  <c r="AB363"/>
  <c r="AA363"/>
  <c r="Z363"/>
  <c r="Y363"/>
  <c r="X363"/>
  <c r="W363"/>
  <c r="V363"/>
  <c r="U363"/>
  <c r="T363"/>
  <c r="S363"/>
  <c r="R363"/>
  <c r="Q363"/>
  <c r="P363"/>
  <c r="O363"/>
  <c r="N363"/>
  <c r="M363"/>
  <c r="L363"/>
  <c r="K363"/>
  <c r="J363"/>
  <c r="I363"/>
  <c r="H363"/>
  <c r="G363"/>
  <c r="F363"/>
  <c r="E363"/>
  <c r="AN362"/>
  <c r="AM362"/>
  <c r="AL362"/>
  <c r="AK362"/>
  <c r="AJ362"/>
  <c r="AI362"/>
  <c r="AH362"/>
  <c r="AG362"/>
  <c r="AF362"/>
  <c r="AE362"/>
  <c r="AD362"/>
  <c r="AC362"/>
  <c r="AB362"/>
  <c r="AA362"/>
  <c r="Z362"/>
  <c r="Y362"/>
  <c r="X362"/>
  <c r="W362"/>
  <c r="V362"/>
  <c r="U362"/>
  <c r="T362"/>
  <c r="S362"/>
  <c r="R362"/>
  <c r="Q362"/>
  <c r="P362"/>
  <c r="O362"/>
  <c r="N362"/>
  <c r="M362"/>
  <c r="L362"/>
  <c r="K362"/>
  <c r="J362"/>
  <c r="I362"/>
  <c r="H362"/>
  <c r="F362"/>
  <c r="E362"/>
  <c r="AN361"/>
  <c r="AM361"/>
  <c r="AL361"/>
  <c r="AK361"/>
  <c r="AJ361"/>
  <c r="AI361"/>
  <c r="AH361"/>
  <c r="AG361"/>
  <c r="AF361"/>
  <c r="AE361"/>
  <c r="AD361"/>
  <c r="AC361"/>
  <c r="AB361"/>
  <c r="AA361"/>
  <c r="Z361"/>
  <c r="Y361"/>
  <c r="X361"/>
  <c r="W361"/>
  <c r="V361"/>
  <c r="U361"/>
  <c r="T361"/>
  <c r="S361"/>
  <c r="R361"/>
  <c r="Q361"/>
  <c r="P361"/>
  <c r="O361"/>
  <c r="N361"/>
  <c r="M361"/>
  <c r="L361"/>
  <c r="K361"/>
  <c r="J361"/>
  <c r="I361"/>
  <c r="H361"/>
  <c r="F361"/>
  <c r="E361"/>
  <c r="AN357"/>
  <c r="AM357"/>
  <c r="AL357"/>
  <c r="AK357"/>
  <c r="AJ357"/>
  <c r="AI357"/>
  <c r="AH357"/>
  <c r="AG357"/>
  <c r="AF357"/>
  <c r="AE357"/>
  <c r="AD357"/>
  <c r="AC357"/>
  <c r="AB357"/>
  <c r="AA357"/>
  <c r="Z357"/>
  <c r="Y357"/>
  <c r="X357"/>
  <c r="W357"/>
  <c r="V357"/>
  <c r="U357"/>
  <c r="T357"/>
  <c r="S357"/>
  <c r="R357"/>
  <c r="Q357"/>
  <c r="P357"/>
  <c r="O357"/>
  <c r="N357"/>
  <c r="M357"/>
  <c r="L357"/>
  <c r="K357"/>
  <c r="J357"/>
  <c r="I357"/>
  <c r="H357"/>
  <c r="G357"/>
  <c r="F357"/>
  <c r="E357"/>
  <c r="AN356"/>
  <c r="AM356"/>
  <c r="AL356"/>
  <c r="AK356"/>
  <c r="AJ356"/>
  <c r="AI356"/>
  <c r="AH356"/>
  <c r="AG356"/>
  <c r="AF356"/>
  <c r="AE356"/>
  <c r="AD356"/>
  <c r="AC356"/>
  <c r="AB356"/>
  <c r="AA356"/>
  <c r="Z356"/>
  <c r="Y356"/>
  <c r="X356"/>
  <c r="W356"/>
  <c r="V356"/>
  <c r="U356"/>
  <c r="T356"/>
  <c r="S356"/>
  <c r="R356"/>
  <c r="Q356"/>
  <c r="P356"/>
  <c r="O356"/>
  <c r="N356"/>
  <c r="M356"/>
  <c r="L356"/>
  <c r="K356"/>
  <c r="J356"/>
  <c r="I356"/>
  <c r="H356"/>
  <c r="G356"/>
  <c r="F356"/>
  <c r="E356"/>
  <c r="AN355"/>
  <c r="AM355"/>
  <c r="AL355"/>
  <c r="AK355"/>
  <c r="AJ355"/>
  <c r="AI355"/>
  <c r="AH355"/>
  <c r="AG355"/>
  <c r="AF355"/>
  <c r="AE355"/>
  <c r="AD355"/>
  <c r="AC355"/>
  <c r="AB355"/>
  <c r="AA355"/>
  <c r="Z355"/>
  <c r="Y355"/>
  <c r="X355"/>
  <c r="W355"/>
  <c r="V355"/>
  <c r="U355"/>
  <c r="T355"/>
  <c r="S355"/>
  <c r="R355"/>
  <c r="Q355"/>
  <c r="P355"/>
  <c r="O355"/>
  <c r="N355"/>
  <c r="M355"/>
  <c r="L355"/>
  <c r="K355"/>
  <c r="J355"/>
  <c r="I355"/>
  <c r="H355"/>
  <c r="G355"/>
  <c r="F355"/>
  <c r="E355"/>
  <c r="AN354"/>
  <c r="AM354"/>
  <c r="AL354"/>
  <c r="AK354"/>
  <c r="AJ354"/>
  <c r="AI354"/>
  <c r="AH354"/>
  <c r="AG354"/>
  <c r="AF354"/>
  <c r="AE354"/>
  <c r="AD354"/>
  <c r="AC354"/>
  <c r="AB354"/>
  <c r="AA354"/>
  <c r="Z354"/>
  <c r="Y354"/>
  <c r="X354"/>
  <c r="W354"/>
  <c r="V354"/>
  <c r="U354"/>
  <c r="T354"/>
  <c r="S354"/>
  <c r="R354"/>
  <c r="Q354"/>
  <c r="P354"/>
  <c r="O354"/>
  <c r="N354"/>
  <c r="M354"/>
  <c r="L354"/>
  <c r="K354"/>
  <c r="J354"/>
  <c r="I354"/>
  <c r="H354"/>
  <c r="G354"/>
  <c r="F354"/>
  <c r="E354"/>
  <c r="AN353"/>
  <c r="AM353"/>
  <c r="AL353"/>
  <c r="AK353"/>
  <c r="AJ353"/>
  <c r="AI353"/>
  <c r="AH353"/>
  <c r="AG353"/>
  <c r="AF353"/>
  <c r="AE353"/>
  <c r="AD353"/>
  <c r="AC353"/>
  <c r="AB353"/>
  <c r="AA353"/>
  <c r="Z353"/>
  <c r="Y353"/>
  <c r="X353"/>
  <c r="W353"/>
  <c r="V353"/>
  <c r="U353"/>
  <c r="T353"/>
  <c r="S353"/>
  <c r="R353"/>
  <c r="Q353"/>
  <c r="P353"/>
  <c r="O353"/>
  <c r="N353"/>
  <c r="M353"/>
  <c r="L353"/>
  <c r="K353"/>
  <c r="J353"/>
  <c r="I353"/>
  <c r="H353"/>
  <c r="G353"/>
  <c r="F353"/>
  <c r="E353"/>
  <c r="AN352"/>
  <c r="AM352"/>
  <c r="AL352"/>
  <c r="AK352"/>
  <c r="AJ352"/>
  <c r="AI352"/>
  <c r="AH352"/>
  <c r="AG352"/>
  <c r="AF352"/>
  <c r="AE352"/>
  <c r="AD352"/>
  <c r="AC352"/>
  <c r="AB352"/>
  <c r="AA352"/>
  <c r="Z352"/>
  <c r="Y352"/>
  <c r="X352"/>
  <c r="W352"/>
  <c r="V352"/>
  <c r="U352"/>
  <c r="T352"/>
  <c r="S352"/>
  <c r="R352"/>
  <c r="Q352"/>
  <c r="P352"/>
  <c r="O352"/>
  <c r="N352"/>
  <c r="M352"/>
  <c r="L352"/>
  <c r="K352"/>
  <c r="J352"/>
  <c r="I352"/>
  <c r="H352"/>
  <c r="F352"/>
  <c r="E352"/>
  <c r="AN351"/>
  <c r="AM351"/>
  <c r="AL351"/>
  <c r="AK351"/>
  <c r="AJ351"/>
  <c r="AI351"/>
  <c r="AH351"/>
  <c r="AG351"/>
  <c r="AF351"/>
  <c r="AE351"/>
  <c r="AD351"/>
  <c r="AC351"/>
  <c r="AB351"/>
  <c r="AA351"/>
  <c r="Z351"/>
  <c r="Y351"/>
  <c r="X351"/>
  <c r="W351"/>
  <c r="V351"/>
  <c r="U351"/>
  <c r="T351"/>
  <c r="S351"/>
  <c r="R351"/>
  <c r="Q351"/>
  <c r="P351"/>
  <c r="O351"/>
  <c r="N351"/>
  <c r="M351"/>
  <c r="L351"/>
  <c r="K351"/>
  <c r="J351"/>
  <c r="I351"/>
  <c r="H351"/>
  <c r="F351"/>
  <c r="E351"/>
  <c r="AN347"/>
  <c r="AM347"/>
  <c r="AL347"/>
  <c r="AK347"/>
  <c r="AJ347"/>
  <c r="AI347"/>
  <c r="AH347"/>
  <c r="AG347"/>
  <c r="AF347"/>
  <c r="AE347"/>
  <c r="AD347"/>
  <c r="AC347"/>
  <c r="AB347"/>
  <c r="AA347"/>
  <c r="Z347"/>
  <c r="Y347"/>
  <c r="X347"/>
  <c r="W347"/>
  <c r="V347"/>
  <c r="U347"/>
  <c r="T347"/>
  <c r="S347"/>
  <c r="R347"/>
  <c r="Q347"/>
  <c r="P347"/>
  <c r="O347"/>
  <c r="N347"/>
  <c r="M347"/>
  <c r="L347"/>
  <c r="K347"/>
  <c r="J347"/>
  <c r="I347"/>
  <c r="H347"/>
  <c r="G347"/>
  <c r="F347"/>
  <c r="E347"/>
  <c r="AN346"/>
  <c r="AM346"/>
  <c r="AL346"/>
  <c r="AK346"/>
  <c r="AJ346"/>
  <c r="AI346"/>
  <c r="AH346"/>
  <c r="AG346"/>
  <c r="AF346"/>
  <c r="AE346"/>
  <c r="AD346"/>
  <c r="AC346"/>
  <c r="AB346"/>
  <c r="AA346"/>
  <c r="Z346"/>
  <c r="Y346"/>
  <c r="X346"/>
  <c r="W346"/>
  <c r="V346"/>
  <c r="U346"/>
  <c r="T346"/>
  <c r="S346"/>
  <c r="R346"/>
  <c r="Q346"/>
  <c r="P346"/>
  <c r="O346"/>
  <c r="N346"/>
  <c r="M346"/>
  <c r="L346"/>
  <c r="K346"/>
  <c r="J346"/>
  <c r="I346"/>
  <c r="H346"/>
  <c r="G346"/>
  <c r="F346"/>
  <c r="E346"/>
  <c r="AN345"/>
  <c r="AM345"/>
  <c r="AL345"/>
  <c r="AK345"/>
  <c r="AJ345"/>
  <c r="AI345"/>
  <c r="AH345"/>
  <c r="AG345"/>
  <c r="AF345"/>
  <c r="AE345"/>
  <c r="AD345"/>
  <c r="AC345"/>
  <c r="AB345"/>
  <c r="AA345"/>
  <c r="Z345"/>
  <c r="Y345"/>
  <c r="X345"/>
  <c r="W345"/>
  <c r="V345"/>
  <c r="U345"/>
  <c r="T345"/>
  <c r="S345"/>
  <c r="R345"/>
  <c r="Q345"/>
  <c r="P345"/>
  <c r="O345"/>
  <c r="N345"/>
  <c r="M345"/>
  <c r="L345"/>
  <c r="K345"/>
  <c r="J345"/>
  <c r="I345"/>
  <c r="H345"/>
  <c r="G345"/>
  <c r="F345"/>
  <c r="E345"/>
  <c r="AN344"/>
  <c r="AM344"/>
  <c r="AL344"/>
  <c r="AK344"/>
  <c r="AJ344"/>
  <c r="AI344"/>
  <c r="AH344"/>
  <c r="AG344"/>
  <c r="AF344"/>
  <c r="AE344"/>
  <c r="AD344"/>
  <c r="AC344"/>
  <c r="AB344"/>
  <c r="AA344"/>
  <c r="Z344"/>
  <c r="Y344"/>
  <c r="X344"/>
  <c r="W344"/>
  <c r="V344"/>
  <c r="U344"/>
  <c r="T344"/>
  <c r="S344"/>
  <c r="R344"/>
  <c r="Q344"/>
  <c r="P344"/>
  <c r="O344"/>
  <c r="N344"/>
  <c r="M344"/>
  <c r="L344"/>
  <c r="K344"/>
  <c r="J344"/>
  <c r="I344"/>
  <c r="H344"/>
  <c r="G344"/>
  <c r="F344"/>
  <c r="E344"/>
  <c r="AN343"/>
  <c r="AM343"/>
  <c r="AL343"/>
  <c r="AK343"/>
  <c r="AJ343"/>
  <c r="AI343"/>
  <c r="AH343"/>
  <c r="AG343"/>
  <c r="AF343"/>
  <c r="AE343"/>
  <c r="AD343"/>
  <c r="AC343"/>
  <c r="AB343"/>
  <c r="AA343"/>
  <c r="Z343"/>
  <c r="Y343"/>
  <c r="X343"/>
  <c r="W343"/>
  <c r="V343"/>
  <c r="U343"/>
  <c r="T343"/>
  <c r="S343"/>
  <c r="R343"/>
  <c r="Q343"/>
  <c r="P343"/>
  <c r="O343"/>
  <c r="N343"/>
  <c r="M343"/>
  <c r="L343"/>
  <c r="K343"/>
  <c r="J343"/>
  <c r="I343"/>
  <c r="H343"/>
  <c r="G343"/>
  <c r="F343"/>
  <c r="E343"/>
  <c r="AN342"/>
  <c r="AM342"/>
  <c r="AL342"/>
  <c r="AK342"/>
  <c r="AJ342"/>
  <c r="AI342"/>
  <c r="AH342"/>
  <c r="AG342"/>
  <c r="AF342"/>
  <c r="AE342"/>
  <c r="AD342"/>
  <c r="AC342"/>
  <c r="AB342"/>
  <c r="AA342"/>
  <c r="Z342"/>
  <c r="Y342"/>
  <c r="X342"/>
  <c r="W342"/>
  <c r="V342"/>
  <c r="U342"/>
  <c r="T342"/>
  <c r="S342"/>
  <c r="R342"/>
  <c r="Q342"/>
  <c r="P342"/>
  <c r="O342"/>
  <c r="N342"/>
  <c r="M342"/>
  <c r="L342"/>
  <c r="K342"/>
  <c r="J342"/>
  <c r="I342"/>
  <c r="H342"/>
  <c r="F342"/>
  <c r="E342"/>
  <c r="AN341"/>
  <c r="AM341"/>
  <c r="AL341"/>
  <c r="AK341"/>
  <c r="AJ341"/>
  <c r="AI341"/>
  <c r="AH341"/>
  <c r="AG341"/>
  <c r="AF341"/>
  <c r="AE341"/>
  <c r="AD341"/>
  <c r="AC341"/>
  <c r="AB341"/>
  <c r="AA341"/>
  <c r="Z341"/>
  <c r="Y341"/>
  <c r="X341"/>
  <c r="W341"/>
  <c r="V341"/>
  <c r="U341"/>
  <c r="T341"/>
  <c r="S341"/>
  <c r="R341"/>
  <c r="Q341"/>
  <c r="P341"/>
  <c r="O341"/>
  <c r="N341"/>
  <c r="M341"/>
  <c r="L341"/>
  <c r="K341"/>
  <c r="J341"/>
  <c r="I341"/>
  <c r="H341"/>
  <c r="F341"/>
  <c r="E341"/>
  <c r="AN337"/>
  <c r="AM337"/>
  <c r="AL337"/>
  <c r="AK337"/>
  <c r="AJ337"/>
  <c r="AI337"/>
  <c r="AH337"/>
  <c r="AG337"/>
  <c r="AF337"/>
  <c r="AE337"/>
  <c r="AD337"/>
  <c r="AC337"/>
  <c r="AB337"/>
  <c r="AA337"/>
  <c r="Z337"/>
  <c r="Y337"/>
  <c r="X337"/>
  <c r="W337"/>
  <c r="V337"/>
  <c r="U337"/>
  <c r="T337"/>
  <c r="S337"/>
  <c r="R337"/>
  <c r="Q337"/>
  <c r="P337"/>
  <c r="O337"/>
  <c r="N337"/>
  <c r="M337"/>
  <c r="L337"/>
  <c r="K337"/>
  <c r="J337"/>
  <c r="I337"/>
  <c r="H337"/>
  <c r="G337"/>
  <c r="F337"/>
  <c r="E337"/>
  <c r="AN336"/>
  <c r="AM336"/>
  <c r="AL336"/>
  <c r="AK336"/>
  <c r="AJ336"/>
  <c r="AI336"/>
  <c r="AH336"/>
  <c r="AG336"/>
  <c r="AF336"/>
  <c r="AE336"/>
  <c r="AD336"/>
  <c r="AC336"/>
  <c r="AB336"/>
  <c r="AA336"/>
  <c r="Z336"/>
  <c r="Y336"/>
  <c r="X336"/>
  <c r="W336"/>
  <c r="V336"/>
  <c r="U336"/>
  <c r="T336"/>
  <c r="S336"/>
  <c r="R336"/>
  <c r="Q336"/>
  <c r="P336"/>
  <c r="O336"/>
  <c r="N336"/>
  <c r="M336"/>
  <c r="L336"/>
  <c r="K336"/>
  <c r="J336"/>
  <c r="I336"/>
  <c r="H336"/>
  <c r="G336"/>
  <c r="F336"/>
  <c r="E336"/>
  <c r="AN335"/>
  <c r="AM335"/>
  <c r="AL335"/>
  <c r="AK335"/>
  <c r="AJ335"/>
  <c r="AI335"/>
  <c r="AH335"/>
  <c r="AG335"/>
  <c r="AF335"/>
  <c r="AE335"/>
  <c r="AD335"/>
  <c r="AC335"/>
  <c r="AB335"/>
  <c r="AA335"/>
  <c r="Z335"/>
  <c r="Y335"/>
  <c r="X335"/>
  <c r="W335"/>
  <c r="V335"/>
  <c r="U335"/>
  <c r="T335"/>
  <c r="S335"/>
  <c r="R335"/>
  <c r="Q335"/>
  <c r="P335"/>
  <c r="O335"/>
  <c r="N335"/>
  <c r="M335"/>
  <c r="L335"/>
  <c r="K335"/>
  <c r="J335"/>
  <c r="I335"/>
  <c r="H335"/>
  <c r="G335"/>
  <c r="F335"/>
  <c r="E335"/>
  <c r="AN334"/>
  <c r="AM334"/>
  <c r="AL334"/>
  <c r="AK334"/>
  <c r="AJ334"/>
  <c r="AI334"/>
  <c r="AH334"/>
  <c r="AG334"/>
  <c r="AF334"/>
  <c r="AE334"/>
  <c r="AD334"/>
  <c r="AC334"/>
  <c r="AB334"/>
  <c r="AA334"/>
  <c r="Z334"/>
  <c r="Y334"/>
  <c r="X334"/>
  <c r="W334"/>
  <c r="V334"/>
  <c r="U334"/>
  <c r="T334"/>
  <c r="S334"/>
  <c r="R334"/>
  <c r="Q334"/>
  <c r="P334"/>
  <c r="O334"/>
  <c r="N334"/>
  <c r="M334"/>
  <c r="L334"/>
  <c r="K334"/>
  <c r="J334"/>
  <c r="I334"/>
  <c r="H334"/>
  <c r="G334"/>
  <c r="F334"/>
  <c r="E334"/>
  <c r="AN333"/>
  <c r="AM333"/>
  <c r="AL333"/>
  <c r="AK333"/>
  <c r="AJ333"/>
  <c r="AI333"/>
  <c r="AH333"/>
  <c r="AG333"/>
  <c r="AF333"/>
  <c r="AE333"/>
  <c r="AD333"/>
  <c r="AC333"/>
  <c r="AB333"/>
  <c r="AA333"/>
  <c r="Z333"/>
  <c r="Y333"/>
  <c r="X333"/>
  <c r="W333"/>
  <c r="V333"/>
  <c r="U333"/>
  <c r="T333"/>
  <c r="S333"/>
  <c r="R333"/>
  <c r="Q333"/>
  <c r="P333"/>
  <c r="O333"/>
  <c r="N333"/>
  <c r="M333"/>
  <c r="L333"/>
  <c r="K333"/>
  <c r="J333"/>
  <c r="I333"/>
  <c r="H333"/>
  <c r="G333"/>
  <c r="F333"/>
  <c r="E333"/>
  <c r="AN332"/>
  <c r="AM332"/>
  <c r="AL332"/>
  <c r="AK332"/>
  <c r="AJ332"/>
  <c r="AI332"/>
  <c r="AH332"/>
  <c r="AG332"/>
  <c r="AF332"/>
  <c r="AE332"/>
  <c r="AD332"/>
  <c r="AC332"/>
  <c r="AB332"/>
  <c r="AA332"/>
  <c r="Z332"/>
  <c r="Y332"/>
  <c r="X332"/>
  <c r="W332"/>
  <c r="V332"/>
  <c r="U332"/>
  <c r="T332"/>
  <c r="S332"/>
  <c r="R332"/>
  <c r="Q332"/>
  <c r="P332"/>
  <c r="O332"/>
  <c r="N332"/>
  <c r="M332"/>
  <c r="L332"/>
  <c r="K332"/>
  <c r="J332"/>
  <c r="I332"/>
  <c r="H332"/>
  <c r="F332"/>
  <c r="E332"/>
  <c r="AN331"/>
  <c r="AM331"/>
  <c r="AL331"/>
  <c r="AK331"/>
  <c r="AJ331"/>
  <c r="AI331"/>
  <c r="AH331"/>
  <c r="AG331"/>
  <c r="AF331"/>
  <c r="AE331"/>
  <c r="AD331"/>
  <c r="AC331"/>
  <c r="AB331"/>
  <c r="AA331"/>
  <c r="Z331"/>
  <c r="Y331"/>
  <c r="X331"/>
  <c r="W331"/>
  <c r="V331"/>
  <c r="U331"/>
  <c r="T331"/>
  <c r="S331"/>
  <c r="R331"/>
  <c r="Q331"/>
  <c r="P331"/>
  <c r="O331"/>
  <c r="N331"/>
  <c r="M331"/>
  <c r="L331"/>
  <c r="K331"/>
  <c r="J331"/>
  <c r="I331"/>
  <c r="H331"/>
  <c r="F331"/>
  <c r="E331"/>
  <c r="AN327"/>
  <c r="AM327"/>
  <c r="AL327"/>
  <c r="AK327"/>
  <c r="AJ327"/>
  <c r="AI327"/>
  <c r="AH327"/>
  <c r="AG327"/>
  <c r="AF327"/>
  <c r="AE327"/>
  <c r="AD327"/>
  <c r="AC327"/>
  <c r="AB327"/>
  <c r="AA327"/>
  <c r="Z327"/>
  <c r="Y327"/>
  <c r="X327"/>
  <c r="W327"/>
  <c r="V327"/>
  <c r="U327"/>
  <c r="T327"/>
  <c r="S327"/>
  <c r="R327"/>
  <c r="Q327"/>
  <c r="P327"/>
  <c r="O327"/>
  <c r="N327"/>
  <c r="M327"/>
  <c r="L327"/>
  <c r="K327"/>
  <c r="J327"/>
  <c r="I327"/>
  <c r="H327"/>
  <c r="G327"/>
  <c r="F327"/>
  <c r="E327"/>
  <c r="AN326"/>
  <c r="AM326"/>
  <c r="AL326"/>
  <c r="AK326"/>
  <c r="AJ326"/>
  <c r="AI326"/>
  <c r="AH326"/>
  <c r="AG326"/>
  <c r="AF326"/>
  <c r="AE326"/>
  <c r="AD326"/>
  <c r="AC326"/>
  <c r="AB326"/>
  <c r="AA326"/>
  <c r="Z326"/>
  <c r="Y326"/>
  <c r="X326"/>
  <c r="W326"/>
  <c r="V326"/>
  <c r="U326"/>
  <c r="T326"/>
  <c r="S326"/>
  <c r="R326"/>
  <c r="Q326"/>
  <c r="P326"/>
  <c r="O326"/>
  <c r="N326"/>
  <c r="M326"/>
  <c r="L326"/>
  <c r="K326"/>
  <c r="J326"/>
  <c r="I326"/>
  <c r="H326"/>
  <c r="G326"/>
  <c r="F326"/>
  <c r="E326"/>
  <c r="AN325"/>
  <c r="AM325"/>
  <c r="AL325"/>
  <c r="AK325"/>
  <c r="AJ325"/>
  <c r="AI325"/>
  <c r="AH325"/>
  <c r="AG325"/>
  <c r="AF325"/>
  <c r="AE325"/>
  <c r="AD325"/>
  <c r="AC325"/>
  <c r="AB325"/>
  <c r="AA325"/>
  <c r="Z325"/>
  <c r="Y325"/>
  <c r="X325"/>
  <c r="W325"/>
  <c r="V325"/>
  <c r="U325"/>
  <c r="T325"/>
  <c r="S325"/>
  <c r="R325"/>
  <c r="Q325"/>
  <c r="P325"/>
  <c r="O325"/>
  <c r="N325"/>
  <c r="M325"/>
  <c r="L325"/>
  <c r="K325"/>
  <c r="J325"/>
  <c r="I325"/>
  <c r="H325"/>
  <c r="G325"/>
  <c r="F325"/>
  <c r="E325"/>
  <c r="AN324"/>
  <c r="AM324"/>
  <c r="AL324"/>
  <c r="AK324"/>
  <c r="AJ324"/>
  <c r="AI324"/>
  <c r="AH324"/>
  <c r="AG324"/>
  <c r="AF324"/>
  <c r="AE324"/>
  <c r="AD324"/>
  <c r="AC324"/>
  <c r="AB324"/>
  <c r="AA324"/>
  <c r="Z324"/>
  <c r="Y324"/>
  <c r="X324"/>
  <c r="W324"/>
  <c r="V324"/>
  <c r="U324"/>
  <c r="T324"/>
  <c r="S324"/>
  <c r="R324"/>
  <c r="Q324"/>
  <c r="P324"/>
  <c r="O324"/>
  <c r="N324"/>
  <c r="M324"/>
  <c r="L324"/>
  <c r="K324"/>
  <c r="J324"/>
  <c r="I324"/>
  <c r="H324"/>
  <c r="G324"/>
  <c r="F324"/>
  <c r="E324"/>
  <c r="AN323"/>
  <c r="AM323"/>
  <c r="AL323"/>
  <c r="AK323"/>
  <c r="AJ323"/>
  <c r="AI323"/>
  <c r="AH323"/>
  <c r="AG323"/>
  <c r="AF323"/>
  <c r="AE323"/>
  <c r="AD323"/>
  <c r="AC323"/>
  <c r="AB323"/>
  <c r="AA323"/>
  <c r="Z323"/>
  <c r="Y323"/>
  <c r="X323"/>
  <c r="W323"/>
  <c r="V323"/>
  <c r="U323"/>
  <c r="T323"/>
  <c r="S323"/>
  <c r="R323"/>
  <c r="Q323"/>
  <c r="P323"/>
  <c r="O323"/>
  <c r="N323"/>
  <c r="M323"/>
  <c r="L323"/>
  <c r="K323"/>
  <c r="J323"/>
  <c r="I323"/>
  <c r="H323"/>
  <c r="G323"/>
  <c r="F323"/>
  <c r="E323"/>
  <c r="AN322"/>
  <c r="AM322"/>
  <c r="AL322"/>
  <c r="AK322"/>
  <c r="AJ322"/>
  <c r="AI322"/>
  <c r="AH322"/>
  <c r="AG322"/>
  <c r="AF322"/>
  <c r="AE322"/>
  <c r="AD322"/>
  <c r="AC322"/>
  <c r="AB322"/>
  <c r="AA322"/>
  <c r="Z322"/>
  <c r="Y322"/>
  <c r="X322"/>
  <c r="W322"/>
  <c r="V322"/>
  <c r="U322"/>
  <c r="T322"/>
  <c r="S322"/>
  <c r="R322"/>
  <c r="Q322"/>
  <c r="P322"/>
  <c r="O322"/>
  <c r="N322"/>
  <c r="M322"/>
  <c r="L322"/>
  <c r="K322"/>
  <c r="J322"/>
  <c r="I322"/>
  <c r="H322"/>
  <c r="F322"/>
  <c r="E322"/>
  <c r="AN321"/>
  <c r="AM321"/>
  <c r="AL321"/>
  <c r="AK321"/>
  <c r="AJ321"/>
  <c r="AI321"/>
  <c r="AH321"/>
  <c r="AG321"/>
  <c r="AF321"/>
  <c r="AE321"/>
  <c r="AD321"/>
  <c r="AC321"/>
  <c r="AB321"/>
  <c r="AA321"/>
  <c r="Z321"/>
  <c r="Y321"/>
  <c r="X321"/>
  <c r="W321"/>
  <c r="V321"/>
  <c r="U321"/>
  <c r="T321"/>
  <c r="S321"/>
  <c r="R321"/>
  <c r="Q321"/>
  <c r="P321"/>
  <c r="O321"/>
  <c r="N321"/>
  <c r="M321"/>
  <c r="L321"/>
  <c r="K321"/>
  <c r="J321"/>
  <c r="I321"/>
  <c r="H321"/>
  <c r="F321"/>
  <c r="E321"/>
  <c r="AN314"/>
  <c r="AM314"/>
  <c r="AL314"/>
  <c r="AK314"/>
  <c r="AJ314"/>
  <c r="AI314"/>
  <c r="AH314"/>
  <c r="AG314"/>
  <c r="AF314"/>
  <c r="AE314"/>
  <c r="AD314"/>
  <c r="AC314"/>
  <c r="AB314"/>
  <c r="AA314"/>
  <c r="Z314"/>
  <c r="Y314"/>
  <c r="X314"/>
  <c r="W314"/>
  <c r="V314"/>
  <c r="U314"/>
  <c r="T314"/>
  <c r="S314"/>
  <c r="R314"/>
  <c r="Q314"/>
  <c r="P314"/>
  <c r="O314"/>
  <c r="N314"/>
  <c r="M314"/>
  <c r="L314"/>
  <c r="K314"/>
  <c r="J314"/>
  <c r="I314"/>
  <c r="H314"/>
  <c r="G314"/>
  <c r="F314"/>
  <c r="E314"/>
  <c r="AN313"/>
  <c r="AM313"/>
  <c r="AL313"/>
  <c r="AK313"/>
  <c r="AJ313"/>
  <c r="AI313"/>
  <c r="AH313"/>
  <c r="AG313"/>
  <c r="AF313"/>
  <c r="AE313"/>
  <c r="AD313"/>
  <c r="AC313"/>
  <c r="AB313"/>
  <c r="AA313"/>
  <c r="Z313"/>
  <c r="Y313"/>
  <c r="X313"/>
  <c r="W313"/>
  <c r="V313"/>
  <c r="U313"/>
  <c r="T313"/>
  <c r="S313"/>
  <c r="R313"/>
  <c r="Q313"/>
  <c r="P313"/>
  <c r="O313"/>
  <c r="N313"/>
  <c r="M313"/>
  <c r="L313"/>
  <c r="K313"/>
  <c r="J313"/>
  <c r="I313"/>
  <c r="H313"/>
  <c r="G313"/>
  <c r="F313"/>
  <c r="E313"/>
  <c r="AN312"/>
  <c r="AM312"/>
  <c r="AL312"/>
  <c r="AK312"/>
  <c r="AJ312"/>
  <c r="AI312"/>
  <c r="AH312"/>
  <c r="AG312"/>
  <c r="AF312"/>
  <c r="AE312"/>
  <c r="AD312"/>
  <c r="AC312"/>
  <c r="AB312"/>
  <c r="AA312"/>
  <c r="Z312"/>
  <c r="Y312"/>
  <c r="X312"/>
  <c r="W312"/>
  <c r="V312"/>
  <c r="U312"/>
  <c r="T312"/>
  <c r="S312"/>
  <c r="R312"/>
  <c r="Q312"/>
  <c r="P312"/>
  <c r="O312"/>
  <c r="N312"/>
  <c r="M312"/>
  <c r="L312"/>
  <c r="K312"/>
  <c r="J312"/>
  <c r="I312"/>
  <c r="H312"/>
  <c r="G312"/>
  <c r="F312"/>
  <c r="E312"/>
  <c r="AN311"/>
  <c r="AM311"/>
  <c r="AL311"/>
  <c r="AK311"/>
  <c r="AJ311"/>
  <c r="AI311"/>
  <c r="AH311"/>
  <c r="AG311"/>
  <c r="AF311"/>
  <c r="AE311"/>
  <c r="AD311"/>
  <c r="AC311"/>
  <c r="AB311"/>
  <c r="AA311"/>
  <c r="Z311"/>
  <c r="Y311"/>
  <c r="X311"/>
  <c r="W311"/>
  <c r="V311"/>
  <c r="U311"/>
  <c r="T311"/>
  <c r="S311"/>
  <c r="R311"/>
  <c r="Q311"/>
  <c r="P311"/>
  <c r="O311"/>
  <c r="N311"/>
  <c r="M311"/>
  <c r="L311"/>
  <c r="K311"/>
  <c r="J311"/>
  <c r="I311"/>
  <c r="H311"/>
  <c r="G311"/>
  <c r="F311"/>
  <c r="E311"/>
  <c r="AN310"/>
  <c r="AM310"/>
  <c r="AL310"/>
  <c r="AK310"/>
  <c r="AJ310"/>
  <c r="AI310"/>
  <c r="AH310"/>
  <c r="AG310"/>
  <c r="AF310"/>
  <c r="AE310"/>
  <c r="AD310"/>
  <c r="AC310"/>
  <c r="AB310"/>
  <c r="AA310"/>
  <c r="Z310"/>
  <c r="Y310"/>
  <c r="X310"/>
  <c r="W310"/>
  <c r="V310"/>
  <c r="U310"/>
  <c r="T310"/>
  <c r="S310"/>
  <c r="R310"/>
  <c r="Q310"/>
  <c r="P310"/>
  <c r="O310"/>
  <c r="N310"/>
  <c r="M310"/>
  <c r="L310"/>
  <c r="K310"/>
  <c r="J310"/>
  <c r="I310"/>
  <c r="H310"/>
  <c r="G310"/>
  <c r="F310"/>
  <c r="E310"/>
  <c r="AN309"/>
  <c r="AM309"/>
  <c r="AL309"/>
  <c r="AK309"/>
  <c r="AJ309"/>
  <c r="AI309"/>
  <c r="AH309"/>
  <c r="AG309"/>
  <c r="AF309"/>
  <c r="AE309"/>
  <c r="AD309"/>
  <c r="AC309"/>
  <c r="AB309"/>
  <c r="AA309"/>
  <c r="Z309"/>
  <c r="Y309"/>
  <c r="X309"/>
  <c r="W309"/>
  <c r="V309"/>
  <c r="U309"/>
  <c r="T309"/>
  <c r="S309"/>
  <c r="R309"/>
  <c r="Q309"/>
  <c r="P309"/>
  <c r="O309"/>
  <c r="N309"/>
  <c r="M309"/>
  <c r="L309"/>
  <c r="K309"/>
  <c r="J309"/>
  <c r="I309"/>
  <c r="H309"/>
  <c r="F309"/>
  <c r="E309"/>
  <c r="AN308"/>
  <c r="AM308"/>
  <c r="AL308"/>
  <c r="AK308"/>
  <c r="AJ308"/>
  <c r="AI308"/>
  <c r="AH308"/>
  <c r="AG308"/>
  <c r="AF308"/>
  <c r="AE308"/>
  <c r="AD308"/>
  <c r="AC308"/>
  <c r="AB308"/>
  <c r="AA308"/>
  <c r="Z308"/>
  <c r="Y308"/>
  <c r="X308"/>
  <c r="W308"/>
  <c r="V308"/>
  <c r="U308"/>
  <c r="T308"/>
  <c r="S308"/>
  <c r="R308"/>
  <c r="Q308"/>
  <c r="P308"/>
  <c r="O308"/>
  <c r="N308"/>
  <c r="M308"/>
  <c r="L308"/>
  <c r="K308"/>
  <c r="J308"/>
  <c r="I308"/>
  <c r="H308"/>
  <c r="F308"/>
  <c r="E308"/>
  <c r="AN304"/>
  <c r="AM304"/>
  <c r="AL304"/>
  <c r="AK304"/>
  <c r="AJ304"/>
  <c r="AI304"/>
  <c r="AH304"/>
  <c r="AG304"/>
  <c r="AF304"/>
  <c r="AE304"/>
  <c r="AD304"/>
  <c r="AC304"/>
  <c r="AB304"/>
  <c r="AA304"/>
  <c r="Z304"/>
  <c r="Y304"/>
  <c r="X304"/>
  <c r="W304"/>
  <c r="V304"/>
  <c r="U304"/>
  <c r="T304"/>
  <c r="S304"/>
  <c r="R304"/>
  <c r="Q304"/>
  <c r="P304"/>
  <c r="O304"/>
  <c r="N304"/>
  <c r="M304"/>
  <c r="L304"/>
  <c r="K304"/>
  <c r="J304"/>
  <c r="I304"/>
  <c r="H304"/>
  <c r="G304"/>
  <c r="F304"/>
  <c r="E304"/>
  <c r="AN303"/>
  <c r="AM303"/>
  <c r="AL303"/>
  <c r="AK303"/>
  <c r="AJ303"/>
  <c r="AI303"/>
  <c r="AH303"/>
  <c r="AG303"/>
  <c r="AF303"/>
  <c r="AE303"/>
  <c r="AD303"/>
  <c r="AC303"/>
  <c r="AB303"/>
  <c r="AA303"/>
  <c r="Z303"/>
  <c r="Y303"/>
  <c r="X303"/>
  <c r="W303"/>
  <c r="V303"/>
  <c r="U303"/>
  <c r="T303"/>
  <c r="S303"/>
  <c r="R303"/>
  <c r="Q303"/>
  <c r="P303"/>
  <c r="O303"/>
  <c r="N303"/>
  <c r="M303"/>
  <c r="L303"/>
  <c r="K303"/>
  <c r="J303"/>
  <c r="I303"/>
  <c r="H303"/>
  <c r="G303"/>
  <c r="F303"/>
  <c r="E303"/>
  <c r="AN302"/>
  <c r="AM302"/>
  <c r="AL302"/>
  <c r="AK302"/>
  <c r="AJ302"/>
  <c r="AI302"/>
  <c r="AH302"/>
  <c r="AG302"/>
  <c r="AF302"/>
  <c r="AE302"/>
  <c r="AD302"/>
  <c r="AC302"/>
  <c r="AB302"/>
  <c r="AA302"/>
  <c r="Z302"/>
  <c r="Y302"/>
  <c r="X302"/>
  <c r="W302"/>
  <c r="V302"/>
  <c r="U302"/>
  <c r="T302"/>
  <c r="S302"/>
  <c r="R302"/>
  <c r="Q302"/>
  <c r="P302"/>
  <c r="O302"/>
  <c r="N302"/>
  <c r="M302"/>
  <c r="L302"/>
  <c r="K302"/>
  <c r="J302"/>
  <c r="I302"/>
  <c r="H302"/>
  <c r="G302"/>
  <c r="F302"/>
  <c r="E302"/>
  <c r="AN301"/>
  <c r="AM301"/>
  <c r="AL301"/>
  <c r="AK301"/>
  <c r="AJ301"/>
  <c r="AI301"/>
  <c r="AH301"/>
  <c r="AG301"/>
  <c r="AF301"/>
  <c r="AE301"/>
  <c r="AD301"/>
  <c r="AC301"/>
  <c r="AB301"/>
  <c r="AA301"/>
  <c r="Z301"/>
  <c r="Y301"/>
  <c r="X301"/>
  <c r="W301"/>
  <c r="V301"/>
  <c r="U301"/>
  <c r="T301"/>
  <c r="S301"/>
  <c r="R301"/>
  <c r="Q301"/>
  <c r="P301"/>
  <c r="O301"/>
  <c r="N301"/>
  <c r="M301"/>
  <c r="L301"/>
  <c r="K301"/>
  <c r="J301"/>
  <c r="I301"/>
  <c r="H301"/>
  <c r="G301"/>
  <c r="F301"/>
  <c r="E301"/>
  <c r="AN300"/>
  <c r="AM300"/>
  <c r="AL300"/>
  <c r="AK300"/>
  <c r="AJ300"/>
  <c r="AI300"/>
  <c r="AH300"/>
  <c r="AG300"/>
  <c r="AF300"/>
  <c r="AE300"/>
  <c r="AD300"/>
  <c r="AC300"/>
  <c r="AB300"/>
  <c r="AA300"/>
  <c r="Z300"/>
  <c r="Y300"/>
  <c r="X300"/>
  <c r="W300"/>
  <c r="V300"/>
  <c r="U300"/>
  <c r="T300"/>
  <c r="S300"/>
  <c r="R300"/>
  <c r="Q300"/>
  <c r="P300"/>
  <c r="O300"/>
  <c r="N300"/>
  <c r="M300"/>
  <c r="L300"/>
  <c r="K300"/>
  <c r="J300"/>
  <c r="I300"/>
  <c r="H300"/>
  <c r="G300"/>
  <c r="F300"/>
  <c r="E300"/>
  <c r="AN299"/>
  <c r="AM299"/>
  <c r="AL299"/>
  <c r="AK299"/>
  <c r="AJ299"/>
  <c r="AI299"/>
  <c r="AH299"/>
  <c r="AG299"/>
  <c r="AF299"/>
  <c r="AE299"/>
  <c r="AD299"/>
  <c r="AC299"/>
  <c r="AB299"/>
  <c r="AA299"/>
  <c r="Z299"/>
  <c r="Y299"/>
  <c r="X299"/>
  <c r="W299"/>
  <c r="V299"/>
  <c r="U299"/>
  <c r="T299"/>
  <c r="S299"/>
  <c r="R299"/>
  <c r="Q299"/>
  <c r="P299"/>
  <c r="O299"/>
  <c r="N299"/>
  <c r="M299"/>
  <c r="L299"/>
  <c r="K299"/>
  <c r="J299"/>
  <c r="I299"/>
  <c r="H299"/>
  <c r="F299"/>
  <c r="E299"/>
  <c r="AN298"/>
  <c r="AM298"/>
  <c r="AL298"/>
  <c r="AK298"/>
  <c r="AJ298"/>
  <c r="AI298"/>
  <c r="AH298"/>
  <c r="AG298"/>
  <c r="AF298"/>
  <c r="AE298"/>
  <c r="AD298"/>
  <c r="AC298"/>
  <c r="AB298"/>
  <c r="AA298"/>
  <c r="Z298"/>
  <c r="Y298"/>
  <c r="X298"/>
  <c r="W298"/>
  <c r="V298"/>
  <c r="U298"/>
  <c r="T298"/>
  <c r="S298"/>
  <c r="R298"/>
  <c r="Q298"/>
  <c r="P298"/>
  <c r="O298"/>
  <c r="N298"/>
  <c r="M298"/>
  <c r="L298"/>
  <c r="K298"/>
  <c r="J298"/>
  <c r="I298"/>
  <c r="H298"/>
  <c r="F298"/>
  <c r="E298"/>
  <c r="AN294"/>
  <c r="AM294"/>
  <c r="AL294"/>
  <c r="AK294"/>
  <c r="AJ294"/>
  <c r="AI294"/>
  <c r="AH294"/>
  <c r="AG294"/>
  <c r="AF294"/>
  <c r="AE294"/>
  <c r="AD294"/>
  <c r="AC294"/>
  <c r="AB294"/>
  <c r="AA294"/>
  <c r="Z294"/>
  <c r="Y294"/>
  <c r="X294"/>
  <c r="W294"/>
  <c r="V294"/>
  <c r="U294"/>
  <c r="T294"/>
  <c r="S294"/>
  <c r="R294"/>
  <c r="Q294"/>
  <c r="P294"/>
  <c r="O294"/>
  <c r="N294"/>
  <c r="M294"/>
  <c r="L294"/>
  <c r="K294"/>
  <c r="J294"/>
  <c r="I294"/>
  <c r="H294"/>
  <c r="G294"/>
  <c r="F294"/>
  <c r="E294"/>
  <c r="AN293"/>
  <c r="AM293"/>
  <c r="AL293"/>
  <c r="AK293"/>
  <c r="AJ293"/>
  <c r="AI293"/>
  <c r="AH293"/>
  <c r="AG293"/>
  <c r="AF293"/>
  <c r="AE293"/>
  <c r="AD293"/>
  <c r="AC293"/>
  <c r="AB293"/>
  <c r="AA293"/>
  <c r="Z293"/>
  <c r="Y293"/>
  <c r="X293"/>
  <c r="W293"/>
  <c r="V293"/>
  <c r="U293"/>
  <c r="T293"/>
  <c r="S293"/>
  <c r="R293"/>
  <c r="Q293"/>
  <c r="P293"/>
  <c r="O293"/>
  <c r="N293"/>
  <c r="M293"/>
  <c r="L293"/>
  <c r="K293"/>
  <c r="J293"/>
  <c r="I293"/>
  <c r="H293"/>
  <c r="G293"/>
  <c r="F293"/>
  <c r="E293"/>
  <c r="AN292"/>
  <c r="AM292"/>
  <c r="AL292"/>
  <c r="AK292"/>
  <c r="AJ292"/>
  <c r="AI292"/>
  <c r="AH292"/>
  <c r="AG292"/>
  <c r="AF292"/>
  <c r="AE292"/>
  <c r="AD292"/>
  <c r="AC292"/>
  <c r="AB292"/>
  <c r="AA292"/>
  <c r="Z292"/>
  <c r="Y292"/>
  <c r="X292"/>
  <c r="W292"/>
  <c r="V292"/>
  <c r="U292"/>
  <c r="T292"/>
  <c r="S292"/>
  <c r="R292"/>
  <c r="Q292"/>
  <c r="P292"/>
  <c r="O292"/>
  <c r="N292"/>
  <c r="M292"/>
  <c r="L292"/>
  <c r="K292"/>
  <c r="J292"/>
  <c r="I292"/>
  <c r="H292"/>
  <c r="G292"/>
  <c r="F292"/>
  <c r="E292"/>
  <c r="AN291"/>
  <c r="AM291"/>
  <c r="AL291"/>
  <c r="AK291"/>
  <c r="AJ291"/>
  <c r="AI291"/>
  <c r="AH291"/>
  <c r="AG291"/>
  <c r="AF291"/>
  <c r="AE291"/>
  <c r="AD291"/>
  <c r="AC291"/>
  <c r="AB291"/>
  <c r="AA291"/>
  <c r="Z291"/>
  <c r="Y291"/>
  <c r="X291"/>
  <c r="W291"/>
  <c r="V291"/>
  <c r="U291"/>
  <c r="T291"/>
  <c r="S291"/>
  <c r="R291"/>
  <c r="Q291"/>
  <c r="P291"/>
  <c r="O291"/>
  <c r="N291"/>
  <c r="M291"/>
  <c r="L291"/>
  <c r="K291"/>
  <c r="J291"/>
  <c r="I291"/>
  <c r="H291"/>
  <c r="G291"/>
  <c r="F291"/>
  <c r="E291"/>
  <c r="AN290"/>
  <c r="AM290"/>
  <c r="AL290"/>
  <c r="AK290"/>
  <c r="AJ290"/>
  <c r="AI290"/>
  <c r="AH290"/>
  <c r="AG290"/>
  <c r="AF290"/>
  <c r="AE290"/>
  <c r="AD290"/>
  <c r="AC290"/>
  <c r="AB290"/>
  <c r="AA290"/>
  <c r="Z290"/>
  <c r="Y290"/>
  <c r="X290"/>
  <c r="W290"/>
  <c r="V290"/>
  <c r="U290"/>
  <c r="T290"/>
  <c r="S290"/>
  <c r="R290"/>
  <c r="Q290"/>
  <c r="P290"/>
  <c r="O290"/>
  <c r="N290"/>
  <c r="M290"/>
  <c r="L290"/>
  <c r="K290"/>
  <c r="J290"/>
  <c r="I290"/>
  <c r="H290"/>
  <c r="G290"/>
  <c r="F290"/>
  <c r="E290"/>
  <c r="AN289"/>
  <c r="AM289"/>
  <c r="AL289"/>
  <c r="AK289"/>
  <c r="AJ289"/>
  <c r="AI289"/>
  <c r="AH289"/>
  <c r="AG289"/>
  <c r="AF289"/>
  <c r="AE289"/>
  <c r="AD289"/>
  <c r="AC289"/>
  <c r="AB289"/>
  <c r="AA289"/>
  <c r="Z289"/>
  <c r="Y289"/>
  <c r="X289"/>
  <c r="W289"/>
  <c r="V289"/>
  <c r="U289"/>
  <c r="T289"/>
  <c r="S289"/>
  <c r="R289"/>
  <c r="Q289"/>
  <c r="P289"/>
  <c r="O289"/>
  <c r="N289"/>
  <c r="M289"/>
  <c r="L289"/>
  <c r="K289"/>
  <c r="J289"/>
  <c r="I289"/>
  <c r="H289"/>
  <c r="F289"/>
  <c r="E289"/>
  <c r="AN288"/>
  <c r="AM288"/>
  <c r="AL288"/>
  <c r="AK288"/>
  <c r="AJ288"/>
  <c r="AI288"/>
  <c r="AH288"/>
  <c r="AG288"/>
  <c r="AF288"/>
  <c r="AE288"/>
  <c r="AD288"/>
  <c r="AC288"/>
  <c r="AB288"/>
  <c r="AA288"/>
  <c r="Z288"/>
  <c r="Y288"/>
  <c r="X288"/>
  <c r="W288"/>
  <c r="V288"/>
  <c r="U288"/>
  <c r="T288"/>
  <c r="S288"/>
  <c r="R288"/>
  <c r="Q288"/>
  <c r="P288"/>
  <c r="O288"/>
  <c r="N288"/>
  <c r="M288"/>
  <c r="L288"/>
  <c r="K288"/>
  <c r="J288"/>
  <c r="I288"/>
  <c r="H288"/>
  <c r="F288"/>
  <c r="E288"/>
  <c r="AN284"/>
  <c r="AM284"/>
  <c r="AL284"/>
  <c r="AK284"/>
  <c r="AJ284"/>
  <c r="AI284"/>
  <c r="AH284"/>
  <c r="AG284"/>
  <c r="AF284"/>
  <c r="AE284"/>
  <c r="AD284"/>
  <c r="AC284"/>
  <c r="AB284"/>
  <c r="AA284"/>
  <c r="Z284"/>
  <c r="Y284"/>
  <c r="X284"/>
  <c r="W284"/>
  <c r="V284"/>
  <c r="U284"/>
  <c r="T284"/>
  <c r="S284"/>
  <c r="R284"/>
  <c r="Q284"/>
  <c r="P284"/>
  <c r="O284"/>
  <c r="N284"/>
  <c r="M284"/>
  <c r="L284"/>
  <c r="K284"/>
  <c r="J284"/>
  <c r="I284"/>
  <c r="H284"/>
  <c r="G284"/>
  <c r="F284"/>
  <c r="E284"/>
  <c r="AN283"/>
  <c r="AM283"/>
  <c r="AL283"/>
  <c r="AK283"/>
  <c r="AJ283"/>
  <c r="AI283"/>
  <c r="AH283"/>
  <c r="AG283"/>
  <c r="AF283"/>
  <c r="AE283"/>
  <c r="AD283"/>
  <c r="AC283"/>
  <c r="AB283"/>
  <c r="AA283"/>
  <c r="Z283"/>
  <c r="Y283"/>
  <c r="X283"/>
  <c r="W283"/>
  <c r="V283"/>
  <c r="U283"/>
  <c r="T283"/>
  <c r="S283"/>
  <c r="R283"/>
  <c r="Q283"/>
  <c r="P283"/>
  <c r="O283"/>
  <c r="N283"/>
  <c r="M283"/>
  <c r="L283"/>
  <c r="K283"/>
  <c r="J283"/>
  <c r="I283"/>
  <c r="H283"/>
  <c r="G283"/>
  <c r="F283"/>
  <c r="E283"/>
  <c r="AN282"/>
  <c r="AM282"/>
  <c r="AL282"/>
  <c r="AK282"/>
  <c r="AJ282"/>
  <c r="AI282"/>
  <c r="AH282"/>
  <c r="AG282"/>
  <c r="AF282"/>
  <c r="AE282"/>
  <c r="AD282"/>
  <c r="AC282"/>
  <c r="AB282"/>
  <c r="AA282"/>
  <c r="Z282"/>
  <c r="Y282"/>
  <c r="X282"/>
  <c r="W282"/>
  <c r="V282"/>
  <c r="U282"/>
  <c r="T282"/>
  <c r="S282"/>
  <c r="R282"/>
  <c r="Q282"/>
  <c r="P282"/>
  <c r="O282"/>
  <c r="N282"/>
  <c r="M282"/>
  <c r="L282"/>
  <c r="K282"/>
  <c r="J282"/>
  <c r="I282"/>
  <c r="H282"/>
  <c r="G282"/>
  <c r="F282"/>
  <c r="E282"/>
  <c r="AN281"/>
  <c r="AM281"/>
  <c r="AL281"/>
  <c r="AK281"/>
  <c r="AJ281"/>
  <c r="AI281"/>
  <c r="AH281"/>
  <c r="AG281"/>
  <c r="AF281"/>
  <c r="AE281"/>
  <c r="AD281"/>
  <c r="AC281"/>
  <c r="AB281"/>
  <c r="AA281"/>
  <c r="Z281"/>
  <c r="Y281"/>
  <c r="X281"/>
  <c r="W281"/>
  <c r="V281"/>
  <c r="U281"/>
  <c r="T281"/>
  <c r="S281"/>
  <c r="R281"/>
  <c r="Q281"/>
  <c r="P281"/>
  <c r="O281"/>
  <c r="N281"/>
  <c r="M281"/>
  <c r="L281"/>
  <c r="K281"/>
  <c r="J281"/>
  <c r="I281"/>
  <c r="H281"/>
  <c r="G281"/>
  <c r="F281"/>
  <c r="E281"/>
  <c r="AN280"/>
  <c r="AM280"/>
  <c r="AL280"/>
  <c r="AK280"/>
  <c r="AJ280"/>
  <c r="AI280"/>
  <c r="AH280"/>
  <c r="AG280"/>
  <c r="AF280"/>
  <c r="AE280"/>
  <c r="AD280"/>
  <c r="AC280"/>
  <c r="AB280"/>
  <c r="AA280"/>
  <c r="Z280"/>
  <c r="Y280"/>
  <c r="X280"/>
  <c r="W280"/>
  <c r="V280"/>
  <c r="U280"/>
  <c r="T280"/>
  <c r="S280"/>
  <c r="R280"/>
  <c r="Q280"/>
  <c r="P280"/>
  <c r="O280"/>
  <c r="N280"/>
  <c r="M280"/>
  <c r="L280"/>
  <c r="K280"/>
  <c r="J280"/>
  <c r="I280"/>
  <c r="H280"/>
  <c r="G280"/>
  <c r="F280"/>
  <c r="E280"/>
  <c r="AN279"/>
  <c r="AM279"/>
  <c r="AL279"/>
  <c r="AK279"/>
  <c r="AJ279"/>
  <c r="AI279"/>
  <c r="AH279"/>
  <c r="AG279"/>
  <c r="AF279"/>
  <c r="AE279"/>
  <c r="AD279"/>
  <c r="AC279"/>
  <c r="AB279"/>
  <c r="AA279"/>
  <c r="Z279"/>
  <c r="Y279"/>
  <c r="X279"/>
  <c r="W279"/>
  <c r="V279"/>
  <c r="U279"/>
  <c r="T279"/>
  <c r="S279"/>
  <c r="R279"/>
  <c r="Q279"/>
  <c r="P279"/>
  <c r="O279"/>
  <c r="N279"/>
  <c r="M279"/>
  <c r="L279"/>
  <c r="K279"/>
  <c r="J279"/>
  <c r="I279"/>
  <c r="H279"/>
  <c r="F279"/>
  <c r="E279"/>
  <c r="AN278"/>
  <c r="AM278"/>
  <c r="AL278"/>
  <c r="AK278"/>
  <c r="AJ278"/>
  <c r="AI278"/>
  <c r="AH278"/>
  <c r="AG278"/>
  <c r="AF278"/>
  <c r="AE278"/>
  <c r="AD278"/>
  <c r="AC278"/>
  <c r="AB278"/>
  <c r="AA278"/>
  <c r="Z278"/>
  <c r="Y278"/>
  <c r="X278"/>
  <c r="W278"/>
  <c r="V278"/>
  <c r="U278"/>
  <c r="T278"/>
  <c r="S278"/>
  <c r="R278"/>
  <c r="Q278"/>
  <c r="P278"/>
  <c r="O278"/>
  <c r="N278"/>
  <c r="M278"/>
  <c r="L278"/>
  <c r="K278"/>
  <c r="J278"/>
  <c r="I278"/>
  <c r="H278"/>
  <c r="F278"/>
  <c r="E278"/>
  <c r="AN274"/>
  <c r="AM274"/>
  <c r="AL274"/>
  <c r="AK274"/>
  <c r="AJ274"/>
  <c r="AI274"/>
  <c r="AH274"/>
  <c r="AG274"/>
  <c r="AF274"/>
  <c r="AE274"/>
  <c r="AD274"/>
  <c r="AC274"/>
  <c r="AB274"/>
  <c r="AA274"/>
  <c r="Z274"/>
  <c r="Y274"/>
  <c r="X274"/>
  <c r="W274"/>
  <c r="V274"/>
  <c r="U274"/>
  <c r="T274"/>
  <c r="S274"/>
  <c r="R274"/>
  <c r="Q274"/>
  <c r="P274"/>
  <c r="O274"/>
  <c r="N274"/>
  <c r="M274"/>
  <c r="L274"/>
  <c r="K274"/>
  <c r="J274"/>
  <c r="I274"/>
  <c r="H274"/>
  <c r="G274"/>
  <c r="F274"/>
  <c r="E274"/>
  <c r="AN273"/>
  <c r="AM273"/>
  <c r="AL273"/>
  <c r="AK273"/>
  <c r="AJ273"/>
  <c r="AI273"/>
  <c r="AH273"/>
  <c r="AG273"/>
  <c r="AF273"/>
  <c r="AE273"/>
  <c r="AD273"/>
  <c r="AC273"/>
  <c r="AB273"/>
  <c r="AA273"/>
  <c r="Z273"/>
  <c r="Y273"/>
  <c r="X273"/>
  <c r="W273"/>
  <c r="V273"/>
  <c r="U273"/>
  <c r="T273"/>
  <c r="S273"/>
  <c r="R273"/>
  <c r="Q273"/>
  <c r="P273"/>
  <c r="O273"/>
  <c r="N273"/>
  <c r="M273"/>
  <c r="L273"/>
  <c r="K273"/>
  <c r="J273"/>
  <c r="I273"/>
  <c r="H273"/>
  <c r="G273"/>
  <c r="F273"/>
  <c r="E273"/>
  <c r="AN272"/>
  <c r="AM272"/>
  <c r="AL272"/>
  <c r="AK272"/>
  <c r="AJ272"/>
  <c r="AI272"/>
  <c r="AH272"/>
  <c r="AG272"/>
  <c r="AF272"/>
  <c r="AE272"/>
  <c r="AD272"/>
  <c r="AC272"/>
  <c r="AB272"/>
  <c r="AA272"/>
  <c r="Z272"/>
  <c r="Y272"/>
  <c r="X272"/>
  <c r="W272"/>
  <c r="V272"/>
  <c r="U272"/>
  <c r="T272"/>
  <c r="S272"/>
  <c r="R272"/>
  <c r="Q272"/>
  <c r="P272"/>
  <c r="O272"/>
  <c r="N272"/>
  <c r="M272"/>
  <c r="L272"/>
  <c r="K272"/>
  <c r="J272"/>
  <c r="I272"/>
  <c r="H272"/>
  <c r="G272"/>
  <c r="F272"/>
  <c r="E272"/>
  <c r="AN271"/>
  <c r="AM271"/>
  <c r="AL271"/>
  <c r="AK271"/>
  <c r="AJ271"/>
  <c r="AI271"/>
  <c r="AH271"/>
  <c r="AG271"/>
  <c r="AF271"/>
  <c r="AE271"/>
  <c r="AD271"/>
  <c r="AC271"/>
  <c r="AB271"/>
  <c r="AA271"/>
  <c r="Z271"/>
  <c r="Y271"/>
  <c r="X271"/>
  <c r="W271"/>
  <c r="V271"/>
  <c r="U271"/>
  <c r="T271"/>
  <c r="S271"/>
  <c r="R271"/>
  <c r="Q271"/>
  <c r="P271"/>
  <c r="O271"/>
  <c r="N271"/>
  <c r="M271"/>
  <c r="L271"/>
  <c r="K271"/>
  <c r="J271"/>
  <c r="I271"/>
  <c r="H271"/>
  <c r="G271"/>
  <c r="F271"/>
  <c r="E271"/>
  <c r="AN270"/>
  <c r="AM270"/>
  <c r="AL270"/>
  <c r="AK270"/>
  <c r="AJ270"/>
  <c r="AI270"/>
  <c r="AH270"/>
  <c r="AG270"/>
  <c r="AF270"/>
  <c r="AE270"/>
  <c r="AD270"/>
  <c r="AC270"/>
  <c r="AB270"/>
  <c r="AA270"/>
  <c r="Z270"/>
  <c r="Y270"/>
  <c r="X270"/>
  <c r="W270"/>
  <c r="V270"/>
  <c r="U270"/>
  <c r="T270"/>
  <c r="S270"/>
  <c r="R270"/>
  <c r="Q270"/>
  <c r="P270"/>
  <c r="O270"/>
  <c r="N270"/>
  <c r="M270"/>
  <c r="L270"/>
  <c r="K270"/>
  <c r="J270"/>
  <c r="I270"/>
  <c r="H270"/>
  <c r="G270"/>
  <c r="F270"/>
  <c r="E270"/>
  <c r="AN269"/>
  <c r="AM269"/>
  <c r="AL269"/>
  <c r="AK269"/>
  <c r="AJ269"/>
  <c r="AI269"/>
  <c r="AH269"/>
  <c r="AG269"/>
  <c r="AF269"/>
  <c r="AE269"/>
  <c r="AD269"/>
  <c r="AC269"/>
  <c r="AB269"/>
  <c r="AA269"/>
  <c r="Z269"/>
  <c r="Y269"/>
  <c r="X269"/>
  <c r="W269"/>
  <c r="V269"/>
  <c r="U269"/>
  <c r="T269"/>
  <c r="S269"/>
  <c r="R269"/>
  <c r="Q269"/>
  <c r="P269"/>
  <c r="O269"/>
  <c r="N269"/>
  <c r="M269"/>
  <c r="L269"/>
  <c r="K269"/>
  <c r="J269"/>
  <c r="I269"/>
  <c r="H269"/>
  <c r="F269"/>
  <c r="E269"/>
  <c r="AN268"/>
  <c r="AM268"/>
  <c r="AL268"/>
  <c r="AK268"/>
  <c r="AJ268"/>
  <c r="AI268"/>
  <c r="AH268"/>
  <c r="AG268"/>
  <c r="AF268"/>
  <c r="AE268"/>
  <c r="AD268"/>
  <c r="AC268"/>
  <c r="AB268"/>
  <c r="AA268"/>
  <c r="Z268"/>
  <c r="Y268"/>
  <c r="X268"/>
  <c r="W268"/>
  <c r="V268"/>
  <c r="U268"/>
  <c r="T268"/>
  <c r="S268"/>
  <c r="R268"/>
  <c r="Q268"/>
  <c r="P268"/>
  <c r="O268"/>
  <c r="N268"/>
  <c r="M268"/>
  <c r="L268"/>
  <c r="K268"/>
  <c r="J268"/>
  <c r="I268"/>
  <c r="H268"/>
  <c r="F268"/>
  <c r="E268"/>
  <c r="AN261"/>
  <c r="AM261"/>
  <c r="AL261"/>
  <c r="AK261"/>
  <c r="AJ261"/>
  <c r="AI261"/>
  <c r="AH261"/>
  <c r="AG261"/>
  <c r="AF261"/>
  <c r="AE261"/>
  <c r="AD261"/>
  <c r="AC261"/>
  <c r="AB261"/>
  <c r="AA261"/>
  <c r="Z261"/>
  <c r="Y261"/>
  <c r="X261"/>
  <c r="W261"/>
  <c r="V261"/>
  <c r="U261"/>
  <c r="T261"/>
  <c r="S261"/>
  <c r="R261"/>
  <c r="Q261"/>
  <c r="P261"/>
  <c r="O261"/>
  <c r="N261"/>
  <c r="M261"/>
  <c r="L261"/>
  <c r="K261"/>
  <c r="J261"/>
  <c r="I261"/>
  <c r="H261"/>
  <c r="G261"/>
  <c r="F261"/>
  <c r="E261"/>
  <c r="AN260"/>
  <c r="AM260"/>
  <c r="AL260"/>
  <c r="AK260"/>
  <c r="AJ260"/>
  <c r="AI260"/>
  <c r="AH260"/>
  <c r="AG260"/>
  <c r="AF260"/>
  <c r="AE260"/>
  <c r="AD260"/>
  <c r="AC260"/>
  <c r="AB260"/>
  <c r="AA260"/>
  <c r="Z260"/>
  <c r="Y260"/>
  <c r="X260"/>
  <c r="W260"/>
  <c r="V260"/>
  <c r="U260"/>
  <c r="T260"/>
  <c r="S260"/>
  <c r="R260"/>
  <c r="Q260"/>
  <c r="P260"/>
  <c r="O260"/>
  <c r="N260"/>
  <c r="M260"/>
  <c r="L260"/>
  <c r="K260"/>
  <c r="J260"/>
  <c r="I260"/>
  <c r="H260"/>
  <c r="G260"/>
  <c r="F260"/>
  <c r="E260"/>
  <c r="AN259"/>
  <c r="AM259"/>
  <c r="AL259"/>
  <c r="AK259"/>
  <c r="AJ259"/>
  <c r="AI259"/>
  <c r="AH259"/>
  <c r="AG259"/>
  <c r="AF259"/>
  <c r="AE259"/>
  <c r="AD259"/>
  <c r="AC259"/>
  <c r="AB259"/>
  <c r="AA259"/>
  <c r="Z259"/>
  <c r="Y259"/>
  <c r="X259"/>
  <c r="W259"/>
  <c r="V259"/>
  <c r="U259"/>
  <c r="T259"/>
  <c r="S259"/>
  <c r="R259"/>
  <c r="Q259"/>
  <c r="P259"/>
  <c r="O259"/>
  <c r="N259"/>
  <c r="M259"/>
  <c r="L259"/>
  <c r="K259"/>
  <c r="J259"/>
  <c r="I259"/>
  <c r="H259"/>
  <c r="G259"/>
  <c r="F259"/>
  <c r="E259"/>
  <c r="AN258"/>
  <c r="AM258"/>
  <c r="AL258"/>
  <c r="AK258"/>
  <c r="AJ258"/>
  <c r="AI258"/>
  <c r="AH258"/>
  <c r="AG258"/>
  <c r="AF258"/>
  <c r="AE258"/>
  <c r="AD258"/>
  <c r="AC258"/>
  <c r="AB258"/>
  <c r="AA258"/>
  <c r="Z258"/>
  <c r="Y258"/>
  <c r="X258"/>
  <c r="W258"/>
  <c r="V258"/>
  <c r="U258"/>
  <c r="T258"/>
  <c r="S258"/>
  <c r="R258"/>
  <c r="Q258"/>
  <c r="P258"/>
  <c r="O258"/>
  <c r="N258"/>
  <c r="M258"/>
  <c r="L258"/>
  <c r="K258"/>
  <c r="J258"/>
  <c r="I258"/>
  <c r="H258"/>
  <c r="G258"/>
  <c r="F258"/>
  <c r="E258"/>
  <c r="AN257"/>
  <c r="AM257"/>
  <c r="AL257"/>
  <c r="AK257"/>
  <c r="AJ257"/>
  <c r="AI257"/>
  <c r="AH257"/>
  <c r="AG257"/>
  <c r="AF257"/>
  <c r="AE257"/>
  <c r="AD257"/>
  <c r="AC257"/>
  <c r="AB257"/>
  <c r="AA257"/>
  <c r="Z257"/>
  <c r="Y257"/>
  <c r="X257"/>
  <c r="W257"/>
  <c r="V257"/>
  <c r="U257"/>
  <c r="T257"/>
  <c r="S257"/>
  <c r="R257"/>
  <c r="Q257"/>
  <c r="P257"/>
  <c r="O257"/>
  <c r="N257"/>
  <c r="M257"/>
  <c r="L257"/>
  <c r="K257"/>
  <c r="J257"/>
  <c r="I257"/>
  <c r="H257"/>
  <c r="G257"/>
  <c r="F257"/>
  <c r="E257"/>
  <c r="AN256"/>
  <c r="AM256"/>
  <c r="AL256"/>
  <c r="AK256"/>
  <c r="AJ256"/>
  <c r="AI256"/>
  <c r="AH256"/>
  <c r="AG256"/>
  <c r="AF256"/>
  <c r="AE256"/>
  <c r="AD256"/>
  <c r="AC256"/>
  <c r="AB256"/>
  <c r="AA256"/>
  <c r="Z256"/>
  <c r="Y256"/>
  <c r="X256"/>
  <c r="W256"/>
  <c r="V256"/>
  <c r="U256"/>
  <c r="T256"/>
  <c r="S256"/>
  <c r="R256"/>
  <c r="Q256"/>
  <c r="P256"/>
  <c r="O256"/>
  <c r="N256"/>
  <c r="M256"/>
  <c r="L256"/>
  <c r="K256"/>
  <c r="J256"/>
  <c r="I256"/>
  <c r="H256"/>
  <c r="F256"/>
  <c r="E256"/>
  <c r="AN255"/>
  <c r="AM255"/>
  <c r="AL255"/>
  <c r="AK255"/>
  <c r="AJ255"/>
  <c r="AI255"/>
  <c r="AH255"/>
  <c r="AG255"/>
  <c r="AF255"/>
  <c r="AE255"/>
  <c r="AD255"/>
  <c r="AC255"/>
  <c r="AB255"/>
  <c r="AA255"/>
  <c r="Z255"/>
  <c r="Y255"/>
  <c r="X255"/>
  <c r="W255"/>
  <c r="V255"/>
  <c r="U255"/>
  <c r="T255"/>
  <c r="S255"/>
  <c r="R255"/>
  <c r="Q255"/>
  <c r="P255"/>
  <c r="O255"/>
  <c r="N255"/>
  <c r="M255"/>
  <c r="L255"/>
  <c r="K255"/>
  <c r="J255"/>
  <c r="I255"/>
  <c r="H255"/>
  <c r="F255"/>
  <c r="E255"/>
  <c r="AN251"/>
  <c r="AM251"/>
  <c r="AL251"/>
  <c r="AK251"/>
  <c r="AJ251"/>
  <c r="AI251"/>
  <c r="AH251"/>
  <c r="AG251"/>
  <c r="AF251"/>
  <c r="AE251"/>
  <c r="AD251"/>
  <c r="AC251"/>
  <c r="AB251"/>
  <c r="AA251"/>
  <c r="Z251"/>
  <c r="Y251"/>
  <c r="X251"/>
  <c r="W251"/>
  <c r="V251"/>
  <c r="U251"/>
  <c r="T251"/>
  <c r="S251"/>
  <c r="R251"/>
  <c r="Q251"/>
  <c r="P251"/>
  <c r="O251"/>
  <c r="N251"/>
  <c r="M251"/>
  <c r="L251"/>
  <c r="K251"/>
  <c r="J251"/>
  <c r="I251"/>
  <c r="H251"/>
  <c r="G251"/>
  <c r="F251"/>
  <c r="E251"/>
  <c r="AN250"/>
  <c r="AM250"/>
  <c r="AL250"/>
  <c r="AK250"/>
  <c r="AJ250"/>
  <c r="AI250"/>
  <c r="AH250"/>
  <c r="AG250"/>
  <c r="AF250"/>
  <c r="AE250"/>
  <c r="AD250"/>
  <c r="AC250"/>
  <c r="AB250"/>
  <c r="AA250"/>
  <c r="Z250"/>
  <c r="Y250"/>
  <c r="X250"/>
  <c r="W250"/>
  <c r="V250"/>
  <c r="U250"/>
  <c r="T250"/>
  <c r="S250"/>
  <c r="R250"/>
  <c r="Q250"/>
  <c r="P250"/>
  <c r="O250"/>
  <c r="N250"/>
  <c r="M250"/>
  <c r="L250"/>
  <c r="K250"/>
  <c r="J250"/>
  <c r="I250"/>
  <c r="H250"/>
  <c r="G250"/>
  <c r="F250"/>
  <c r="E250"/>
  <c r="AN249"/>
  <c r="AM249"/>
  <c r="AL249"/>
  <c r="AK249"/>
  <c r="AJ249"/>
  <c r="AI249"/>
  <c r="AH249"/>
  <c r="AG249"/>
  <c r="AF249"/>
  <c r="AE249"/>
  <c r="AD249"/>
  <c r="AC249"/>
  <c r="AB249"/>
  <c r="AA249"/>
  <c r="Z249"/>
  <c r="Y249"/>
  <c r="X249"/>
  <c r="W249"/>
  <c r="V249"/>
  <c r="U249"/>
  <c r="T249"/>
  <c r="S249"/>
  <c r="R249"/>
  <c r="Q249"/>
  <c r="P249"/>
  <c r="O249"/>
  <c r="N249"/>
  <c r="M249"/>
  <c r="L249"/>
  <c r="K249"/>
  <c r="J249"/>
  <c r="I249"/>
  <c r="H249"/>
  <c r="G249"/>
  <c r="F249"/>
  <c r="E249"/>
  <c r="AN248"/>
  <c r="AM248"/>
  <c r="AL248"/>
  <c r="AK248"/>
  <c r="AJ248"/>
  <c r="AI248"/>
  <c r="AH248"/>
  <c r="AG248"/>
  <c r="AF248"/>
  <c r="AE248"/>
  <c r="AD248"/>
  <c r="AC248"/>
  <c r="AB248"/>
  <c r="AA248"/>
  <c r="Z248"/>
  <c r="Y248"/>
  <c r="X248"/>
  <c r="W248"/>
  <c r="V248"/>
  <c r="U248"/>
  <c r="T248"/>
  <c r="S248"/>
  <c r="R248"/>
  <c r="Q248"/>
  <c r="P248"/>
  <c r="O248"/>
  <c r="N248"/>
  <c r="M248"/>
  <c r="L248"/>
  <c r="K248"/>
  <c r="J248"/>
  <c r="I248"/>
  <c r="H248"/>
  <c r="G248"/>
  <c r="F248"/>
  <c r="E248"/>
  <c r="AN247"/>
  <c r="AM247"/>
  <c r="AL247"/>
  <c r="AK247"/>
  <c r="AJ247"/>
  <c r="AI247"/>
  <c r="AH247"/>
  <c r="AG247"/>
  <c r="AF247"/>
  <c r="AE247"/>
  <c r="AD247"/>
  <c r="AC247"/>
  <c r="AB247"/>
  <c r="AA247"/>
  <c r="Z247"/>
  <c r="Y247"/>
  <c r="X247"/>
  <c r="W247"/>
  <c r="V247"/>
  <c r="U247"/>
  <c r="T247"/>
  <c r="S247"/>
  <c r="R247"/>
  <c r="Q247"/>
  <c r="P247"/>
  <c r="O247"/>
  <c r="N247"/>
  <c r="M247"/>
  <c r="L247"/>
  <c r="K247"/>
  <c r="J247"/>
  <c r="I247"/>
  <c r="H247"/>
  <c r="G247"/>
  <c r="F247"/>
  <c r="E247"/>
  <c r="AN246"/>
  <c r="AM246"/>
  <c r="AL246"/>
  <c r="AK246"/>
  <c r="AJ246"/>
  <c r="AI246"/>
  <c r="AH246"/>
  <c r="AG246"/>
  <c r="AF246"/>
  <c r="AE246"/>
  <c r="AD246"/>
  <c r="AC246"/>
  <c r="AB246"/>
  <c r="AA246"/>
  <c r="Z246"/>
  <c r="Y246"/>
  <c r="X246"/>
  <c r="W246"/>
  <c r="V246"/>
  <c r="U246"/>
  <c r="T246"/>
  <c r="S246"/>
  <c r="R246"/>
  <c r="Q246"/>
  <c r="P246"/>
  <c r="O246"/>
  <c r="N246"/>
  <c r="M246"/>
  <c r="L246"/>
  <c r="K246"/>
  <c r="J246"/>
  <c r="I246"/>
  <c r="H246"/>
  <c r="F246"/>
  <c r="E246"/>
  <c r="AN245"/>
  <c r="AM245"/>
  <c r="AL245"/>
  <c r="AK245"/>
  <c r="AJ245"/>
  <c r="AI245"/>
  <c r="AH245"/>
  <c r="AG245"/>
  <c r="AF245"/>
  <c r="AE245"/>
  <c r="AD245"/>
  <c r="AC245"/>
  <c r="AB245"/>
  <c r="AA245"/>
  <c r="Z245"/>
  <c r="Y245"/>
  <c r="X245"/>
  <c r="W245"/>
  <c r="V245"/>
  <c r="U245"/>
  <c r="T245"/>
  <c r="S245"/>
  <c r="R245"/>
  <c r="Q245"/>
  <c r="P245"/>
  <c r="O245"/>
  <c r="N245"/>
  <c r="M245"/>
  <c r="L245"/>
  <c r="K245"/>
  <c r="J245"/>
  <c r="I245"/>
  <c r="H245"/>
  <c r="F245"/>
  <c r="E245"/>
  <c r="AN241"/>
  <c r="AM241"/>
  <c r="AL241"/>
  <c r="AK241"/>
  <c r="AJ241"/>
  <c r="AI241"/>
  <c r="AH241"/>
  <c r="AG241"/>
  <c r="AF241"/>
  <c r="AE241"/>
  <c r="AD241"/>
  <c r="AC241"/>
  <c r="AB241"/>
  <c r="AA241"/>
  <c r="Z241"/>
  <c r="Y241"/>
  <c r="X241"/>
  <c r="W241"/>
  <c r="V241"/>
  <c r="U241"/>
  <c r="T241"/>
  <c r="S241"/>
  <c r="R241"/>
  <c r="Q241"/>
  <c r="P241"/>
  <c r="O241"/>
  <c r="N241"/>
  <c r="M241"/>
  <c r="L241"/>
  <c r="K241"/>
  <c r="J241"/>
  <c r="I241"/>
  <c r="H241"/>
  <c r="G241"/>
  <c r="F241"/>
  <c r="E241"/>
  <c r="AN240"/>
  <c r="AM240"/>
  <c r="AL240"/>
  <c r="AK240"/>
  <c r="AJ240"/>
  <c r="AI240"/>
  <c r="AH240"/>
  <c r="AG240"/>
  <c r="AF240"/>
  <c r="AE240"/>
  <c r="AD240"/>
  <c r="AC240"/>
  <c r="AB240"/>
  <c r="AA240"/>
  <c r="Z240"/>
  <c r="Y240"/>
  <c r="X240"/>
  <c r="W240"/>
  <c r="V240"/>
  <c r="U240"/>
  <c r="T240"/>
  <c r="S240"/>
  <c r="R240"/>
  <c r="Q240"/>
  <c r="P240"/>
  <c r="O240"/>
  <c r="N240"/>
  <c r="M240"/>
  <c r="L240"/>
  <c r="K240"/>
  <c r="J240"/>
  <c r="I240"/>
  <c r="H240"/>
  <c r="G240"/>
  <c r="F240"/>
  <c r="E240"/>
  <c r="AN239"/>
  <c r="AM239"/>
  <c r="AL239"/>
  <c r="AK239"/>
  <c r="AJ239"/>
  <c r="AI239"/>
  <c r="AH239"/>
  <c r="AG239"/>
  <c r="AF239"/>
  <c r="AE239"/>
  <c r="AD239"/>
  <c r="AC239"/>
  <c r="AB239"/>
  <c r="AA239"/>
  <c r="Z239"/>
  <c r="Y239"/>
  <c r="X239"/>
  <c r="W239"/>
  <c r="V239"/>
  <c r="U239"/>
  <c r="T239"/>
  <c r="S239"/>
  <c r="R239"/>
  <c r="Q239"/>
  <c r="P239"/>
  <c r="O239"/>
  <c r="N239"/>
  <c r="M239"/>
  <c r="L239"/>
  <c r="K239"/>
  <c r="J239"/>
  <c r="I239"/>
  <c r="H239"/>
  <c r="G239"/>
  <c r="F239"/>
  <c r="E239"/>
  <c r="AN238"/>
  <c r="AM238"/>
  <c r="AL238"/>
  <c r="AK238"/>
  <c r="AJ238"/>
  <c r="AI238"/>
  <c r="AH238"/>
  <c r="AG238"/>
  <c r="AF238"/>
  <c r="AE238"/>
  <c r="AD238"/>
  <c r="AC238"/>
  <c r="AB238"/>
  <c r="AA238"/>
  <c r="Z238"/>
  <c r="Y238"/>
  <c r="X238"/>
  <c r="W238"/>
  <c r="V238"/>
  <c r="U238"/>
  <c r="T238"/>
  <c r="S238"/>
  <c r="R238"/>
  <c r="Q238"/>
  <c r="P238"/>
  <c r="O238"/>
  <c r="N238"/>
  <c r="M238"/>
  <c r="L238"/>
  <c r="K238"/>
  <c r="J238"/>
  <c r="I238"/>
  <c r="H238"/>
  <c r="G238"/>
  <c r="F238"/>
  <c r="E238"/>
  <c r="AN237"/>
  <c r="AM237"/>
  <c r="AL237"/>
  <c r="AK237"/>
  <c r="AJ237"/>
  <c r="AI237"/>
  <c r="AH237"/>
  <c r="AG237"/>
  <c r="AF237"/>
  <c r="AE237"/>
  <c r="AD237"/>
  <c r="AC237"/>
  <c r="AB237"/>
  <c r="AA237"/>
  <c r="Z237"/>
  <c r="Y237"/>
  <c r="X237"/>
  <c r="W237"/>
  <c r="V237"/>
  <c r="U237"/>
  <c r="T237"/>
  <c r="S237"/>
  <c r="R237"/>
  <c r="Q237"/>
  <c r="P237"/>
  <c r="O237"/>
  <c r="N237"/>
  <c r="M237"/>
  <c r="L237"/>
  <c r="K237"/>
  <c r="J237"/>
  <c r="I237"/>
  <c r="H237"/>
  <c r="G237"/>
  <c r="F237"/>
  <c r="E237"/>
  <c r="AN236"/>
  <c r="AM236"/>
  <c r="AL236"/>
  <c r="AK236"/>
  <c r="AJ236"/>
  <c r="AI236"/>
  <c r="AH236"/>
  <c r="AG236"/>
  <c r="AF236"/>
  <c r="AE236"/>
  <c r="AD236"/>
  <c r="AC236"/>
  <c r="AB236"/>
  <c r="AA236"/>
  <c r="Z236"/>
  <c r="Y236"/>
  <c r="X236"/>
  <c r="W236"/>
  <c r="V236"/>
  <c r="U236"/>
  <c r="T236"/>
  <c r="S236"/>
  <c r="R236"/>
  <c r="Q236"/>
  <c r="P236"/>
  <c r="O236"/>
  <c r="N236"/>
  <c r="M236"/>
  <c r="L236"/>
  <c r="K236"/>
  <c r="J236"/>
  <c r="I236"/>
  <c r="H236"/>
  <c r="F236"/>
  <c r="E236"/>
  <c r="AN235"/>
  <c r="AM235"/>
  <c r="AL235"/>
  <c r="AK235"/>
  <c r="AJ235"/>
  <c r="AI235"/>
  <c r="AH235"/>
  <c r="AG235"/>
  <c r="AF235"/>
  <c r="AE235"/>
  <c r="AD235"/>
  <c r="AC235"/>
  <c r="AB235"/>
  <c r="AA235"/>
  <c r="Z235"/>
  <c r="Y235"/>
  <c r="X235"/>
  <c r="W235"/>
  <c r="V235"/>
  <c r="U235"/>
  <c r="T235"/>
  <c r="S235"/>
  <c r="R235"/>
  <c r="Q235"/>
  <c r="P235"/>
  <c r="O235"/>
  <c r="N235"/>
  <c r="M235"/>
  <c r="L235"/>
  <c r="K235"/>
  <c r="J235"/>
  <c r="I235"/>
  <c r="H235"/>
  <c r="F235"/>
  <c r="E235"/>
  <c r="AN231"/>
  <c r="AM231"/>
  <c r="AL231"/>
  <c r="AK231"/>
  <c r="AJ231"/>
  <c r="AI231"/>
  <c r="AH231"/>
  <c r="AG231"/>
  <c r="AF231"/>
  <c r="AE231"/>
  <c r="AD231"/>
  <c r="AC231"/>
  <c r="AB231"/>
  <c r="AA231"/>
  <c r="Z231"/>
  <c r="Y231"/>
  <c r="X231"/>
  <c r="W231"/>
  <c r="V231"/>
  <c r="U231"/>
  <c r="T231"/>
  <c r="S231"/>
  <c r="R231"/>
  <c r="Q231"/>
  <c r="P231"/>
  <c r="O231"/>
  <c r="N231"/>
  <c r="M231"/>
  <c r="L231"/>
  <c r="K231"/>
  <c r="J231"/>
  <c r="I231"/>
  <c r="H231"/>
  <c r="G231"/>
  <c r="F231"/>
  <c r="E231"/>
  <c r="AN230"/>
  <c r="AM230"/>
  <c r="AL230"/>
  <c r="AK230"/>
  <c r="AJ230"/>
  <c r="AI230"/>
  <c r="AH230"/>
  <c r="AG230"/>
  <c r="AF230"/>
  <c r="AE230"/>
  <c r="AD230"/>
  <c r="AC230"/>
  <c r="AB230"/>
  <c r="AA230"/>
  <c r="Z230"/>
  <c r="Y230"/>
  <c r="X230"/>
  <c r="W230"/>
  <c r="V230"/>
  <c r="U230"/>
  <c r="T230"/>
  <c r="S230"/>
  <c r="R230"/>
  <c r="Q230"/>
  <c r="P230"/>
  <c r="O230"/>
  <c r="N230"/>
  <c r="M230"/>
  <c r="L230"/>
  <c r="K230"/>
  <c r="J230"/>
  <c r="I230"/>
  <c r="H230"/>
  <c r="G230"/>
  <c r="F230"/>
  <c r="E230"/>
  <c r="AN229"/>
  <c r="AM229"/>
  <c r="AL229"/>
  <c r="AK229"/>
  <c r="AJ229"/>
  <c r="AI229"/>
  <c r="AH229"/>
  <c r="AG229"/>
  <c r="AF229"/>
  <c r="AE229"/>
  <c r="AD229"/>
  <c r="AC229"/>
  <c r="AB229"/>
  <c r="AA229"/>
  <c r="Z229"/>
  <c r="Y229"/>
  <c r="X229"/>
  <c r="W229"/>
  <c r="V229"/>
  <c r="U229"/>
  <c r="T229"/>
  <c r="S229"/>
  <c r="R229"/>
  <c r="Q229"/>
  <c r="P229"/>
  <c r="O229"/>
  <c r="N229"/>
  <c r="M229"/>
  <c r="L229"/>
  <c r="K229"/>
  <c r="J229"/>
  <c r="I229"/>
  <c r="H229"/>
  <c r="G229"/>
  <c r="F229"/>
  <c r="E229"/>
  <c r="AN228"/>
  <c r="AM228"/>
  <c r="AL228"/>
  <c r="AK228"/>
  <c r="AJ228"/>
  <c r="AI228"/>
  <c r="AH228"/>
  <c r="AG228"/>
  <c r="AF228"/>
  <c r="AE228"/>
  <c r="AD228"/>
  <c r="AC228"/>
  <c r="AB228"/>
  <c r="AA228"/>
  <c r="Z228"/>
  <c r="Y228"/>
  <c r="X228"/>
  <c r="W228"/>
  <c r="V228"/>
  <c r="U228"/>
  <c r="T228"/>
  <c r="S228"/>
  <c r="R228"/>
  <c r="Q228"/>
  <c r="P228"/>
  <c r="O228"/>
  <c r="N228"/>
  <c r="M228"/>
  <c r="L228"/>
  <c r="K228"/>
  <c r="J228"/>
  <c r="I228"/>
  <c r="H228"/>
  <c r="G228"/>
  <c r="F228"/>
  <c r="E228"/>
  <c r="AN227"/>
  <c r="AM227"/>
  <c r="AL227"/>
  <c r="AK227"/>
  <c r="AJ227"/>
  <c r="AI227"/>
  <c r="AH227"/>
  <c r="AG227"/>
  <c r="AF227"/>
  <c r="AE227"/>
  <c r="AD227"/>
  <c r="AC227"/>
  <c r="AB227"/>
  <c r="AA227"/>
  <c r="Z227"/>
  <c r="Y227"/>
  <c r="X227"/>
  <c r="W227"/>
  <c r="V227"/>
  <c r="U227"/>
  <c r="T227"/>
  <c r="S227"/>
  <c r="R227"/>
  <c r="Q227"/>
  <c r="P227"/>
  <c r="O227"/>
  <c r="N227"/>
  <c r="M227"/>
  <c r="L227"/>
  <c r="K227"/>
  <c r="J227"/>
  <c r="I227"/>
  <c r="H227"/>
  <c r="G227"/>
  <c r="F227"/>
  <c r="E227"/>
  <c r="AN226"/>
  <c r="AM226"/>
  <c r="AL226"/>
  <c r="AK226"/>
  <c r="AJ226"/>
  <c r="AI226"/>
  <c r="AH226"/>
  <c r="AG226"/>
  <c r="AF226"/>
  <c r="AE226"/>
  <c r="AD226"/>
  <c r="AC226"/>
  <c r="AB226"/>
  <c r="AA226"/>
  <c r="Z226"/>
  <c r="Y226"/>
  <c r="X226"/>
  <c r="W226"/>
  <c r="V226"/>
  <c r="U226"/>
  <c r="T226"/>
  <c r="S226"/>
  <c r="R226"/>
  <c r="Q226"/>
  <c r="P226"/>
  <c r="O226"/>
  <c r="N226"/>
  <c r="M226"/>
  <c r="L226"/>
  <c r="K226"/>
  <c r="J226"/>
  <c r="I226"/>
  <c r="H226"/>
  <c r="F226"/>
  <c r="E226"/>
  <c r="AN225"/>
  <c r="AM225"/>
  <c r="AL225"/>
  <c r="AK225"/>
  <c r="AJ225"/>
  <c r="AI225"/>
  <c r="AH225"/>
  <c r="AG225"/>
  <c r="AF225"/>
  <c r="AE225"/>
  <c r="AD225"/>
  <c r="AC225"/>
  <c r="AB225"/>
  <c r="AA225"/>
  <c r="Z225"/>
  <c r="Y225"/>
  <c r="X225"/>
  <c r="W225"/>
  <c r="V225"/>
  <c r="U225"/>
  <c r="T225"/>
  <c r="S225"/>
  <c r="R225"/>
  <c r="Q225"/>
  <c r="P225"/>
  <c r="O225"/>
  <c r="N225"/>
  <c r="M225"/>
  <c r="L225"/>
  <c r="K225"/>
  <c r="J225"/>
  <c r="I225"/>
  <c r="H225"/>
  <c r="F225"/>
  <c r="E225"/>
  <c r="AN221"/>
  <c r="AM221"/>
  <c r="AL221"/>
  <c r="AK221"/>
  <c r="AJ221"/>
  <c r="AI221"/>
  <c r="AH221"/>
  <c r="AG221"/>
  <c r="AF221"/>
  <c r="AE221"/>
  <c r="AD221"/>
  <c r="AC221"/>
  <c r="AB221"/>
  <c r="AA221"/>
  <c r="Z221"/>
  <c r="Y221"/>
  <c r="X221"/>
  <c r="W221"/>
  <c r="V221"/>
  <c r="U221"/>
  <c r="T221"/>
  <c r="S221"/>
  <c r="R221"/>
  <c r="Q221"/>
  <c r="P221"/>
  <c r="O221"/>
  <c r="N221"/>
  <c r="M221"/>
  <c r="L221"/>
  <c r="K221"/>
  <c r="J221"/>
  <c r="I221"/>
  <c r="H221"/>
  <c r="G221"/>
  <c r="F221"/>
  <c r="E221"/>
  <c r="AN220"/>
  <c r="AM220"/>
  <c r="AL220"/>
  <c r="AK220"/>
  <c r="AJ220"/>
  <c r="AI220"/>
  <c r="AH220"/>
  <c r="AG220"/>
  <c r="AF220"/>
  <c r="AE220"/>
  <c r="AD220"/>
  <c r="AC220"/>
  <c r="AB220"/>
  <c r="AA220"/>
  <c r="Z220"/>
  <c r="Y220"/>
  <c r="X220"/>
  <c r="W220"/>
  <c r="V220"/>
  <c r="U220"/>
  <c r="T220"/>
  <c r="S220"/>
  <c r="R220"/>
  <c r="Q220"/>
  <c r="P220"/>
  <c r="O220"/>
  <c r="N220"/>
  <c r="M220"/>
  <c r="L220"/>
  <c r="K220"/>
  <c r="J220"/>
  <c r="I220"/>
  <c r="H220"/>
  <c r="G220"/>
  <c r="F220"/>
  <c r="E220"/>
  <c r="AN219"/>
  <c r="AM219"/>
  <c r="AL219"/>
  <c r="AK219"/>
  <c r="AJ219"/>
  <c r="AI219"/>
  <c r="AH219"/>
  <c r="AG219"/>
  <c r="AF219"/>
  <c r="AE219"/>
  <c r="AD219"/>
  <c r="AC219"/>
  <c r="AB219"/>
  <c r="AA219"/>
  <c r="Z219"/>
  <c r="Y219"/>
  <c r="X219"/>
  <c r="W219"/>
  <c r="V219"/>
  <c r="U219"/>
  <c r="T219"/>
  <c r="S219"/>
  <c r="R219"/>
  <c r="Q219"/>
  <c r="P219"/>
  <c r="O219"/>
  <c r="N219"/>
  <c r="M219"/>
  <c r="L219"/>
  <c r="K219"/>
  <c r="J219"/>
  <c r="I219"/>
  <c r="H219"/>
  <c r="G219"/>
  <c r="F219"/>
  <c r="E219"/>
  <c r="AN218"/>
  <c r="AM218"/>
  <c r="AL218"/>
  <c r="AK218"/>
  <c r="AJ218"/>
  <c r="AI218"/>
  <c r="AH218"/>
  <c r="AG218"/>
  <c r="AF218"/>
  <c r="AE218"/>
  <c r="AD218"/>
  <c r="AC218"/>
  <c r="AB218"/>
  <c r="AA218"/>
  <c r="Z218"/>
  <c r="Y218"/>
  <c r="X218"/>
  <c r="W218"/>
  <c r="V218"/>
  <c r="U218"/>
  <c r="T218"/>
  <c r="S218"/>
  <c r="R218"/>
  <c r="Q218"/>
  <c r="P218"/>
  <c r="O218"/>
  <c r="N218"/>
  <c r="M218"/>
  <c r="L218"/>
  <c r="K218"/>
  <c r="J218"/>
  <c r="I218"/>
  <c r="H218"/>
  <c r="G218"/>
  <c r="F218"/>
  <c r="E218"/>
  <c r="AN217"/>
  <c r="AM217"/>
  <c r="AL217"/>
  <c r="AK217"/>
  <c r="AJ217"/>
  <c r="AI217"/>
  <c r="AH217"/>
  <c r="AG217"/>
  <c r="AF217"/>
  <c r="AE217"/>
  <c r="AD217"/>
  <c r="AC217"/>
  <c r="AB217"/>
  <c r="AA217"/>
  <c r="Z217"/>
  <c r="Y217"/>
  <c r="X217"/>
  <c r="W217"/>
  <c r="V217"/>
  <c r="U217"/>
  <c r="T217"/>
  <c r="S217"/>
  <c r="R217"/>
  <c r="Q217"/>
  <c r="P217"/>
  <c r="O217"/>
  <c r="N217"/>
  <c r="M217"/>
  <c r="L217"/>
  <c r="K217"/>
  <c r="J217"/>
  <c r="I217"/>
  <c r="H217"/>
  <c r="G217"/>
  <c r="F217"/>
  <c r="E217"/>
  <c r="AN216"/>
  <c r="AM216"/>
  <c r="AL216"/>
  <c r="AK216"/>
  <c r="AJ216"/>
  <c r="AI216"/>
  <c r="AH216"/>
  <c r="AG216"/>
  <c r="AF216"/>
  <c r="AE216"/>
  <c r="AD216"/>
  <c r="AC216"/>
  <c r="AB216"/>
  <c r="AA216"/>
  <c r="Z216"/>
  <c r="Y216"/>
  <c r="X216"/>
  <c r="W216"/>
  <c r="V216"/>
  <c r="U216"/>
  <c r="T216"/>
  <c r="S216"/>
  <c r="R216"/>
  <c r="Q216"/>
  <c r="P216"/>
  <c r="O216"/>
  <c r="N216"/>
  <c r="M216"/>
  <c r="L216"/>
  <c r="K216"/>
  <c r="J216"/>
  <c r="I216"/>
  <c r="H216"/>
  <c r="F216"/>
  <c r="E216"/>
  <c r="AN215"/>
  <c r="AM215"/>
  <c r="AL215"/>
  <c r="AK215"/>
  <c r="AJ215"/>
  <c r="AI215"/>
  <c r="AH215"/>
  <c r="AG215"/>
  <c r="AF215"/>
  <c r="AE215"/>
  <c r="AD215"/>
  <c r="AC215"/>
  <c r="AB215"/>
  <c r="AA215"/>
  <c r="Z215"/>
  <c r="Y215"/>
  <c r="X215"/>
  <c r="W215"/>
  <c r="V215"/>
  <c r="U215"/>
  <c r="T215"/>
  <c r="S215"/>
  <c r="R215"/>
  <c r="Q215"/>
  <c r="P215"/>
  <c r="O215"/>
  <c r="N215"/>
  <c r="M215"/>
  <c r="L215"/>
  <c r="K215"/>
  <c r="J215"/>
  <c r="I215"/>
  <c r="H215"/>
  <c r="F215"/>
  <c r="E215"/>
  <c r="AN208"/>
  <c r="AM208"/>
  <c r="AL208"/>
  <c r="AK208"/>
  <c r="AJ208"/>
  <c r="AI208"/>
  <c r="AH208"/>
  <c r="AG208"/>
  <c r="AF208"/>
  <c r="AE208"/>
  <c r="AD208"/>
  <c r="AC208"/>
  <c r="AB208"/>
  <c r="AA208"/>
  <c r="Z208"/>
  <c r="Y208"/>
  <c r="X20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AN207"/>
  <c r="AM207"/>
  <c r="AL207"/>
  <c r="AK207"/>
  <c r="AJ207"/>
  <c r="AI207"/>
  <c r="AH207"/>
  <c r="AG207"/>
  <c r="AF207"/>
  <c r="AE207"/>
  <c r="AD207"/>
  <c r="AC207"/>
  <c r="AB207"/>
  <c r="AA207"/>
  <c r="Z207"/>
  <c r="Y207"/>
  <c r="X207"/>
  <c r="W207"/>
  <c r="V207"/>
  <c r="U207"/>
  <c r="T207"/>
  <c r="S207"/>
  <c r="R207"/>
  <c r="Q207"/>
  <c r="P207"/>
  <c r="O207"/>
  <c r="N207"/>
  <c r="M207"/>
  <c r="L207"/>
  <c r="K207"/>
  <c r="J207"/>
  <c r="I207"/>
  <c r="H207"/>
  <c r="G207"/>
  <c r="F207"/>
  <c r="E207"/>
  <c r="AN206"/>
  <c r="AM206"/>
  <c r="AL206"/>
  <c r="AK206"/>
  <c r="AJ206"/>
  <c r="AI206"/>
  <c r="AH206"/>
  <c r="AG206"/>
  <c r="AF206"/>
  <c r="AE206"/>
  <c r="AD206"/>
  <c r="AC206"/>
  <c r="AB206"/>
  <c r="AA206"/>
  <c r="Z206"/>
  <c r="Y206"/>
  <c r="X206"/>
  <c r="W206"/>
  <c r="V206"/>
  <c r="U206"/>
  <c r="T206"/>
  <c r="S206"/>
  <c r="R206"/>
  <c r="Q206"/>
  <c r="P206"/>
  <c r="O206"/>
  <c r="N206"/>
  <c r="M206"/>
  <c r="L206"/>
  <c r="K206"/>
  <c r="J206"/>
  <c r="I206"/>
  <c r="H206"/>
  <c r="G206"/>
  <c r="F206"/>
  <c r="E206"/>
  <c r="AN205"/>
  <c r="AM205"/>
  <c r="AL205"/>
  <c r="AK205"/>
  <c r="AJ205"/>
  <c r="AI205"/>
  <c r="AH205"/>
  <c r="AG205"/>
  <c r="AF205"/>
  <c r="AE205"/>
  <c r="AD205"/>
  <c r="AC205"/>
  <c r="AB205"/>
  <c r="AA205"/>
  <c r="Z205"/>
  <c r="Y205"/>
  <c r="X205"/>
  <c r="W205"/>
  <c r="V205"/>
  <c r="U205"/>
  <c r="T205"/>
  <c r="S205"/>
  <c r="R205"/>
  <c r="Q205"/>
  <c r="P205"/>
  <c r="O205"/>
  <c r="N205"/>
  <c r="M205"/>
  <c r="L205"/>
  <c r="K205"/>
  <c r="J205"/>
  <c r="I205"/>
  <c r="H205"/>
  <c r="G205"/>
  <c r="F205"/>
  <c r="E205"/>
  <c r="AN204"/>
  <c r="AM204"/>
  <c r="AL204"/>
  <c r="AK204"/>
  <c r="AJ204"/>
  <c r="AI204"/>
  <c r="AH204"/>
  <c r="AG204"/>
  <c r="AF204"/>
  <c r="AE204"/>
  <c r="AD204"/>
  <c r="AC204"/>
  <c r="AB204"/>
  <c r="AA204"/>
  <c r="Z204"/>
  <c r="Y204"/>
  <c r="X204"/>
  <c r="W204"/>
  <c r="V204"/>
  <c r="U204"/>
  <c r="T204"/>
  <c r="S204"/>
  <c r="R204"/>
  <c r="Q204"/>
  <c r="P204"/>
  <c r="O204"/>
  <c r="N204"/>
  <c r="M204"/>
  <c r="L204"/>
  <c r="K204"/>
  <c r="J204"/>
  <c r="I204"/>
  <c r="H204"/>
  <c r="G204"/>
  <c r="F204"/>
  <c r="E204"/>
  <c r="AN203"/>
  <c r="AM203"/>
  <c r="AL203"/>
  <c r="AK203"/>
  <c r="AJ203"/>
  <c r="AI203"/>
  <c r="AH203"/>
  <c r="AG203"/>
  <c r="AF203"/>
  <c r="AE203"/>
  <c r="AD203"/>
  <c r="AC203"/>
  <c r="AB203"/>
  <c r="AA203"/>
  <c r="Z203"/>
  <c r="Y203"/>
  <c r="X203"/>
  <c r="W203"/>
  <c r="V203"/>
  <c r="U203"/>
  <c r="T203"/>
  <c r="S203"/>
  <c r="R203"/>
  <c r="Q203"/>
  <c r="P203"/>
  <c r="O203"/>
  <c r="N203"/>
  <c r="M203"/>
  <c r="L203"/>
  <c r="K203"/>
  <c r="J203"/>
  <c r="I203"/>
  <c r="H203"/>
  <c r="F203"/>
  <c r="E203"/>
  <c r="AN202"/>
  <c r="AM202"/>
  <c r="AL202"/>
  <c r="AK202"/>
  <c r="AJ202"/>
  <c r="AI202"/>
  <c r="AH202"/>
  <c r="AG202"/>
  <c r="AF202"/>
  <c r="AE202"/>
  <c r="AD202"/>
  <c r="AC202"/>
  <c r="AB202"/>
  <c r="AA202"/>
  <c r="Z202"/>
  <c r="Y202"/>
  <c r="X202"/>
  <c r="W202"/>
  <c r="V202"/>
  <c r="U202"/>
  <c r="T202"/>
  <c r="S202"/>
  <c r="R202"/>
  <c r="Q202"/>
  <c r="P202"/>
  <c r="O202"/>
  <c r="N202"/>
  <c r="M202"/>
  <c r="L202"/>
  <c r="K202"/>
  <c r="J202"/>
  <c r="I202"/>
  <c r="H202"/>
  <c r="F202"/>
  <c r="E202"/>
  <c r="AN198"/>
  <c r="AM198"/>
  <c r="AL198"/>
  <c r="AK198"/>
  <c r="AJ198"/>
  <c r="AI198"/>
  <c r="AH198"/>
  <c r="AG198"/>
  <c r="AF198"/>
  <c r="AE198"/>
  <c r="AD198"/>
  <c r="AC198"/>
  <c r="AB198"/>
  <c r="AA198"/>
  <c r="Z198"/>
  <c r="Y198"/>
  <c r="X198"/>
  <c r="W198"/>
  <c r="V198"/>
  <c r="U198"/>
  <c r="T198"/>
  <c r="S198"/>
  <c r="R198"/>
  <c r="Q198"/>
  <c r="P198"/>
  <c r="O198"/>
  <c r="N198"/>
  <c r="M198"/>
  <c r="L198"/>
  <c r="K198"/>
  <c r="J198"/>
  <c r="I198"/>
  <c r="H198"/>
  <c r="G198"/>
  <c r="F198"/>
  <c r="E198"/>
  <c r="AN197"/>
  <c r="AM197"/>
  <c r="AL197"/>
  <c r="AK197"/>
  <c r="AJ197"/>
  <c r="AI197"/>
  <c r="AH197"/>
  <c r="AG197"/>
  <c r="AF197"/>
  <c r="AE197"/>
  <c r="AD197"/>
  <c r="AC197"/>
  <c r="AB197"/>
  <c r="AA197"/>
  <c r="Z197"/>
  <c r="Y197"/>
  <c r="X197"/>
  <c r="W197"/>
  <c r="V197"/>
  <c r="U197"/>
  <c r="T197"/>
  <c r="S197"/>
  <c r="R197"/>
  <c r="Q197"/>
  <c r="P197"/>
  <c r="O197"/>
  <c r="N197"/>
  <c r="M197"/>
  <c r="L197"/>
  <c r="K197"/>
  <c r="J197"/>
  <c r="I197"/>
  <c r="H197"/>
  <c r="G197"/>
  <c r="F197"/>
  <c r="E197"/>
  <c r="AN196"/>
  <c r="AM196"/>
  <c r="AL196"/>
  <c r="AK196"/>
  <c r="AJ196"/>
  <c r="AI196"/>
  <c r="AH196"/>
  <c r="AG196"/>
  <c r="AF196"/>
  <c r="AE196"/>
  <c r="AD196"/>
  <c r="AC196"/>
  <c r="AB196"/>
  <c r="AA196"/>
  <c r="Z196"/>
  <c r="Y196"/>
  <c r="X196"/>
  <c r="W196"/>
  <c r="V196"/>
  <c r="U196"/>
  <c r="T196"/>
  <c r="S196"/>
  <c r="R196"/>
  <c r="Q196"/>
  <c r="P196"/>
  <c r="O196"/>
  <c r="N196"/>
  <c r="M196"/>
  <c r="L196"/>
  <c r="K196"/>
  <c r="J196"/>
  <c r="I196"/>
  <c r="H196"/>
  <c r="G196"/>
  <c r="F196"/>
  <c r="E196"/>
  <c r="AN195"/>
  <c r="AM195"/>
  <c r="AL195"/>
  <c r="AK195"/>
  <c r="AJ195"/>
  <c r="AI195"/>
  <c r="AH195"/>
  <c r="AG195"/>
  <c r="AF195"/>
  <c r="AE195"/>
  <c r="AD195"/>
  <c r="AC195"/>
  <c r="AB195"/>
  <c r="AA195"/>
  <c r="Z195"/>
  <c r="Y195"/>
  <c r="X195"/>
  <c r="W195"/>
  <c r="V195"/>
  <c r="U195"/>
  <c r="T195"/>
  <c r="S195"/>
  <c r="R195"/>
  <c r="Q195"/>
  <c r="P195"/>
  <c r="O195"/>
  <c r="N195"/>
  <c r="M195"/>
  <c r="L195"/>
  <c r="K195"/>
  <c r="J195"/>
  <c r="I195"/>
  <c r="H195"/>
  <c r="G195"/>
  <c r="F195"/>
  <c r="E195"/>
  <c r="AN194"/>
  <c r="AM194"/>
  <c r="AL194"/>
  <c r="AK194"/>
  <c r="AJ194"/>
  <c r="AI194"/>
  <c r="AH194"/>
  <c r="AG194"/>
  <c r="AF194"/>
  <c r="AE194"/>
  <c r="AD194"/>
  <c r="AC194"/>
  <c r="AB194"/>
  <c r="AA194"/>
  <c r="Z194"/>
  <c r="Y194"/>
  <c r="X194"/>
  <c r="W194"/>
  <c r="V194"/>
  <c r="U194"/>
  <c r="T194"/>
  <c r="S194"/>
  <c r="R194"/>
  <c r="Q194"/>
  <c r="P194"/>
  <c r="O194"/>
  <c r="N194"/>
  <c r="M194"/>
  <c r="L194"/>
  <c r="K194"/>
  <c r="J194"/>
  <c r="I194"/>
  <c r="H194"/>
  <c r="G194"/>
  <c r="F194"/>
  <c r="E194"/>
  <c r="AN193"/>
  <c r="AM193"/>
  <c r="AL193"/>
  <c r="AK193"/>
  <c r="AJ193"/>
  <c r="AI193"/>
  <c r="AH193"/>
  <c r="AG193"/>
  <c r="AF193"/>
  <c r="AE193"/>
  <c r="AD193"/>
  <c r="AC193"/>
  <c r="AB193"/>
  <c r="AA193"/>
  <c r="Z193"/>
  <c r="Y193"/>
  <c r="X193"/>
  <c r="W193"/>
  <c r="V193"/>
  <c r="U193"/>
  <c r="T193"/>
  <c r="S193"/>
  <c r="R193"/>
  <c r="Q193"/>
  <c r="P193"/>
  <c r="O193"/>
  <c r="N193"/>
  <c r="M193"/>
  <c r="L193"/>
  <c r="K193"/>
  <c r="J193"/>
  <c r="I193"/>
  <c r="H193"/>
  <c r="F193"/>
  <c r="E193"/>
  <c r="AN192"/>
  <c r="AM192"/>
  <c r="AL192"/>
  <c r="AK192"/>
  <c r="AJ192"/>
  <c r="AI192"/>
  <c r="AH192"/>
  <c r="AG192"/>
  <c r="AF192"/>
  <c r="AE192"/>
  <c r="AD192"/>
  <c r="AC192"/>
  <c r="AB192"/>
  <c r="AA192"/>
  <c r="Z192"/>
  <c r="Y192"/>
  <c r="X192"/>
  <c r="W192"/>
  <c r="V192"/>
  <c r="U192"/>
  <c r="T192"/>
  <c r="S192"/>
  <c r="R192"/>
  <c r="Q192"/>
  <c r="P192"/>
  <c r="O192"/>
  <c r="N192"/>
  <c r="M192"/>
  <c r="L192"/>
  <c r="K192"/>
  <c r="J192"/>
  <c r="I192"/>
  <c r="H192"/>
  <c r="F192"/>
  <c r="E192"/>
  <c r="AN188"/>
  <c r="AM188"/>
  <c r="AL188"/>
  <c r="AK188"/>
  <c r="AJ188"/>
  <c r="AI188"/>
  <c r="AH188"/>
  <c r="AG188"/>
  <c r="AF188"/>
  <c r="AE188"/>
  <c r="AD188"/>
  <c r="AC188"/>
  <c r="AB188"/>
  <c r="AA188"/>
  <c r="Z188"/>
  <c r="Y188"/>
  <c r="X188"/>
  <c r="W188"/>
  <c r="V188"/>
  <c r="U188"/>
  <c r="T188"/>
  <c r="S188"/>
  <c r="R188"/>
  <c r="Q188"/>
  <c r="P188"/>
  <c r="O188"/>
  <c r="N188"/>
  <c r="M188"/>
  <c r="L188"/>
  <c r="K188"/>
  <c r="J188"/>
  <c r="I188"/>
  <c r="H188"/>
  <c r="G188"/>
  <c r="F188"/>
  <c r="E188"/>
  <c r="AN187"/>
  <c r="AM187"/>
  <c r="AL187"/>
  <c r="AK187"/>
  <c r="AJ187"/>
  <c r="AI187"/>
  <c r="AH187"/>
  <c r="AG187"/>
  <c r="AF187"/>
  <c r="AE187"/>
  <c r="AD187"/>
  <c r="AC187"/>
  <c r="AB187"/>
  <c r="AA187"/>
  <c r="Z187"/>
  <c r="Y187"/>
  <c r="X187"/>
  <c r="W187"/>
  <c r="V187"/>
  <c r="U187"/>
  <c r="T187"/>
  <c r="S187"/>
  <c r="R187"/>
  <c r="Q187"/>
  <c r="P187"/>
  <c r="O187"/>
  <c r="N187"/>
  <c r="M187"/>
  <c r="L187"/>
  <c r="K187"/>
  <c r="J187"/>
  <c r="I187"/>
  <c r="H187"/>
  <c r="G187"/>
  <c r="F187"/>
  <c r="E187"/>
  <c r="AN186"/>
  <c r="AM186"/>
  <c r="AL186"/>
  <c r="AK186"/>
  <c r="AJ186"/>
  <c r="AI186"/>
  <c r="AH186"/>
  <c r="AG186"/>
  <c r="AF186"/>
  <c r="AE186"/>
  <c r="AD186"/>
  <c r="AC186"/>
  <c r="AB186"/>
  <c r="AA186"/>
  <c r="Z186"/>
  <c r="Y186"/>
  <c r="X186"/>
  <c r="W186"/>
  <c r="V186"/>
  <c r="U186"/>
  <c r="T186"/>
  <c r="S186"/>
  <c r="R186"/>
  <c r="Q186"/>
  <c r="P186"/>
  <c r="O186"/>
  <c r="N186"/>
  <c r="M186"/>
  <c r="L186"/>
  <c r="K186"/>
  <c r="J186"/>
  <c r="I186"/>
  <c r="H186"/>
  <c r="G186"/>
  <c r="F186"/>
  <c r="E186"/>
  <c r="AN185"/>
  <c r="AM185"/>
  <c r="AL185"/>
  <c r="AK185"/>
  <c r="AJ185"/>
  <c r="AI185"/>
  <c r="AH185"/>
  <c r="AG185"/>
  <c r="AF185"/>
  <c r="AE185"/>
  <c r="AD185"/>
  <c r="AC185"/>
  <c r="AB185"/>
  <c r="AA185"/>
  <c r="Z185"/>
  <c r="Y185"/>
  <c r="X185"/>
  <c r="W185"/>
  <c r="V185"/>
  <c r="U185"/>
  <c r="T185"/>
  <c r="S185"/>
  <c r="R185"/>
  <c r="Q185"/>
  <c r="P185"/>
  <c r="O185"/>
  <c r="N185"/>
  <c r="M185"/>
  <c r="L185"/>
  <c r="K185"/>
  <c r="J185"/>
  <c r="I185"/>
  <c r="H185"/>
  <c r="G185"/>
  <c r="F185"/>
  <c r="E185"/>
  <c r="AN184"/>
  <c r="AM184"/>
  <c r="AL184"/>
  <c r="AK184"/>
  <c r="AJ184"/>
  <c r="AI184"/>
  <c r="AH184"/>
  <c r="AG184"/>
  <c r="AF184"/>
  <c r="AE184"/>
  <c r="AD184"/>
  <c r="AC184"/>
  <c r="AB184"/>
  <c r="AA184"/>
  <c r="Z184"/>
  <c r="Y184"/>
  <c r="X184"/>
  <c r="W184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AN183"/>
  <c r="AM183"/>
  <c r="AL183"/>
  <c r="AK183"/>
  <c r="AJ183"/>
  <c r="AI183"/>
  <c r="AH183"/>
  <c r="AG183"/>
  <c r="AF183"/>
  <c r="AE183"/>
  <c r="AD183"/>
  <c r="AC183"/>
  <c r="AB183"/>
  <c r="AA183"/>
  <c r="Z183"/>
  <c r="Y183"/>
  <c r="X183"/>
  <c r="W183"/>
  <c r="V183"/>
  <c r="U183"/>
  <c r="T183"/>
  <c r="S183"/>
  <c r="R183"/>
  <c r="Q183"/>
  <c r="P183"/>
  <c r="O183"/>
  <c r="N183"/>
  <c r="M183"/>
  <c r="L183"/>
  <c r="K183"/>
  <c r="J183"/>
  <c r="I183"/>
  <c r="H183"/>
  <c r="F183"/>
  <c r="E183"/>
  <c r="AN182"/>
  <c r="AM182"/>
  <c r="AL182"/>
  <c r="AK182"/>
  <c r="AJ182"/>
  <c r="AI182"/>
  <c r="AH182"/>
  <c r="AG182"/>
  <c r="AF182"/>
  <c r="AE182"/>
  <c r="AD182"/>
  <c r="AC182"/>
  <c r="AB182"/>
  <c r="AA182"/>
  <c r="Z182"/>
  <c r="Y182"/>
  <c r="X182"/>
  <c r="W182"/>
  <c r="V182"/>
  <c r="U182"/>
  <c r="T182"/>
  <c r="S182"/>
  <c r="R182"/>
  <c r="Q182"/>
  <c r="P182"/>
  <c r="O182"/>
  <c r="N182"/>
  <c r="M182"/>
  <c r="L182"/>
  <c r="K182"/>
  <c r="J182"/>
  <c r="I182"/>
  <c r="H182"/>
  <c r="F182"/>
  <c r="E182"/>
  <c r="AN178"/>
  <c r="AM178"/>
  <c r="AL178"/>
  <c r="AK178"/>
  <c r="AJ178"/>
  <c r="AI178"/>
  <c r="AH178"/>
  <c r="AG178"/>
  <c r="AF178"/>
  <c r="AE178"/>
  <c r="AD178"/>
  <c r="AC178"/>
  <c r="AB178"/>
  <c r="AA178"/>
  <c r="Z178"/>
  <c r="Y178"/>
  <c r="X178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AN177"/>
  <c r="AM177"/>
  <c r="AL177"/>
  <c r="AK177"/>
  <c r="AJ177"/>
  <c r="AI177"/>
  <c r="AH177"/>
  <c r="AG177"/>
  <c r="AF177"/>
  <c r="AE177"/>
  <c r="AD177"/>
  <c r="AC177"/>
  <c r="AB177"/>
  <c r="AA177"/>
  <c r="Z177"/>
  <c r="Y177"/>
  <c r="X177"/>
  <c r="W177"/>
  <c r="V177"/>
  <c r="U177"/>
  <c r="T177"/>
  <c r="S177"/>
  <c r="R177"/>
  <c r="Q177"/>
  <c r="P177"/>
  <c r="O177"/>
  <c r="N177"/>
  <c r="M177"/>
  <c r="L177"/>
  <c r="K177"/>
  <c r="J177"/>
  <c r="I177"/>
  <c r="H177"/>
  <c r="G177"/>
  <c r="F177"/>
  <c r="E177"/>
  <c r="AN176"/>
  <c r="AM176"/>
  <c r="AL176"/>
  <c r="AK176"/>
  <c r="AJ176"/>
  <c r="AI176"/>
  <c r="AH176"/>
  <c r="AG176"/>
  <c r="AF176"/>
  <c r="AE176"/>
  <c r="AD176"/>
  <c r="AC176"/>
  <c r="AB176"/>
  <c r="AA176"/>
  <c r="Z176"/>
  <c r="Y176"/>
  <c r="X176"/>
  <c r="W176"/>
  <c r="V176"/>
  <c r="U176"/>
  <c r="T176"/>
  <c r="S176"/>
  <c r="R176"/>
  <c r="Q176"/>
  <c r="P176"/>
  <c r="O176"/>
  <c r="N176"/>
  <c r="M176"/>
  <c r="L176"/>
  <c r="K176"/>
  <c r="J176"/>
  <c r="I176"/>
  <c r="H176"/>
  <c r="G176"/>
  <c r="F176"/>
  <c r="E176"/>
  <c r="AN175"/>
  <c r="AM175"/>
  <c r="AL175"/>
  <c r="AK175"/>
  <c r="AJ175"/>
  <c r="AI175"/>
  <c r="AH175"/>
  <c r="AG175"/>
  <c r="AF175"/>
  <c r="AE175"/>
  <c r="AD175"/>
  <c r="AC175"/>
  <c r="AB175"/>
  <c r="AA175"/>
  <c r="Z175"/>
  <c r="Y175"/>
  <c r="X175"/>
  <c r="W175"/>
  <c r="V175"/>
  <c r="U175"/>
  <c r="T175"/>
  <c r="S175"/>
  <c r="R175"/>
  <c r="Q175"/>
  <c r="P175"/>
  <c r="O175"/>
  <c r="N175"/>
  <c r="M175"/>
  <c r="L175"/>
  <c r="K175"/>
  <c r="J175"/>
  <c r="I175"/>
  <c r="H175"/>
  <c r="G175"/>
  <c r="F175"/>
  <c r="E175"/>
  <c r="AN174"/>
  <c r="AM174"/>
  <c r="AL174"/>
  <c r="AK174"/>
  <c r="AJ174"/>
  <c r="AI174"/>
  <c r="AH174"/>
  <c r="AG174"/>
  <c r="AF174"/>
  <c r="AE174"/>
  <c r="AD174"/>
  <c r="AC174"/>
  <c r="AB174"/>
  <c r="AA174"/>
  <c r="Z174"/>
  <c r="Y174"/>
  <c r="X174"/>
  <c r="W174"/>
  <c r="V174"/>
  <c r="U174"/>
  <c r="T174"/>
  <c r="S174"/>
  <c r="R174"/>
  <c r="Q174"/>
  <c r="P174"/>
  <c r="O174"/>
  <c r="N174"/>
  <c r="M174"/>
  <c r="L174"/>
  <c r="K174"/>
  <c r="J174"/>
  <c r="I174"/>
  <c r="H174"/>
  <c r="G174"/>
  <c r="F174"/>
  <c r="E174"/>
  <c r="AN173"/>
  <c r="AM173"/>
  <c r="AL173"/>
  <c r="AK173"/>
  <c r="AJ173"/>
  <c r="AI173"/>
  <c r="AH173"/>
  <c r="AG173"/>
  <c r="AF173"/>
  <c r="AE173"/>
  <c r="AD173"/>
  <c r="AC173"/>
  <c r="AB173"/>
  <c r="AA173"/>
  <c r="Z173"/>
  <c r="Y173"/>
  <c r="X173"/>
  <c r="W173"/>
  <c r="V173"/>
  <c r="U173"/>
  <c r="T173"/>
  <c r="S173"/>
  <c r="R173"/>
  <c r="Q173"/>
  <c r="P173"/>
  <c r="O173"/>
  <c r="N173"/>
  <c r="M173"/>
  <c r="L173"/>
  <c r="K173"/>
  <c r="J173"/>
  <c r="I173"/>
  <c r="H173"/>
  <c r="F173"/>
  <c r="E173"/>
  <c r="AN172"/>
  <c r="AM172"/>
  <c r="AL172"/>
  <c r="AK172"/>
  <c r="AJ172"/>
  <c r="AI172"/>
  <c r="AH172"/>
  <c r="AG172"/>
  <c r="AF172"/>
  <c r="AE172"/>
  <c r="AD172"/>
  <c r="AC172"/>
  <c r="AB172"/>
  <c r="AA172"/>
  <c r="Z172"/>
  <c r="Y172"/>
  <c r="X172"/>
  <c r="W172"/>
  <c r="V172"/>
  <c r="U172"/>
  <c r="T172"/>
  <c r="S172"/>
  <c r="R172"/>
  <c r="Q172"/>
  <c r="P172"/>
  <c r="O172"/>
  <c r="N172"/>
  <c r="M172"/>
  <c r="L172"/>
  <c r="K172"/>
  <c r="J172"/>
  <c r="I172"/>
  <c r="H172"/>
  <c r="F172"/>
  <c r="E172"/>
  <c r="AN168"/>
  <c r="AM168"/>
  <c r="AL168"/>
  <c r="AK168"/>
  <c r="AJ168"/>
  <c r="AI168"/>
  <c r="AH168"/>
  <c r="AG168"/>
  <c r="AF168"/>
  <c r="AE168"/>
  <c r="AD168"/>
  <c r="AC168"/>
  <c r="AB168"/>
  <c r="AA168"/>
  <c r="Z168"/>
  <c r="Y168"/>
  <c r="X168"/>
  <c r="W168"/>
  <c r="V168"/>
  <c r="U168"/>
  <c r="T168"/>
  <c r="S168"/>
  <c r="R168"/>
  <c r="Q168"/>
  <c r="P168"/>
  <c r="O168"/>
  <c r="N168"/>
  <c r="M168"/>
  <c r="L168"/>
  <c r="K168"/>
  <c r="J168"/>
  <c r="I168"/>
  <c r="H168"/>
  <c r="G168"/>
  <c r="F168"/>
  <c r="E168"/>
  <c r="AN167"/>
  <c r="AM167"/>
  <c r="AL167"/>
  <c r="AK167"/>
  <c r="AJ167"/>
  <c r="AI167"/>
  <c r="AH167"/>
  <c r="AG167"/>
  <c r="AF167"/>
  <c r="AE167"/>
  <c r="AD167"/>
  <c r="AC167"/>
  <c r="AB167"/>
  <c r="AA167"/>
  <c r="Z167"/>
  <c r="Y167"/>
  <c r="X167"/>
  <c r="W167"/>
  <c r="V167"/>
  <c r="U167"/>
  <c r="T167"/>
  <c r="S167"/>
  <c r="R167"/>
  <c r="Q167"/>
  <c r="P167"/>
  <c r="O167"/>
  <c r="N167"/>
  <c r="M167"/>
  <c r="L167"/>
  <c r="K167"/>
  <c r="J167"/>
  <c r="I167"/>
  <c r="H167"/>
  <c r="G167"/>
  <c r="F167"/>
  <c r="E167"/>
  <c r="AN166"/>
  <c r="AM166"/>
  <c r="AL166"/>
  <c r="AK166"/>
  <c r="AJ166"/>
  <c r="AI166"/>
  <c r="AH166"/>
  <c r="AG166"/>
  <c r="AF166"/>
  <c r="AE166"/>
  <c r="AD166"/>
  <c r="AC166"/>
  <c r="AB166"/>
  <c r="AA166"/>
  <c r="Z166"/>
  <c r="Y166"/>
  <c r="X166"/>
  <c r="W166"/>
  <c r="V166"/>
  <c r="U166"/>
  <c r="T166"/>
  <c r="S166"/>
  <c r="R166"/>
  <c r="Q166"/>
  <c r="P166"/>
  <c r="O166"/>
  <c r="N166"/>
  <c r="M166"/>
  <c r="L166"/>
  <c r="K166"/>
  <c r="J166"/>
  <c r="I166"/>
  <c r="H166"/>
  <c r="G166"/>
  <c r="F166"/>
  <c r="E166"/>
  <c r="AN165"/>
  <c r="AM165"/>
  <c r="AL165"/>
  <c r="AK165"/>
  <c r="AJ165"/>
  <c r="AI165"/>
  <c r="AH165"/>
  <c r="AG165"/>
  <c r="AF165"/>
  <c r="AE165"/>
  <c r="AD165"/>
  <c r="AC165"/>
  <c r="AB165"/>
  <c r="AA165"/>
  <c r="Z165"/>
  <c r="Y165"/>
  <c r="X165"/>
  <c r="W165"/>
  <c r="V165"/>
  <c r="U165"/>
  <c r="T165"/>
  <c r="S165"/>
  <c r="R165"/>
  <c r="Q165"/>
  <c r="P165"/>
  <c r="O165"/>
  <c r="N165"/>
  <c r="M165"/>
  <c r="L165"/>
  <c r="K165"/>
  <c r="J165"/>
  <c r="I165"/>
  <c r="H165"/>
  <c r="G165"/>
  <c r="F165"/>
  <c r="E165"/>
  <c r="AN164"/>
  <c r="AM164"/>
  <c r="AL164"/>
  <c r="AK164"/>
  <c r="AJ164"/>
  <c r="AI164"/>
  <c r="AH164"/>
  <c r="AG164"/>
  <c r="AF164"/>
  <c r="AE164"/>
  <c r="AD164"/>
  <c r="AC164"/>
  <c r="AB164"/>
  <c r="AA164"/>
  <c r="Z164"/>
  <c r="Y164"/>
  <c r="X164"/>
  <c r="W164"/>
  <c r="V164"/>
  <c r="U164"/>
  <c r="T164"/>
  <c r="S164"/>
  <c r="R164"/>
  <c r="Q164"/>
  <c r="P164"/>
  <c r="O164"/>
  <c r="N164"/>
  <c r="M164"/>
  <c r="L164"/>
  <c r="K164"/>
  <c r="J164"/>
  <c r="I164"/>
  <c r="H164"/>
  <c r="G164"/>
  <c r="F164"/>
  <c r="E164"/>
  <c r="AN163"/>
  <c r="AM163"/>
  <c r="AL163"/>
  <c r="AK163"/>
  <c r="AJ163"/>
  <c r="AI163"/>
  <c r="AH163"/>
  <c r="AG163"/>
  <c r="AF163"/>
  <c r="AE163"/>
  <c r="AD163"/>
  <c r="AC163"/>
  <c r="AB163"/>
  <c r="AA163"/>
  <c r="Z163"/>
  <c r="Y163"/>
  <c r="X163"/>
  <c r="W163"/>
  <c r="V163"/>
  <c r="U163"/>
  <c r="T163"/>
  <c r="S163"/>
  <c r="R163"/>
  <c r="Q163"/>
  <c r="P163"/>
  <c r="O163"/>
  <c r="N163"/>
  <c r="M163"/>
  <c r="L163"/>
  <c r="K163"/>
  <c r="J163"/>
  <c r="I163"/>
  <c r="H163"/>
  <c r="F163"/>
  <c r="E163"/>
  <c r="AN162"/>
  <c r="AM162"/>
  <c r="AL162"/>
  <c r="AK162"/>
  <c r="AJ162"/>
  <c r="AI162"/>
  <c r="AH162"/>
  <c r="AG162"/>
  <c r="AF162"/>
  <c r="AE162"/>
  <c r="AD162"/>
  <c r="AC162"/>
  <c r="AB162"/>
  <c r="AA162"/>
  <c r="Z162"/>
  <c r="Y162"/>
  <c r="X162"/>
  <c r="W162"/>
  <c r="V162"/>
  <c r="U162"/>
  <c r="T162"/>
  <c r="S162"/>
  <c r="R162"/>
  <c r="Q162"/>
  <c r="P162"/>
  <c r="O162"/>
  <c r="N162"/>
  <c r="M162"/>
  <c r="L162"/>
  <c r="K162"/>
  <c r="J162"/>
  <c r="I162"/>
  <c r="H162"/>
  <c r="F162"/>
  <c r="E162"/>
  <c r="AN155"/>
  <c r="AM155"/>
  <c r="AL155"/>
  <c r="AK155"/>
  <c r="AJ155"/>
  <c r="AI155"/>
  <c r="AH155"/>
  <c r="AG155"/>
  <c r="AF155"/>
  <c r="AE155"/>
  <c r="AD155"/>
  <c r="AC155"/>
  <c r="AB155"/>
  <c r="AA155"/>
  <c r="Z155"/>
  <c r="Y155"/>
  <c r="X155"/>
  <c r="W155"/>
  <c r="V155"/>
  <c r="U155"/>
  <c r="T155"/>
  <c r="S155"/>
  <c r="R155"/>
  <c r="Q155"/>
  <c r="P155"/>
  <c r="O155"/>
  <c r="N155"/>
  <c r="M155"/>
  <c r="L155"/>
  <c r="K155"/>
  <c r="J155"/>
  <c r="I155"/>
  <c r="H155"/>
  <c r="G155"/>
  <c r="F155"/>
  <c r="E155"/>
  <c r="AN154"/>
  <c r="AM154"/>
  <c r="AL154"/>
  <c r="AK154"/>
  <c r="AJ154"/>
  <c r="AI154"/>
  <c r="AH154"/>
  <c r="AG154"/>
  <c r="AF154"/>
  <c r="AE154"/>
  <c r="AD154"/>
  <c r="AC154"/>
  <c r="AB154"/>
  <c r="AA154"/>
  <c r="Z154"/>
  <c r="Y154"/>
  <c r="X154"/>
  <c r="W154"/>
  <c r="V154"/>
  <c r="U154"/>
  <c r="T154"/>
  <c r="S154"/>
  <c r="R154"/>
  <c r="Q154"/>
  <c r="P154"/>
  <c r="O154"/>
  <c r="N154"/>
  <c r="M154"/>
  <c r="L154"/>
  <c r="K154"/>
  <c r="J154"/>
  <c r="I154"/>
  <c r="H154"/>
  <c r="G154"/>
  <c r="F154"/>
  <c r="E154"/>
  <c r="AN153"/>
  <c r="AM153"/>
  <c r="AL153"/>
  <c r="AK153"/>
  <c r="AJ153"/>
  <c r="AI153"/>
  <c r="AH153"/>
  <c r="AG153"/>
  <c r="AF153"/>
  <c r="AE153"/>
  <c r="AD153"/>
  <c r="AC153"/>
  <c r="AB153"/>
  <c r="AA153"/>
  <c r="Z153"/>
  <c r="Y153"/>
  <c r="X153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F152"/>
  <c r="E152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F151"/>
  <c r="E151"/>
  <c r="AN150"/>
  <c r="AM150"/>
  <c r="AL150"/>
  <c r="AK150"/>
  <c r="AJ150"/>
  <c r="AI150"/>
  <c r="AH150"/>
  <c r="AG150"/>
  <c r="AF150"/>
  <c r="AE150"/>
  <c r="AD150"/>
  <c r="AC150"/>
  <c r="AB150"/>
  <c r="AA150"/>
  <c r="Z150"/>
  <c r="Y150"/>
  <c r="X150"/>
  <c r="W150"/>
  <c r="V150"/>
  <c r="U150"/>
  <c r="T150"/>
  <c r="S150"/>
  <c r="R150"/>
  <c r="Q150"/>
  <c r="P150"/>
  <c r="O150"/>
  <c r="N150"/>
  <c r="M150"/>
  <c r="L150"/>
  <c r="K150"/>
  <c r="J150"/>
  <c r="I150"/>
  <c r="H150"/>
  <c r="F150"/>
  <c r="E150"/>
  <c r="AN149"/>
  <c r="AM149"/>
  <c r="AL149"/>
  <c r="AK149"/>
  <c r="AJ149"/>
  <c r="AI149"/>
  <c r="AH149"/>
  <c r="AG149"/>
  <c r="AF149"/>
  <c r="AE149"/>
  <c r="AD149"/>
  <c r="AC149"/>
  <c r="AB149"/>
  <c r="AA149"/>
  <c r="Z149"/>
  <c r="Y149"/>
  <c r="X149"/>
  <c r="W149"/>
  <c r="V149"/>
  <c r="U149"/>
  <c r="T149"/>
  <c r="S149"/>
  <c r="R149"/>
  <c r="Q149"/>
  <c r="P149"/>
  <c r="O149"/>
  <c r="N149"/>
  <c r="M149"/>
  <c r="L149"/>
  <c r="K149"/>
  <c r="J149"/>
  <c r="I149"/>
  <c r="H149"/>
  <c r="F149"/>
  <c r="E149"/>
  <c r="AN145"/>
  <c r="AM145"/>
  <c r="AL145"/>
  <c r="AK145"/>
  <c r="AJ145"/>
  <c r="AI145"/>
  <c r="AH145"/>
  <c r="AG145"/>
  <c r="AF145"/>
  <c r="AE145"/>
  <c r="AD145"/>
  <c r="AC145"/>
  <c r="AB145"/>
  <c r="AA145"/>
  <c r="Z145"/>
  <c r="Y145"/>
  <c r="X145"/>
  <c r="W145"/>
  <c r="V145"/>
  <c r="U145"/>
  <c r="T145"/>
  <c r="S145"/>
  <c r="R145"/>
  <c r="Q145"/>
  <c r="P145"/>
  <c r="O145"/>
  <c r="N145"/>
  <c r="M145"/>
  <c r="L145"/>
  <c r="K145"/>
  <c r="J145"/>
  <c r="I145"/>
  <c r="H145"/>
  <c r="G145"/>
  <c r="F145"/>
  <c r="E145"/>
  <c r="AN144"/>
  <c r="AM144"/>
  <c r="AL144"/>
  <c r="AK144"/>
  <c r="AJ144"/>
  <c r="AI144"/>
  <c r="AH144"/>
  <c r="AG144"/>
  <c r="AF144"/>
  <c r="AE144"/>
  <c r="AD144"/>
  <c r="AC144"/>
  <c r="AB144"/>
  <c r="AA144"/>
  <c r="Z144"/>
  <c r="Y144"/>
  <c r="X144"/>
  <c r="W144"/>
  <c r="V144"/>
  <c r="U144"/>
  <c r="T144"/>
  <c r="S144"/>
  <c r="R144"/>
  <c r="Q144"/>
  <c r="P144"/>
  <c r="O144"/>
  <c r="N144"/>
  <c r="M144"/>
  <c r="L144"/>
  <c r="K144"/>
  <c r="J144"/>
  <c r="I144"/>
  <c r="H144"/>
  <c r="G144"/>
  <c r="F144"/>
  <c r="E144"/>
  <c r="AN143"/>
  <c r="AM143"/>
  <c r="AL143"/>
  <c r="AK143"/>
  <c r="AJ143"/>
  <c r="AI143"/>
  <c r="AH143"/>
  <c r="AG143"/>
  <c r="AF143"/>
  <c r="AE143"/>
  <c r="AD143"/>
  <c r="AC143"/>
  <c r="AB143"/>
  <c r="AA143"/>
  <c r="Z143"/>
  <c r="Y143"/>
  <c r="X143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AN142"/>
  <c r="AM142"/>
  <c r="AL142"/>
  <c r="AK142"/>
  <c r="AJ142"/>
  <c r="AI142"/>
  <c r="AH142"/>
  <c r="AG142"/>
  <c r="AF142"/>
  <c r="AE142"/>
  <c r="AD142"/>
  <c r="AC142"/>
  <c r="AB142"/>
  <c r="AA142"/>
  <c r="Z142"/>
  <c r="Y142"/>
  <c r="X142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AN141"/>
  <c r="AM141"/>
  <c r="AL141"/>
  <c r="AK141"/>
  <c r="AJ141"/>
  <c r="AI141"/>
  <c r="AH141"/>
  <c r="AG141"/>
  <c r="AF141"/>
  <c r="AE141"/>
  <c r="AD141"/>
  <c r="AC141"/>
  <c r="AB141"/>
  <c r="AA141"/>
  <c r="Z141"/>
  <c r="Y141"/>
  <c r="X141"/>
  <c r="W141"/>
  <c r="V141"/>
  <c r="U141"/>
  <c r="T141"/>
  <c r="S141"/>
  <c r="R141"/>
  <c r="Q141"/>
  <c r="P141"/>
  <c r="O141"/>
  <c r="N141"/>
  <c r="M141"/>
  <c r="L141"/>
  <c r="K141"/>
  <c r="J141"/>
  <c r="I141"/>
  <c r="H141"/>
  <c r="G141"/>
  <c r="F141"/>
  <c r="E141"/>
  <c r="AN140"/>
  <c r="AM140"/>
  <c r="AL140"/>
  <c r="AK140"/>
  <c r="AJ140"/>
  <c r="AI140"/>
  <c r="AH140"/>
  <c r="AG140"/>
  <c r="AF140"/>
  <c r="AE140"/>
  <c r="AD140"/>
  <c r="AC140"/>
  <c r="AB140"/>
  <c r="AA140"/>
  <c r="Z140"/>
  <c r="Y140"/>
  <c r="X140"/>
  <c r="W140"/>
  <c r="V140"/>
  <c r="U140"/>
  <c r="T140"/>
  <c r="S140"/>
  <c r="R140"/>
  <c r="Q140"/>
  <c r="P140"/>
  <c r="O140"/>
  <c r="N140"/>
  <c r="M140"/>
  <c r="L140"/>
  <c r="K140"/>
  <c r="J140"/>
  <c r="I140"/>
  <c r="H140"/>
  <c r="F140"/>
  <c r="E140"/>
  <c r="AN139"/>
  <c r="AM139"/>
  <c r="AL139"/>
  <c r="AK139"/>
  <c r="AJ139"/>
  <c r="AI139"/>
  <c r="AH139"/>
  <c r="AG139"/>
  <c r="AF139"/>
  <c r="AE139"/>
  <c r="AD139"/>
  <c r="AC139"/>
  <c r="AB139"/>
  <c r="AA139"/>
  <c r="Z139"/>
  <c r="Y139"/>
  <c r="X139"/>
  <c r="W139"/>
  <c r="V139"/>
  <c r="U139"/>
  <c r="T139"/>
  <c r="S139"/>
  <c r="R139"/>
  <c r="Q139"/>
  <c r="P139"/>
  <c r="O139"/>
  <c r="N139"/>
  <c r="M139"/>
  <c r="L139"/>
  <c r="K139"/>
  <c r="J139"/>
  <c r="I139"/>
  <c r="H139"/>
  <c r="F139"/>
  <c r="E139"/>
  <c r="AN135"/>
  <c r="AM135"/>
  <c r="AL135"/>
  <c r="AK135"/>
  <c r="AJ135"/>
  <c r="AI135"/>
  <c r="AH135"/>
  <c r="AG135"/>
  <c r="AF135"/>
  <c r="AE135"/>
  <c r="AD135"/>
  <c r="AC135"/>
  <c r="AB135"/>
  <c r="AA135"/>
  <c r="Z135"/>
  <c r="Y135"/>
  <c r="X135"/>
  <c r="W135"/>
  <c r="V135"/>
  <c r="U135"/>
  <c r="T135"/>
  <c r="S135"/>
  <c r="R135"/>
  <c r="Q135"/>
  <c r="P135"/>
  <c r="O135"/>
  <c r="N135"/>
  <c r="M135"/>
  <c r="L135"/>
  <c r="K135"/>
  <c r="J135"/>
  <c r="I135"/>
  <c r="H135"/>
  <c r="G135"/>
  <c r="F135"/>
  <c r="E135"/>
  <c r="AN134"/>
  <c r="AM134"/>
  <c r="AL134"/>
  <c r="AK134"/>
  <c r="AJ134"/>
  <c r="AI134"/>
  <c r="AH134"/>
  <c r="AG134"/>
  <c r="AF134"/>
  <c r="AE134"/>
  <c r="AD134"/>
  <c r="AC134"/>
  <c r="AB134"/>
  <c r="AA134"/>
  <c r="Z134"/>
  <c r="Y134"/>
  <c r="X134"/>
  <c r="W134"/>
  <c r="V134"/>
  <c r="U134"/>
  <c r="T134"/>
  <c r="S134"/>
  <c r="R134"/>
  <c r="Q134"/>
  <c r="P134"/>
  <c r="O134"/>
  <c r="N134"/>
  <c r="M134"/>
  <c r="L134"/>
  <c r="K134"/>
  <c r="J134"/>
  <c r="I134"/>
  <c r="H134"/>
  <c r="G134"/>
  <c r="F134"/>
  <c r="E134"/>
  <c r="AN133"/>
  <c r="AM133"/>
  <c r="AL133"/>
  <c r="AK133"/>
  <c r="AJ133"/>
  <c r="AI133"/>
  <c r="AH133"/>
  <c r="AG133"/>
  <c r="AF133"/>
  <c r="AE133"/>
  <c r="AD133"/>
  <c r="AC133"/>
  <c r="AB133"/>
  <c r="AA133"/>
  <c r="Z133"/>
  <c r="Y133"/>
  <c r="X133"/>
  <c r="W133"/>
  <c r="V133"/>
  <c r="U133"/>
  <c r="T133"/>
  <c r="S133"/>
  <c r="R133"/>
  <c r="Q133"/>
  <c r="P133"/>
  <c r="O133"/>
  <c r="N133"/>
  <c r="M133"/>
  <c r="L133"/>
  <c r="K133"/>
  <c r="J133"/>
  <c r="I133"/>
  <c r="H133"/>
  <c r="G133"/>
  <c r="F133"/>
  <c r="E133"/>
  <c r="AN132"/>
  <c r="AM132"/>
  <c r="AL132"/>
  <c r="AK132"/>
  <c r="AJ132"/>
  <c r="AI132"/>
  <c r="AH132"/>
  <c r="AG132"/>
  <c r="AF132"/>
  <c r="AE132"/>
  <c r="AD132"/>
  <c r="AC132"/>
  <c r="AB132"/>
  <c r="AA132"/>
  <c r="Z132"/>
  <c r="Y132"/>
  <c r="X132"/>
  <c r="W132"/>
  <c r="V132"/>
  <c r="U132"/>
  <c r="T132"/>
  <c r="S132"/>
  <c r="R132"/>
  <c r="Q132"/>
  <c r="P132"/>
  <c r="O132"/>
  <c r="N132"/>
  <c r="M132"/>
  <c r="L132"/>
  <c r="K132"/>
  <c r="J132"/>
  <c r="I132"/>
  <c r="H132"/>
  <c r="G132"/>
  <c r="F132"/>
  <c r="E132"/>
  <c r="AN131"/>
  <c r="AM131"/>
  <c r="AL131"/>
  <c r="AK131"/>
  <c r="AJ131"/>
  <c r="AI131"/>
  <c r="AH13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AN130"/>
  <c r="AM130"/>
  <c r="AL130"/>
  <c r="AK130"/>
  <c r="AJ130"/>
  <c r="AI130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F130"/>
  <c r="E130"/>
  <c r="AN129"/>
  <c r="AM129"/>
  <c r="AL129"/>
  <c r="AK129"/>
  <c r="AJ129"/>
  <c r="AI129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F129"/>
  <c r="E129"/>
  <c r="AN125"/>
  <c r="AM125"/>
  <c r="AL125"/>
  <c r="AK125"/>
  <c r="AJ125"/>
  <c r="AI125"/>
  <c r="AH125"/>
  <c r="AG125"/>
  <c r="AF125"/>
  <c r="AE125"/>
  <c r="AD125"/>
  <c r="AC125"/>
  <c r="AB125"/>
  <c r="AA125"/>
  <c r="Z125"/>
  <c r="Y125"/>
  <c r="X125"/>
  <c r="W125"/>
  <c r="V125"/>
  <c r="U125"/>
  <c r="T125"/>
  <c r="S125"/>
  <c r="R125"/>
  <c r="Q125"/>
  <c r="P125"/>
  <c r="O125"/>
  <c r="N125"/>
  <c r="M125"/>
  <c r="L125"/>
  <c r="K125"/>
  <c r="J125"/>
  <c r="I125"/>
  <c r="H125"/>
  <c r="G125"/>
  <c r="F125"/>
  <c r="E125"/>
  <c r="AN124"/>
  <c r="AM124"/>
  <c r="AL124"/>
  <c r="AK124"/>
  <c r="AJ124"/>
  <c r="AI124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H124"/>
  <c r="G124"/>
  <c r="F124"/>
  <c r="E124"/>
  <c r="AN123"/>
  <c r="AM123"/>
  <c r="AL123"/>
  <c r="AK123"/>
  <c r="AJ123"/>
  <c r="AI123"/>
  <c r="AH123"/>
  <c r="AG123"/>
  <c r="AF123"/>
  <c r="AE123"/>
  <c r="AD123"/>
  <c r="AC123"/>
  <c r="AB123"/>
  <c r="AA123"/>
  <c r="Z123"/>
  <c r="Y123"/>
  <c r="X123"/>
  <c r="W123"/>
  <c r="V123"/>
  <c r="U123"/>
  <c r="T123"/>
  <c r="S123"/>
  <c r="R123"/>
  <c r="Q123"/>
  <c r="P123"/>
  <c r="O123"/>
  <c r="N123"/>
  <c r="M123"/>
  <c r="L123"/>
  <c r="K123"/>
  <c r="J123"/>
  <c r="I123"/>
  <c r="H123"/>
  <c r="G123"/>
  <c r="F123"/>
  <c r="E123"/>
  <c r="AN122"/>
  <c r="AM122"/>
  <c r="AL122"/>
  <c r="AK122"/>
  <c r="AJ122"/>
  <c r="AI122"/>
  <c r="AH122"/>
  <c r="AG122"/>
  <c r="AF122"/>
  <c r="AE122"/>
  <c r="AD122"/>
  <c r="AC122"/>
  <c r="AB122"/>
  <c r="AA122"/>
  <c r="Z122"/>
  <c r="Y122"/>
  <c r="X122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AN121"/>
  <c r="AM121"/>
  <c r="AL121"/>
  <c r="AK121"/>
  <c r="AJ121"/>
  <c r="AI121"/>
  <c r="AH121"/>
  <c r="AG121"/>
  <c r="AF121"/>
  <c r="AE121"/>
  <c r="AD121"/>
  <c r="AC121"/>
  <c r="AB121"/>
  <c r="AA121"/>
  <c r="Z121"/>
  <c r="Y121"/>
  <c r="X121"/>
  <c r="W121"/>
  <c r="V121"/>
  <c r="U121"/>
  <c r="T121"/>
  <c r="S121"/>
  <c r="R121"/>
  <c r="Q121"/>
  <c r="P121"/>
  <c r="O121"/>
  <c r="N121"/>
  <c r="M121"/>
  <c r="L121"/>
  <c r="K121"/>
  <c r="J121"/>
  <c r="I121"/>
  <c r="H121"/>
  <c r="G121"/>
  <c r="F121"/>
  <c r="E121"/>
  <c r="AN120"/>
  <c r="AM120"/>
  <c r="AL120"/>
  <c r="AK120"/>
  <c r="AJ120"/>
  <c r="AI120"/>
  <c r="AH120"/>
  <c r="AG120"/>
  <c r="AF120"/>
  <c r="AE120"/>
  <c r="AD120"/>
  <c r="AC120"/>
  <c r="AB120"/>
  <c r="AA120"/>
  <c r="Z120"/>
  <c r="Y120"/>
  <c r="X120"/>
  <c r="W120"/>
  <c r="V120"/>
  <c r="U120"/>
  <c r="T120"/>
  <c r="S120"/>
  <c r="R120"/>
  <c r="Q120"/>
  <c r="P120"/>
  <c r="O120"/>
  <c r="N120"/>
  <c r="M120"/>
  <c r="L120"/>
  <c r="K120"/>
  <c r="J120"/>
  <c r="I120"/>
  <c r="H120"/>
  <c r="F120"/>
  <c r="E120"/>
  <c r="AN119"/>
  <c r="AM119"/>
  <c r="AL119"/>
  <c r="AK119"/>
  <c r="AJ119"/>
  <c r="AI119"/>
  <c r="AH119"/>
  <c r="AG119"/>
  <c r="AF119"/>
  <c r="AE119"/>
  <c r="AD119"/>
  <c r="AC119"/>
  <c r="AB119"/>
  <c r="AA119"/>
  <c r="Z119"/>
  <c r="Y119"/>
  <c r="X119"/>
  <c r="W119"/>
  <c r="V119"/>
  <c r="U119"/>
  <c r="T119"/>
  <c r="S119"/>
  <c r="R119"/>
  <c r="Q119"/>
  <c r="P119"/>
  <c r="O119"/>
  <c r="N119"/>
  <c r="M119"/>
  <c r="L119"/>
  <c r="K119"/>
  <c r="J119"/>
  <c r="I119"/>
  <c r="H119"/>
  <c r="F119"/>
  <c r="E119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H115"/>
  <c r="G115"/>
  <c r="F115"/>
  <c r="E115"/>
  <c r="AN114"/>
  <c r="AM114"/>
  <c r="AL114"/>
  <c r="AK114"/>
  <c r="AJ114"/>
  <c r="AI114"/>
  <c r="AH114"/>
  <c r="AG114"/>
  <c r="AF114"/>
  <c r="AE114"/>
  <c r="AD114"/>
  <c r="AC114"/>
  <c r="AB114"/>
  <c r="AA114"/>
  <c r="Z114"/>
  <c r="Y114"/>
  <c r="X114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AN113"/>
  <c r="AM113"/>
  <c r="AL113"/>
  <c r="AK113"/>
  <c r="AJ113"/>
  <c r="AI113"/>
  <c r="AH113"/>
  <c r="AG113"/>
  <c r="AF113"/>
  <c r="AE113"/>
  <c r="AD113"/>
  <c r="AC113"/>
  <c r="AB113"/>
  <c r="AA113"/>
  <c r="Z113"/>
  <c r="Y113"/>
  <c r="X113"/>
  <c r="W113"/>
  <c r="V113"/>
  <c r="U113"/>
  <c r="T113"/>
  <c r="S113"/>
  <c r="R113"/>
  <c r="Q113"/>
  <c r="P113"/>
  <c r="O113"/>
  <c r="N113"/>
  <c r="M113"/>
  <c r="L113"/>
  <c r="K113"/>
  <c r="J113"/>
  <c r="I113"/>
  <c r="H113"/>
  <c r="G113"/>
  <c r="F113"/>
  <c r="E113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P112"/>
  <c r="O112"/>
  <c r="N112"/>
  <c r="M112"/>
  <c r="L112"/>
  <c r="K112"/>
  <c r="J112"/>
  <c r="I112"/>
  <c r="H112"/>
  <c r="G112"/>
  <c r="F112"/>
  <c r="E112"/>
  <c r="AN111"/>
  <c r="AM111"/>
  <c r="AL111"/>
  <c r="AK111"/>
  <c r="AJ111"/>
  <c r="AI111"/>
  <c r="AH111"/>
  <c r="AG111"/>
  <c r="AF111"/>
  <c r="AE111"/>
  <c r="AD111"/>
  <c r="AC111"/>
  <c r="AB111"/>
  <c r="AA111"/>
  <c r="Z111"/>
  <c r="Y111"/>
  <c r="X111"/>
  <c r="W111"/>
  <c r="V111"/>
  <c r="U111"/>
  <c r="T111"/>
  <c r="S111"/>
  <c r="R111"/>
  <c r="Q111"/>
  <c r="P111"/>
  <c r="O111"/>
  <c r="N111"/>
  <c r="M111"/>
  <c r="L111"/>
  <c r="K111"/>
  <c r="J111"/>
  <c r="I111"/>
  <c r="H111"/>
  <c r="G111"/>
  <c r="F111"/>
  <c r="E111"/>
  <c r="AN110"/>
  <c r="AM110"/>
  <c r="AL110"/>
  <c r="AK110"/>
  <c r="AJ110"/>
  <c r="AI110"/>
  <c r="AH110"/>
  <c r="AG110"/>
  <c r="AF110"/>
  <c r="AE110"/>
  <c r="AD110"/>
  <c r="AC110"/>
  <c r="AB110"/>
  <c r="AA110"/>
  <c r="Z110"/>
  <c r="Y110"/>
  <c r="X110"/>
  <c r="W110"/>
  <c r="V110"/>
  <c r="U110"/>
  <c r="T110"/>
  <c r="S110"/>
  <c r="R110"/>
  <c r="Q110"/>
  <c r="P110"/>
  <c r="O110"/>
  <c r="N110"/>
  <c r="M110"/>
  <c r="L110"/>
  <c r="K110"/>
  <c r="J110"/>
  <c r="I110"/>
  <c r="H110"/>
  <c r="F110"/>
  <c r="E110"/>
  <c r="AN109"/>
  <c r="AM109"/>
  <c r="AL109"/>
  <c r="AK109"/>
  <c r="AJ109"/>
  <c r="AI109"/>
  <c r="AH109"/>
  <c r="AG109"/>
  <c r="AF109"/>
  <c r="AE109"/>
  <c r="AD109"/>
  <c r="AC109"/>
  <c r="AB109"/>
  <c r="AA109"/>
  <c r="Z109"/>
  <c r="Y109"/>
  <c r="X109"/>
  <c r="W109"/>
  <c r="V109"/>
  <c r="U109"/>
  <c r="T109"/>
  <c r="S109"/>
  <c r="R109"/>
  <c r="Q109"/>
  <c r="P109"/>
  <c r="O109"/>
  <c r="N109"/>
  <c r="M109"/>
  <c r="L109"/>
  <c r="K109"/>
  <c r="J109"/>
  <c r="I109"/>
  <c r="H109"/>
  <c r="F109"/>
  <c r="E109"/>
  <c r="AN102"/>
  <c r="AM102"/>
  <c r="AL102"/>
  <c r="AK102"/>
  <c r="AJ102"/>
  <c r="AI102"/>
  <c r="AH102"/>
  <c r="AG102"/>
  <c r="AF102"/>
  <c r="AE102"/>
  <c r="AD102"/>
  <c r="AC102"/>
  <c r="AB102"/>
  <c r="AA102"/>
  <c r="Z102"/>
  <c r="Y102"/>
  <c r="X102"/>
  <c r="W102"/>
  <c r="V102"/>
  <c r="U102"/>
  <c r="T102"/>
  <c r="S102"/>
  <c r="R102"/>
  <c r="Q102"/>
  <c r="P102"/>
  <c r="O102"/>
  <c r="N102"/>
  <c r="M102"/>
  <c r="L102"/>
  <c r="K102"/>
  <c r="J102"/>
  <c r="I102"/>
  <c r="H102"/>
  <c r="G102"/>
  <c r="F102"/>
  <c r="E102"/>
  <c r="AN101"/>
  <c r="AM101"/>
  <c r="AL101"/>
  <c r="AK101"/>
  <c r="AJ101"/>
  <c r="AI101"/>
  <c r="AH101"/>
  <c r="AG101"/>
  <c r="AF101"/>
  <c r="AE101"/>
  <c r="AD101"/>
  <c r="AC101"/>
  <c r="AB101"/>
  <c r="AA101"/>
  <c r="Z101"/>
  <c r="Y101"/>
  <c r="X101"/>
  <c r="W101"/>
  <c r="V101"/>
  <c r="U101"/>
  <c r="T101"/>
  <c r="S101"/>
  <c r="R101"/>
  <c r="Q101"/>
  <c r="P101"/>
  <c r="O101"/>
  <c r="N101"/>
  <c r="M101"/>
  <c r="L101"/>
  <c r="K101"/>
  <c r="J101"/>
  <c r="I101"/>
  <c r="H101"/>
  <c r="G101"/>
  <c r="F101"/>
  <c r="E101"/>
  <c r="AN100"/>
  <c r="AM100"/>
  <c r="AL100"/>
  <c r="AK100"/>
  <c r="AJ100"/>
  <c r="AI100"/>
  <c r="AH100"/>
  <c r="AG100"/>
  <c r="AF100"/>
  <c r="AE100"/>
  <c r="AD100"/>
  <c r="AC100"/>
  <c r="AB100"/>
  <c r="AA100"/>
  <c r="Z100"/>
  <c r="Y100"/>
  <c r="X100"/>
  <c r="W100"/>
  <c r="V100"/>
  <c r="U100"/>
  <c r="T100"/>
  <c r="S100"/>
  <c r="R100"/>
  <c r="Q100"/>
  <c r="P100"/>
  <c r="O100"/>
  <c r="N100"/>
  <c r="M100"/>
  <c r="L100"/>
  <c r="K100"/>
  <c r="J100"/>
  <c r="I100"/>
  <c r="H100"/>
  <c r="G100"/>
  <c r="F100"/>
  <c r="E100"/>
  <c r="AN99"/>
  <c r="AM99"/>
  <c r="AL99"/>
  <c r="AK99"/>
  <c r="AJ99"/>
  <c r="AI99"/>
  <c r="AH99"/>
  <c r="AG99"/>
  <c r="AF99"/>
  <c r="AE99"/>
  <c r="AD99"/>
  <c r="AC99"/>
  <c r="AB99"/>
  <c r="AA99"/>
  <c r="Z99"/>
  <c r="Y99"/>
  <c r="X99"/>
  <c r="W99"/>
  <c r="V99"/>
  <c r="U99"/>
  <c r="T99"/>
  <c r="S99"/>
  <c r="R99"/>
  <c r="Q99"/>
  <c r="P99"/>
  <c r="O99"/>
  <c r="N99"/>
  <c r="M99"/>
  <c r="L99"/>
  <c r="K99"/>
  <c r="J99"/>
  <c r="I99"/>
  <c r="H99"/>
  <c r="G99"/>
  <c r="F99"/>
  <c r="E99"/>
  <c r="AN98"/>
  <c r="AM98"/>
  <c r="AL98"/>
  <c r="AK98"/>
  <c r="AJ98"/>
  <c r="AI98"/>
  <c r="AH98"/>
  <c r="AG98"/>
  <c r="AF98"/>
  <c r="AE98"/>
  <c r="AD98"/>
  <c r="AC98"/>
  <c r="AB98"/>
  <c r="AA98"/>
  <c r="Z98"/>
  <c r="Y98"/>
  <c r="X98"/>
  <c r="W98"/>
  <c r="V98"/>
  <c r="U98"/>
  <c r="T98"/>
  <c r="S98"/>
  <c r="R98"/>
  <c r="Q98"/>
  <c r="P98"/>
  <c r="O98"/>
  <c r="N98"/>
  <c r="M98"/>
  <c r="L98"/>
  <c r="K98"/>
  <c r="J98"/>
  <c r="I98"/>
  <c r="H98"/>
  <c r="G98"/>
  <c r="F98"/>
  <c r="E98"/>
  <c r="AN97"/>
  <c r="AM97"/>
  <c r="AL97"/>
  <c r="AK97"/>
  <c r="AJ97"/>
  <c r="AI97"/>
  <c r="AH97"/>
  <c r="AG97"/>
  <c r="AF97"/>
  <c r="AE97"/>
  <c r="AD97"/>
  <c r="AC97"/>
  <c r="AB97"/>
  <c r="AA97"/>
  <c r="Z97"/>
  <c r="Y97"/>
  <c r="X97"/>
  <c r="W97"/>
  <c r="V97"/>
  <c r="U97"/>
  <c r="T97"/>
  <c r="S97"/>
  <c r="R97"/>
  <c r="Q97"/>
  <c r="P97"/>
  <c r="O97"/>
  <c r="N97"/>
  <c r="M97"/>
  <c r="L97"/>
  <c r="K97"/>
  <c r="J97"/>
  <c r="I97"/>
  <c r="H97"/>
  <c r="F97"/>
  <c r="E97"/>
  <c r="AN96"/>
  <c r="AM96"/>
  <c r="AL96"/>
  <c r="AK96"/>
  <c r="AJ96"/>
  <c r="AI96"/>
  <c r="AH96"/>
  <c r="AG96"/>
  <c r="AF96"/>
  <c r="AE96"/>
  <c r="AD96"/>
  <c r="AC96"/>
  <c r="AB96"/>
  <c r="AA96"/>
  <c r="Z96"/>
  <c r="Y96"/>
  <c r="X96"/>
  <c r="W96"/>
  <c r="V96"/>
  <c r="U96"/>
  <c r="T96"/>
  <c r="S96"/>
  <c r="R96"/>
  <c r="Q96"/>
  <c r="P96"/>
  <c r="O96"/>
  <c r="N96"/>
  <c r="M96"/>
  <c r="L96"/>
  <c r="K96"/>
  <c r="J96"/>
  <c r="I96"/>
  <c r="H96"/>
  <c r="F96"/>
  <c r="E96"/>
  <c r="AN92"/>
  <c r="AM92"/>
  <c r="AL92"/>
  <c r="AK92"/>
  <c r="AJ92"/>
  <c r="AI92"/>
  <c r="AH92"/>
  <c r="AG92"/>
  <c r="AF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AN91"/>
  <c r="AM91"/>
  <c r="AL91"/>
  <c r="AK91"/>
  <c r="AJ91"/>
  <c r="AI91"/>
  <c r="AH91"/>
  <c r="AG91"/>
  <c r="AF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AN90"/>
  <c r="AM90"/>
  <c r="AL90"/>
  <c r="AK90"/>
  <c r="AJ90"/>
  <c r="AI90"/>
  <c r="AH90"/>
  <c r="AG90"/>
  <c r="AF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AN89"/>
  <c r="AM89"/>
  <c r="AL89"/>
  <c r="AK89"/>
  <c r="AJ89"/>
  <c r="AI89"/>
  <c r="AH89"/>
  <c r="AG89"/>
  <c r="AF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H89"/>
  <c r="G89"/>
  <c r="F89"/>
  <c r="E89"/>
  <c r="AN88"/>
  <c r="AM88"/>
  <c r="AL88"/>
  <c r="AK88"/>
  <c r="AJ88"/>
  <c r="AI88"/>
  <c r="AH88"/>
  <c r="AG88"/>
  <c r="AF88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AN87"/>
  <c r="AM87"/>
  <c r="AL87"/>
  <c r="AK87"/>
  <c r="AJ87"/>
  <c r="AI87"/>
  <c r="AH87"/>
  <c r="AG87"/>
  <c r="AF87"/>
  <c r="AE87"/>
  <c r="AD87"/>
  <c r="AC87"/>
  <c r="AB87"/>
  <c r="AA87"/>
  <c r="Z87"/>
  <c r="Y87"/>
  <c r="X87"/>
  <c r="W87"/>
  <c r="V87"/>
  <c r="U87"/>
  <c r="T87"/>
  <c r="S87"/>
  <c r="R87"/>
  <c r="Q87"/>
  <c r="P87"/>
  <c r="O87"/>
  <c r="N87"/>
  <c r="M87"/>
  <c r="L87"/>
  <c r="K87"/>
  <c r="J87"/>
  <c r="I87"/>
  <c r="H87"/>
  <c r="F87"/>
  <c r="E87"/>
  <c r="AN86"/>
  <c r="AM86"/>
  <c r="AL86"/>
  <c r="AK86"/>
  <c r="AJ86"/>
  <c r="AI86"/>
  <c r="AH86"/>
  <c r="AG86"/>
  <c r="AF86"/>
  <c r="AE86"/>
  <c r="AD86"/>
  <c r="AC86"/>
  <c r="AB86"/>
  <c r="AA86"/>
  <c r="Z86"/>
  <c r="Y86"/>
  <c r="X86"/>
  <c r="W86"/>
  <c r="V86"/>
  <c r="U86"/>
  <c r="T86"/>
  <c r="S86"/>
  <c r="R86"/>
  <c r="Q86"/>
  <c r="P86"/>
  <c r="O86"/>
  <c r="N86"/>
  <c r="M86"/>
  <c r="L86"/>
  <c r="K86"/>
  <c r="J86"/>
  <c r="I86"/>
  <c r="H86"/>
  <c r="F86"/>
  <c r="E86"/>
  <c r="AN82"/>
  <c r="AM82"/>
  <c r="AL82"/>
  <c r="AK82"/>
  <c r="AJ82"/>
  <c r="AI82"/>
  <c r="AH82"/>
  <c r="AG82"/>
  <c r="AF82"/>
  <c r="AE82"/>
  <c r="AD82"/>
  <c r="AC82"/>
  <c r="AB82"/>
  <c r="AA82"/>
  <c r="Z82"/>
  <c r="Y82"/>
  <c r="X82"/>
  <c r="W82"/>
  <c r="V82"/>
  <c r="U82"/>
  <c r="T82"/>
  <c r="S82"/>
  <c r="R82"/>
  <c r="Q82"/>
  <c r="P82"/>
  <c r="O82"/>
  <c r="N82"/>
  <c r="M82"/>
  <c r="L82"/>
  <c r="K82"/>
  <c r="J82"/>
  <c r="I82"/>
  <c r="H82"/>
  <c r="G82"/>
  <c r="F82"/>
  <c r="E82"/>
  <c r="AN81"/>
  <c r="AM81"/>
  <c r="AL81"/>
  <c r="AK81"/>
  <c r="AJ81"/>
  <c r="AI81"/>
  <c r="AH81"/>
  <c r="AG81"/>
  <c r="AF81"/>
  <c r="AE81"/>
  <c r="AD81"/>
  <c r="AC81"/>
  <c r="AB81"/>
  <c r="AA81"/>
  <c r="Z81"/>
  <c r="Y81"/>
  <c r="X81"/>
  <c r="W81"/>
  <c r="V81"/>
  <c r="U81"/>
  <c r="T81"/>
  <c r="S81"/>
  <c r="R81"/>
  <c r="Q81"/>
  <c r="P81"/>
  <c r="O81"/>
  <c r="N81"/>
  <c r="M81"/>
  <c r="L81"/>
  <c r="K81"/>
  <c r="J81"/>
  <c r="I81"/>
  <c r="H81"/>
  <c r="G81"/>
  <c r="F81"/>
  <c r="E81"/>
  <c r="AN80"/>
  <c r="AM80"/>
  <c r="AL80"/>
  <c r="AK80"/>
  <c r="AJ80"/>
  <c r="AI80"/>
  <c r="AH80"/>
  <c r="AG80"/>
  <c r="AF80"/>
  <c r="AE80"/>
  <c r="AD80"/>
  <c r="AC80"/>
  <c r="AB80"/>
  <c r="AA80"/>
  <c r="Z80"/>
  <c r="Y80"/>
  <c r="X80"/>
  <c r="W80"/>
  <c r="V80"/>
  <c r="U80"/>
  <c r="T80"/>
  <c r="S80"/>
  <c r="R80"/>
  <c r="Q80"/>
  <c r="P80"/>
  <c r="O80"/>
  <c r="N80"/>
  <c r="M80"/>
  <c r="L80"/>
  <c r="K80"/>
  <c r="J80"/>
  <c r="I80"/>
  <c r="H80"/>
  <c r="G80"/>
  <c r="F80"/>
  <c r="E80"/>
  <c r="AN79"/>
  <c r="AM79"/>
  <c r="AL79"/>
  <c r="AK79"/>
  <c r="AJ79"/>
  <c r="AI79"/>
  <c r="AH79"/>
  <c r="AG79"/>
  <c r="AF79"/>
  <c r="AE79"/>
  <c r="AD79"/>
  <c r="AC79"/>
  <c r="AB79"/>
  <c r="AA79"/>
  <c r="Z79"/>
  <c r="Y79"/>
  <c r="X79"/>
  <c r="W79"/>
  <c r="V79"/>
  <c r="U79"/>
  <c r="T79"/>
  <c r="S79"/>
  <c r="R79"/>
  <c r="Q79"/>
  <c r="P79"/>
  <c r="O79"/>
  <c r="N79"/>
  <c r="M79"/>
  <c r="L79"/>
  <c r="K79"/>
  <c r="J79"/>
  <c r="I79"/>
  <c r="H79"/>
  <c r="G79"/>
  <c r="F79"/>
  <c r="E79"/>
  <c r="AN78"/>
  <c r="AM78"/>
  <c r="AL78"/>
  <c r="AK78"/>
  <c r="AJ78"/>
  <c r="AI78"/>
  <c r="AH78"/>
  <c r="AG78"/>
  <c r="AF78"/>
  <c r="AE78"/>
  <c r="AD78"/>
  <c r="AC78"/>
  <c r="AB78"/>
  <c r="AA78"/>
  <c r="Z78"/>
  <c r="Y78"/>
  <c r="X78"/>
  <c r="W78"/>
  <c r="V78"/>
  <c r="U78"/>
  <c r="T78"/>
  <c r="S78"/>
  <c r="R78"/>
  <c r="Q78"/>
  <c r="P78"/>
  <c r="O78"/>
  <c r="N78"/>
  <c r="M78"/>
  <c r="L78"/>
  <c r="K78"/>
  <c r="J78"/>
  <c r="I78"/>
  <c r="H78"/>
  <c r="G78"/>
  <c r="F78"/>
  <c r="E78"/>
  <c r="AN77"/>
  <c r="AM77"/>
  <c r="AL77"/>
  <c r="AK77"/>
  <c r="AJ77"/>
  <c r="AI77"/>
  <c r="AH77"/>
  <c r="AG77"/>
  <c r="AF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H77"/>
  <c r="F77"/>
  <c r="E77"/>
  <c r="AN76"/>
  <c r="AM76"/>
  <c r="AL76"/>
  <c r="AK76"/>
  <c r="AJ76"/>
  <c r="AI76"/>
  <c r="AH76"/>
  <c r="AG76"/>
  <c r="AF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F76"/>
  <c r="E76"/>
  <c r="AN72"/>
  <c r="AM72"/>
  <c r="AL72"/>
  <c r="AK72"/>
  <c r="AJ72"/>
  <c r="AI72"/>
  <c r="AH72"/>
  <c r="AG72"/>
  <c r="AF72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AN71"/>
  <c r="AM71"/>
  <c r="AL71"/>
  <c r="AK71"/>
  <c r="AJ71"/>
  <c r="AI71"/>
  <c r="AH71"/>
  <c r="AG71"/>
  <c r="AF71"/>
  <c r="AE71"/>
  <c r="AD71"/>
  <c r="AC71"/>
  <c r="AB71"/>
  <c r="AA71"/>
  <c r="Z71"/>
  <c r="Y71"/>
  <c r="X71"/>
  <c r="W71"/>
  <c r="V71"/>
  <c r="U71"/>
  <c r="T71"/>
  <c r="S71"/>
  <c r="R71"/>
  <c r="Q71"/>
  <c r="P71"/>
  <c r="O71"/>
  <c r="N71"/>
  <c r="M71"/>
  <c r="L71"/>
  <c r="K71"/>
  <c r="J71"/>
  <c r="I71"/>
  <c r="H71"/>
  <c r="G71"/>
  <c r="F71"/>
  <c r="E71"/>
  <c r="AN70"/>
  <c r="AM70"/>
  <c r="AL70"/>
  <c r="AK70"/>
  <c r="AJ70"/>
  <c r="AI70"/>
  <c r="AH70"/>
  <c r="AG70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AN69"/>
  <c r="AM69"/>
  <c r="AL69"/>
  <c r="AK69"/>
  <c r="AJ69"/>
  <c r="AI69"/>
  <c r="AH69"/>
  <c r="AG69"/>
  <c r="AF69"/>
  <c r="AE69"/>
  <c r="AD69"/>
  <c r="AC69"/>
  <c r="AB69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E69"/>
  <c r="AN68"/>
  <c r="AM68"/>
  <c r="AL68"/>
  <c r="AK68"/>
  <c r="AJ68"/>
  <c r="AI68"/>
  <c r="AH68"/>
  <c r="AG68"/>
  <c r="AF68"/>
  <c r="AE68"/>
  <c r="AD68"/>
  <c r="AC68"/>
  <c r="AB68"/>
  <c r="AA68"/>
  <c r="Z68"/>
  <c r="Y68"/>
  <c r="X68"/>
  <c r="W68"/>
  <c r="V68"/>
  <c r="U68"/>
  <c r="T68"/>
  <c r="S68"/>
  <c r="R68"/>
  <c r="Q68"/>
  <c r="P68"/>
  <c r="O68"/>
  <c r="N68"/>
  <c r="M68"/>
  <c r="L68"/>
  <c r="K68"/>
  <c r="J68"/>
  <c r="I68"/>
  <c r="H68"/>
  <c r="G68"/>
  <c r="F68"/>
  <c r="E68"/>
  <c r="AN67"/>
  <c r="AM67"/>
  <c r="AL67"/>
  <c r="AK67"/>
  <c r="AJ67"/>
  <c r="AI67"/>
  <c r="AH67"/>
  <c r="AG67"/>
  <c r="AF67"/>
  <c r="AE67"/>
  <c r="AD67"/>
  <c r="AC67"/>
  <c r="AB67"/>
  <c r="AA67"/>
  <c r="Z67"/>
  <c r="Y67"/>
  <c r="X67"/>
  <c r="W67"/>
  <c r="V67"/>
  <c r="U67"/>
  <c r="T67"/>
  <c r="S67"/>
  <c r="R67"/>
  <c r="Q67"/>
  <c r="P67"/>
  <c r="O67"/>
  <c r="N67"/>
  <c r="M67"/>
  <c r="L67"/>
  <c r="K67"/>
  <c r="J67"/>
  <c r="I67"/>
  <c r="H67"/>
  <c r="F67"/>
  <c r="E67"/>
  <c r="AN66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F66"/>
  <c r="E66"/>
  <c r="AN62"/>
  <c r="AM62"/>
  <c r="AL62"/>
  <c r="AK62"/>
  <c r="AJ62"/>
  <c r="AI62"/>
  <c r="AH62"/>
  <c r="AG62"/>
  <c r="AF62"/>
  <c r="AE62"/>
  <c r="AD62"/>
  <c r="AC62"/>
  <c r="AB62"/>
  <c r="AA62"/>
  <c r="Z62"/>
  <c r="Y62"/>
  <c r="X62"/>
  <c r="W62"/>
  <c r="V62"/>
  <c r="U62"/>
  <c r="T62"/>
  <c r="S62"/>
  <c r="R62"/>
  <c r="Q62"/>
  <c r="P62"/>
  <c r="O62"/>
  <c r="N62"/>
  <c r="M62"/>
  <c r="L62"/>
  <c r="K62"/>
  <c r="J62"/>
  <c r="I62"/>
  <c r="H62"/>
  <c r="G62"/>
  <c r="F62"/>
  <c r="E62"/>
  <c r="AN61"/>
  <c r="AM61"/>
  <c r="AL61"/>
  <c r="AK61"/>
  <c r="AJ61"/>
  <c r="AI61"/>
  <c r="AH61"/>
  <c r="AG61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AN60"/>
  <c r="AM60"/>
  <c r="AL60"/>
  <c r="AK60"/>
  <c r="AJ60"/>
  <c r="AI60"/>
  <c r="AH60"/>
  <c r="AG60"/>
  <c r="AF60"/>
  <c r="AE60"/>
  <c r="AD60"/>
  <c r="AC60"/>
  <c r="AB60"/>
  <c r="AA60"/>
  <c r="Z60"/>
  <c r="Y60"/>
  <c r="X6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AN59"/>
  <c r="AM59"/>
  <c r="AL59"/>
  <c r="AK59"/>
  <c r="AJ59"/>
  <c r="AI59"/>
  <c r="AH59"/>
  <c r="AG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AN58"/>
  <c r="AM58"/>
  <c r="AL58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AN57"/>
  <c r="AM57"/>
  <c r="AL57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F57"/>
  <c r="E57"/>
  <c r="AN56"/>
  <c r="AM56"/>
  <c r="AL56"/>
  <c r="AK56"/>
  <c r="AJ56"/>
  <c r="AI56"/>
  <c r="AH56"/>
  <c r="AG56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F56"/>
  <c r="E56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AN48"/>
  <c r="AM48"/>
  <c r="AL48"/>
  <c r="AK48"/>
  <c r="AJ48"/>
  <c r="AI48"/>
  <c r="AH48"/>
  <c r="AG48"/>
  <c r="AF48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AN47"/>
  <c r="AM47"/>
  <c r="AL47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AN45"/>
  <c r="AM45"/>
  <c r="AL45"/>
  <c r="AK45"/>
  <c r="AJ45"/>
  <c r="AI45"/>
  <c r="AH45"/>
  <c r="AG45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AN44"/>
  <c r="AM44"/>
  <c r="AL44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F44"/>
  <c r="E44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F43"/>
  <c r="E43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F34"/>
  <c r="E34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F33"/>
  <c r="E33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F24"/>
  <c r="E24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F23"/>
  <c r="E23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F14"/>
  <c r="E14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F13"/>
  <c r="E13"/>
  <c r="E5"/>
  <c r="E6"/>
  <c r="E7"/>
  <c r="E8"/>
  <c r="E9"/>
  <c r="E3"/>
  <c r="F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F7"/>
  <c r="F8"/>
  <c r="F4"/>
  <c r="F5"/>
  <c r="F6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E4"/>
  <c r="F328" l="1"/>
  <c r="I328"/>
  <c r="K328"/>
  <c r="M328"/>
  <c r="O328"/>
  <c r="Q328"/>
  <c r="S328"/>
  <c r="U328"/>
  <c r="W328"/>
  <c r="Y328"/>
  <c r="AA328"/>
  <c r="AC328"/>
  <c r="AE328"/>
  <c r="AG328"/>
  <c r="AI328"/>
  <c r="AK328"/>
  <c r="AM328"/>
  <c r="F338"/>
  <c r="I338"/>
  <c r="K338"/>
  <c r="M338"/>
  <c r="O338"/>
  <c r="Q338"/>
  <c r="S338"/>
  <c r="U338"/>
  <c r="W338"/>
  <c r="Y338"/>
  <c r="AA338"/>
  <c r="I348"/>
  <c r="K348"/>
  <c r="M348"/>
  <c r="O348"/>
  <c r="I358"/>
  <c r="I20"/>
  <c r="K20"/>
  <c r="M20"/>
  <c r="O20"/>
  <c r="Q20"/>
  <c r="S20"/>
  <c r="U20"/>
  <c r="W20"/>
  <c r="Y20"/>
  <c r="AA20"/>
  <c r="AC20"/>
  <c r="AE20"/>
  <c r="AG20"/>
  <c r="AI20"/>
  <c r="AK20"/>
  <c r="AM20"/>
  <c r="I30"/>
  <c r="K30"/>
  <c r="M30"/>
  <c r="O30"/>
  <c r="Q30"/>
  <c r="S30"/>
  <c r="U30"/>
  <c r="W30"/>
  <c r="Y30"/>
  <c r="AA30"/>
  <c r="AC30"/>
  <c r="AE30"/>
  <c r="AG30"/>
  <c r="AI30"/>
  <c r="AK30"/>
  <c r="AM30"/>
  <c r="I40"/>
  <c r="K40"/>
  <c r="M40"/>
  <c r="O40"/>
  <c r="Q40"/>
  <c r="S40"/>
  <c r="U40"/>
  <c r="W40"/>
  <c r="Y40"/>
  <c r="AA40"/>
  <c r="AC40"/>
  <c r="AE40"/>
  <c r="AG40"/>
  <c r="AI40"/>
  <c r="AK40"/>
  <c r="AM40"/>
  <c r="I50"/>
  <c r="K50"/>
  <c r="M50"/>
  <c r="O50"/>
  <c r="Q50"/>
  <c r="S50"/>
  <c r="U50"/>
  <c r="W50"/>
  <c r="Y50"/>
  <c r="AA50"/>
  <c r="AC50"/>
  <c r="AE50"/>
  <c r="AG50"/>
  <c r="AI50"/>
  <c r="AK50"/>
  <c r="AM50"/>
  <c r="F63"/>
  <c r="I63"/>
  <c r="K63"/>
  <c r="M63"/>
  <c r="O63"/>
  <c r="Q63"/>
  <c r="S63"/>
  <c r="U63"/>
  <c r="W63"/>
  <c r="Y63"/>
  <c r="AA63"/>
  <c r="AC63"/>
  <c r="AE63"/>
  <c r="AG63"/>
  <c r="AI63"/>
  <c r="AK63"/>
  <c r="AM63"/>
  <c r="F73"/>
  <c r="I73"/>
  <c r="K73"/>
  <c r="M73"/>
  <c r="O73"/>
  <c r="Q73"/>
  <c r="S73"/>
  <c r="U73"/>
  <c r="W73"/>
  <c r="Y73"/>
  <c r="AA73"/>
  <c r="AC73"/>
  <c r="AE73"/>
  <c r="AG73"/>
  <c r="AI73"/>
  <c r="AK73"/>
  <c r="AM73"/>
  <c r="F83"/>
  <c r="I83"/>
  <c r="K83"/>
  <c r="M83"/>
  <c r="O83"/>
  <c r="Q83"/>
  <c r="S83"/>
  <c r="U83"/>
  <c r="W83"/>
  <c r="Y83"/>
  <c r="AA83"/>
  <c r="AC83"/>
  <c r="AE83"/>
  <c r="AG83"/>
  <c r="AI83"/>
  <c r="AK83"/>
  <c r="AM83"/>
  <c r="F93"/>
  <c r="I93"/>
  <c r="K93"/>
  <c r="M93"/>
  <c r="O93"/>
  <c r="Q93"/>
  <c r="S93"/>
  <c r="U93"/>
  <c r="W93"/>
  <c r="Y93"/>
  <c r="AA93"/>
  <c r="AC93"/>
  <c r="AE93"/>
  <c r="AG93"/>
  <c r="AI93"/>
  <c r="AK93"/>
  <c r="AM93"/>
  <c r="F103"/>
  <c r="I103"/>
  <c r="K103"/>
  <c r="M103"/>
  <c r="O103"/>
  <c r="Q103"/>
  <c r="S103"/>
  <c r="U103"/>
  <c r="W103"/>
  <c r="Y103"/>
  <c r="AA103"/>
  <c r="AC103"/>
  <c r="AE103"/>
  <c r="AG103"/>
  <c r="AI103"/>
  <c r="AK103"/>
  <c r="AM103"/>
  <c r="F116"/>
  <c r="I116"/>
  <c r="K116"/>
  <c r="M116"/>
  <c r="O116"/>
  <c r="Q116"/>
  <c r="S116"/>
  <c r="U116"/>
  <c r="W116"/>
  <c r="Y116"/>
  <c r="AA116"/>
  <c r="AC116"/>
  <c r="AE116"/>
  <c r="AG116"/>
  <c r="AI116"/>
  <c r="AK116"/>
  <c r="AM116"/>
  <c r="F126"/>
  <c r="I126"/>
  <c r="K126"/>
  <c r="M126"/>
  <c r="O126"/>
  <c r="Q126"/>
  <c r="S126"/>
  <c r="U126"/>
  <c r="W126"/>
  <c r="Y126"/>
  <c r="AA126"/>
  <c r="AC126"/>
  <c r="AE126"/>
  <c r="AG126"/>
  <c r="AI126"/>
  <c r="AK126"/>
  <c r="AM126"/>
  <c r="F136"/>
  <c r="I136"/>
  <c r="K136"/>
  <c r="M136"/>
  <c r="O136"/>
  <c r="Q136"/>
  <c r="S136"/>
  <c r="U136"/>
  <c r="W136"/>
  <c r="Y136"/>
  <c r="AA136"/>
  <c r="AC136"/>
  <c r="AE136"/>
  <c r="AG136"/>
  <c r="AI136"/>
  <c r="AK136"/>
  <c r="AM136"/>
  <c r="F146"/>
  <c r="I146"/>
  <c r="K146"/>
  <c r="M146"/>
  <c r="O146"/>
  <c r="Q146"/>
  <c r="S146"/>
  <c r="U146"/>
  <c r="W146"/>
  <c r="Y146"/>
  <c r="AA146"/>
  <c r="AC146"/>
  <c r="AE146"/>
  <c r="AG146"/>
  <c r="AI146"/>
  <c r="AK146"/>
  <c r="AM146"/>
  <c r="F156"/>
  <c r="I156"/>
  <c r="K156"/>
  <c r="M156"/>
  <c r="O156"/>
  <c r="Q156"/>
  <c r="S156"/>
  <c r="U156"/>
  <c r="W156"/>
  <c r="Y156"/>
  <c r="AA156"/>
  <c r="AC156"/>
  <c r="AE156"/>
  <c r="AG156"/>
  <c r="AI156"/>
  <c r="AK156"/>
  <c r="AM156"/>
  <c r="F169"/>
  <c r="I169"/>
  <c r="K169"/>
  <c r="M169"/>
  <c r="O169"/>
  <c r="Q169"/>
  <c r="S169"/>
  <c r="U169"/>
  <c r="W169"/>
  <c r="Y169"/>
  <c r="AA169"/>
  <c r="AC169"/>
  <c r="AE169"/>
  <c r="AG169"/>
  <c r="AI169"/>
  <c r="AK169"/>
  <c r="AM169"/>
  <c r="F179"/>
  <c r="I179"/>
  <c r="K179"/>
  <c r="M179"/>
  <c r="O179"/>
  <c r="Q179"/>
  <c r="S179"/>
  <c r="U179"/>
  <c r="W179"/>
  <c r="Y179"/>
  <c r="AA179"/>
  <c r="AC179"/>
  <c r="AE179"/>
  <c r="AG179"/>
  <c r="AI179"/>
  <c r="AK179"/>
  <c r="AM179"/>
  <c r="F189"/>
  <c r="I189"/>
  <c r="K189"/>
  <c r="M189"/>
  <c r="O189"/>
  <c r="Q189"/>
  <c r="S189"/>
  <c r="U189"/>
  <c r="W189"/>
  <c r="Y189"/>
  <c r="AA189"/>
  <c r="AC189"/>
  <c r="AE189"/>
  <c r="AG189"/>
  <c r="AI189"/>
  <c r="AK189"/>
  <c r="AM189"/>
  <c r="F199"/>
  <c r="I199"/>
  <c r="K199"/>
  <c r="M199"/>
  <c r="O199"/>
  <c r="Q199"/>
  <c r="S199"/>
  <c r="U199"/>
  <c r="W199"/>
  <c r="Y199"/>
  <c r="AA199"/>
  <c r="AC199"/>
  <c r="AE199"/>
  <c r="AG199"/>
  <c r="AI199"/>
  <c r="AK199"/>
  <c r="AM199"/>
  <c r="F209"/>
  <c r="I209"/>
  <c r="K209"/>
  <c r="M209"/>
  <c r="O209"/>
  <c r="Q209"/>
  <c r="S209"/>
  <c r="U209"/>
  <c r="W209"/>
  <c r="Y209"/>
  <c r="AA209"/>
  <c r="AC209"/>
  <c r="AE209"/>
  <c r="AG209"/>
  <c r="AI209"/>
  <c r="AK209"/>
  <c r="AM209"/>
  <c r="F222"/>
  <c r="I222"/>
  <c r="K222"/>
  <c r="M222"/>
  <c r="O222"/>
  <c r="Q222"/>
  <c r="S222"/>
  <c r="U222"/>
  <c r="W222"/>
  <c r="Y222"/>
  <c r="AA222"/>
  <c r="AC222"/>
  <c r="AE222"/>
  <c r="AG222"/>
  <c r="AI222"/>
  <c r="AK222"/>
  <c r="AM222"/>
  <c r="F232"/>
  <c r="I232"/>
  <c r="K232"/>
  <c r="M232"/>
  <c r="O232"/>
  <c r="Q232"/>
  <c r="S232"/>
  <c r="U232"/>
  <c r="W232"/>
  <c r="Y232"/>
  <c r="AA232"/>
  <c r="AC232"/>
  <c r="AE232"/>
  <c r="AG232"/>
  <c r="AI232"/>
  <c r="AK232"/>
  <c r="AM232"/>
  <c r="F242"/>
  <c r="I242"/>
  <c r="K242"/>
  <c r="M242"/>
  <c r="O242"/>
  <c r="Q242"/>
  <c r="S242"/>
  <c r="U242"/>
  <c r="W242"/>
  <c r="Y242"/>
  <c r="AA242"/>
  <c r="AC242"/>
  <c r="AE242"/>
  <c r="AG242"/>
  <c r="AI242"/>
  <c r="AK242"/>
  <c r="AM242"/>
  <c r="F252"/>
  <c r="I252"/>
  <c r="K252"/>
  <c r="M252"/>
  <c r="O252"/>
  <c r="Q252"/>
  <c r="S252"/>
  <c r="U252"/>
  <c r="W252"/>
  <c r="Y252"/>
  <c r="AA252"/>
  <c r="AC252"/>
  <c r="AE252"/>
  <c r="AG252"/>
  <c r="AI252"/>
  <c r="AK252"/>
  <c r="AM252"/>
  <c r="F262"/>
  <c r="I262"/>
  <c r="K262"/>
  <c r="F275"/>
  <c r="I275"/>
  <c r="K275"/>
  <c r="M275"/>
  <c r="O275"/>
  <c r="Q275"/>
  <c r="S275"/>
  <c r="U275"/>
  <c r="W275"/>
  <c r="Y275"/>
  <c r="AA275"/>
  <c r="AC275"/>
  <c r="AE275"/>
  <c r="AG275"/>
  <c r="AI275"/>
  <c r="AK275"/>
  <c r="AM275"/>
  <c r="F285"/>
  <c r="I285"/>
  <c r="K285"/>
  <c r="M285"/>
  <c r="O285"/>
  <c r="Q285"/>
  <c r="S285"/>
  <c r="U285"/>
  <c r="W285"/>
  <c r="Y285"/>
  <c r="AA285"/>
  <c r="AC285"/>
  <c r="AE285"/>
  <c r="AG285"/>
  <c r="AI285"/>
  <c r="AK285"/>
  <c r="AM285"/>
  <c r="F295"/>
  <c r="I295"/>
  <c r="K295"/>
  <c r="M295"/>
  <c r="O295"/>
  <c r="Q295"/>
  <c r="S295"/>
  <c r="U295"/>
  <c r="W295"/>
  <c r="Y295"/>
  <c r="AA295"/>
  <c r="AC295"/>
  <c r="AE295"/>
  <c r="AG295"/>
  <c r="AI295"/>
  <c r="AK295"/>
  <c r="AM295"/>
  <c r="F305"/>
  <c r="I305"/>
  <c r="K305"/>
  <c r="M305"/>
  <c r="O305"/>
  <c r="Q305"/>
  <c r="S305"/>
  <c r="U305"/>
  <c r="W305"/>
  <c r="Y305"/>
  <c r="AA305"/>
  <c r="AC305"/>
  <c r="AE305"/>
  <c r="AG305"/>
  <c r="AI305"/>
  <c r="AK305"/>
  <c r="AM305"/>
  <c r="F315"/>
  <c r="I315"/>
  <c r="K315"/>
  <c r="M315"/>
  <c r="O315"/>
  <c r="Q315"/>
  <c r="S315"/>
  <c r="U315"/>
  <c r="W315"/>
  <c r="Y315"/>
  <c r="AA315"/>
  <c r="AC315"/>
  <c r="AE315"/>
  <c r="AG315"/>
  <c r="AI315"/>
  <c r="AK315"/>
  <c r="AM315"/>
  <c r="G63"/>
  <c r="G73"/>
  <c r="G83"/>
  <c r="G93"/>
  <c r="G103"/>
  <c r="G116"/>
  <c r="G126"/>
  <c r="G136"/>
  <c r="G146"/>
  <c r="G156"/>
  <c r="G169"/>
  <c r="G179"/>
  <c r="G189"/>
  <c r="G199"/>
  <c r="G209"/>
  <c r="E73"/>
  <c r="H73"/>
  <c r="J73"/>
  <c r="L73"/>
  <c r="N73"/>
  <c r="P73"/>
  <c r="R73"/>
  <c r="T73"/>
  <c r="V73"/>
  <c r="X73"/>
  <c r="Z73"/>
  <c r="AB73"/>
  <c r="AD73"/>
  <c r="AF73"/>
  <c r="AH73"/>
  <c r="AJ73"/>
  <c r="AL73"/>
  <c r="AN73"/>
  <c r="E83"/>
  <c r="H83"/>
  <c r="J83"/>
  <c r="L83"/>
  <c r="N83"/>
  <c r="P83"/>
  <c r="R83"/>
  <c r="T83"/>
  <c r="V83"/>
  <c r="X83"/>
  <c r="Z83"/>
  <c r="AB83"/>
  <c r="AD83"/>
  <c r="AF83"/>
  <c r="AH83"/>
  <c r="AJ83"/>
  <c r="AL83"/>
  <c r="AN83"/>
  <c r="E93"/>
  <c r="H93"/>
  <c r="J93"/>
  <c r="L93"/>
  <c r="N93"/>
  <c r="P93"/>
  <c r="R93"/>
  <c r="T93"/>
  <c r="V93"/>
  <c r="X93"/>
  <c r="Z93"/>
  <c r="AB93"/>
  <c r="AD93"/>
  <c r="AF93"/>
  <c r="AH93"/>
  <c r="AJ93"/>
  <c r="AL93"/>
  <c r="AN93"/>
  <c r="E103"/>
  <c r="H103"/>
  <c r="J103"/>
  <c r="L103"/>
  <c r="N103"/>
  <c r="P103"/>
  <c r="R103"/>
  <c r="T103"/>
  <c r="V103"/>
  <c r="X103"/>
  <c r="Z103"/>
  <c r="AB103"/>
  <c r="AD103"/>
  <c r="AF103"/>
  <c r="AH103"/>
  <c r="AJ103"/>
  <c r="AL103"/>
  <c r="AN103"/>
  <c r="E116"/>
  <c r="H116"/>
  <c r="J116"/>
  <c r="L116"/>
  <c r="N116"/>
  <c r="P116"/>
  <c r="R116"/>
  <c r="T116"/>
  <c r="V116"/>
  <c r="X116"/>
  <c r="Z116"/>
  <c r="AB116"/>
  <c r="AD116"/>
  <c r="AF116"/>
  <c r="AH116"/>
  <c r="AJ116"/>
  <c r="AL116"/>
  <c r="AN116"/>
  <c r="E126"/>
  <c r="H126"/>
  <c r="J126"/>
  <c r="L126"/>
  <c r="N126"/>
  <c r="P126"/>
  <c r="R126"/>
  <c r="T126"/>
  <c r="V126"/>
  <c r="X126"/>
  <c r="Z126"/>
  <c r="AB126"/>
  <c r="AD126"/>
  <c r="AF126"/>
  <c r="AH126"/>
  <c r="AJ126"/>
  <c r="AL126"/>
  <c r="AN126"/>
  <c r="E136"/>
  <c r="H136"/>
  <c r="J136"/>
  <c r="L136"/>
  <c r="N136"/>
  <c r="P136"/>
  <c r="R136"/>
  <c r="T136"/>
  <c r="V136"/>
  <c r="X136"/>
  <c r="Z136"/>
  <c r="AB136"/>
  <c r="AD136"/>
  <c r="AF136"/>
  <c r="AH136"/>
  <c r="AJ136"/>
  <c r="AL136"/>
  <c r="AN136"/>
  <c r="E146"/>
  <c r="H146"/>
  <c r="J146"/>
  <c r="L146"/>
  <c r="N146"/>
  <c r="P146"/>
  <c r="R146"/>
  <c r="T146"/>
  <c r="V146"/>
  <c r="X146"/>
  <c r="Z146"/>
  <c r="AB146"/>
  <c r="AD146"/>
  <c r="AF146"/>
  <c r="AH146"/>
  <c r="AJ146"/>
  <c r="AL146"/>
  <c r="AN146"/>
  <c r="E156"/>
  <c r="H156"/>
  <c r="J156"/>
  <c r="L156"/>
  <c r="N156"/>
  <c r="P156"/>
  <c r="R156"/>
  <c r="T156"/>
  <c r="V156"/>
  <c r="X156"/>
  <c r="Z156"/>
  <c r="AB156"/>
  <c r="AD156"/>
  <c r="AF156"/>
  <c r="AH156"/>
  <c r="AJ156"/>
  <c r="AL156"/>
  <c r="AN156"/>
  <c r="E169"/>
  <c r="H169"/>
  <c r="J169"/>
  <c r="L169"/>
  <c r="N169"/>
  <c r="P169"/>
  <c r="R169"/>
  <c r="T169"/>
  <c r="V169"/>
  <c r="X169"/>
  <c r="Z169"/>
  <c r="AB169"/>
  <c r="AD169"/>
  <c r="AF169"/>
  <c r="AH169"/>
  <c r="AJ169"/>
  <c r="AL169"/>
  <c r="AN169"/>
  <c r="E179"/>
  <c r="H179"/>
  <c r="J179"/>
  <c r="L179"/>
  <c r="N179"/>
  <c r="P179"/>
  <c r="R179"/>
  <c r="T179"/>
  <c r="V179"/>
  <c r="X179"/>
  <c r="Z179"/>
  <c r="AB179"/>
  <c r="AD179"/>
  <c r="AF179"/>
  <c r="AH179"/>
  <c r="AJ179"/>
  <c r="AL179"/>
  <c r="AN179"/>
  <c r="E189"/>
  <c r="H189"/>
  <c r="J189"/>
  <c r="L189"/>
  <c r="N189"/>
  <c r="P189"/>
  <c r="R189"/>
  <c r="T189"/>
  <c r="V189"/>
  <c r="X189"/>
  <c r="Z189"/>
  <c r="AB189"/>
  <c r="AD189"/>
  <c r="AF189"/>
  <c r="AH189"/>
  <c r="AJ189"/>
  <c r="AL189"/>
  <c r="AN189"/>
  <c r="E199"/>
  <c r="H199"/>
  <c r="J199"/>
  <c r="L199"/>
  <c r="N199"/>
  <c r="P199"/>
  <c r="R199"/>
  <c r="T199"/>
  <c r="V199"/>
  <c r="X199"/>
  <c r="Z199"/>
  <c r="AB199"/>
  <c r="AD199"/>
  <c r="AF199"/>
  <c r="AH199"/>
  <c r="AJ199"/>
  <c r="AL199"/>
  <c r="AN199"/>
  <c r="E209"/>
  <c r="H209"/>
  <c r="J209"/>
  <c r="L209"/>
  <c r="N209"/>
  <c r="P209"/>
  <c r="R209"/>
  <c r="T209"/>
  <c r="V209"/>
  <c r="X209"/>
  <c r="Z209"/>
  <c r="AB209"/>
  <c r="AD209"/>
  <c r="AF209"/>
  <c r="AH209"/>
  <c r="AJ209"/>
  <c r="AL209"/>
  <c r="AN209"/>
  <c r="E222"/>
  <c r="H222"/>
  <c r="J222"/>
  <c r="L222"/>
  <c r="N222"/>
  <c r="P222"/>
  <c r="R222"/>
  <c r="T222"/>
  <c r="V222"/>
  <c r="X222"/>
  <c r="Z222"/>
  <c r="AB222"/>
  <c r="AD222"/>
  <c r="AF222"/>
  <c r="AH222"/>
  <c r="AJ222"/>
  <c r="AL222"/>
  <c r="AN222"/>
  <c r="G222"/>
  <c r="E232"/>
  <c r="H232"/>
  <c r="J232"/>
  <c r="L232"/>
  <c r="N232"/>
  <c r="P232"/>
  <c r="R232"/>
  <c r="T232"/>
  <c r="V232"/>
  <c r="X232"/>
  <c r="Z232"/>
  <c r="AB232"/>
  <c r="AD232"/>
  <c r="AF232"/>
  <c r="AH232"/>
  <c r="AJ232"/>
  <c r="AL232"/>
  <c r="AN232"/>
  <c r="G232"/>
  <c r="E242"/>
  <c r="H242"/>
  <c r="J242"/>
  <c r="L242"/>
  <c r="N242"/>
  <c r="P242"/>
  <c r="R242"/>
  <c r="T242"/>
  <c r="V242"/>
  <c r="X242"/>
  <c r="Z242"/>
  <c r="AB242"/>
  <c r="AD242"/>
  <c r="AF242"/>
  <c r="AH242"/>
  <c r="AJ242"/>
  <c r="AL242"/>
  <c r="AN242"/>
  <c r="G242"/>
  <c r="E252"/>
  <c r="H252"/>
  <c r="J252"/>
  <c r="L252"/>
  <c r="N252"/>
  <c r="P252"/>
  <c r="R252"/>
  <c r="T252"/>
  <c r="V252"/>
  <c r="X252"/>
  <c r="Z252"/>
  <c r="AB252"/>
  <c r="AD252"/>
  <c r="AF252"/>
  <c r="AH252"/>
  <c r="AJ252"/>
  <c r="AL252"/>
  <c r="AN252"/>
  <c r="E262"/>
  <c r="G262"/>
  <c r="E275"/>
  <c r="H275"/>
  <c r="J275"/>
  <c r="L275"/>
  <c r="N275"/>
  <c r="P275"/>
  <c r="R275"/>
  <c r="T275"/>
  <c r="V275"/>
  <c r="X275"/>
  <c r="Z275"/>
  <c r="AB275"/>
  <c r="AD275"/>
  <c r="AF275"/>
  <c r="AH275"/>
  <c r="AJ275"/>
  <c r="AL275"/>
  <c r="AN275"/>
  <c r="G275"/>
  <c r="E285"/>
  <c r="H285"/>
  <c r="J285"/>
  <c r="L285"/>
  <c r="N285"/>
  <c r="P285"/>
  <c r="R285"/>
  <c r="T285"/>
  <c r="V285"/>
  <c r="X285"/>
  <c r="Z285"/>
  <c r="AB285"/>
  <c r="AD285"/>
  <c r="AF285"/>
  <c r="AH285"/>
  <c r="AJ285"/>
  <c r="AL285"/>
  <c r="AN285"/>
  <c r="G285"/>
  <c r="E295"/>
  <c r="H295"/>
  <c r="J295"/>
  <c r="L295"/>
  <c r="N295"/>
  <c r="P295"/>
  <c r="R295"/>
  <c r="T295"/>
  <c r="V295"/>
  <c r="X295"/>
  <c r="Z295"/>
  <c r="AB295"/>
  <c r="AD295"/>
  <c r="AF295"/>
  <c r="AH295"/>
  <c r="AJ295"/>
  <c r="AL295"/>
  <c r="AN295"/>
  <c r="G295"/>
  <c r="E305"/>
  <c r="H305"/>
  <c r="J305"/>
  <c r="L305"/>
  <c r="N305"/>
  <c r="P305"/>
  <c r="R305"/>
  <c r="T305"/>
  <c r="V305"/>
  <c r="X305"/>
  <c r="Z305"/>
  <c r="AB305"/>
  <c r="AD305"/>
  <c r="AF305"/>
  <c r="AH305"/>
  <c r="AJ305"/>
  <c r="AL305"/>
  <c r="AN305"/>
  <c r="G305"/>
  <c r="E315"/>
  <c r="H315"/>
  <c r="J315"/>
  <c r="L315"/>
  <c r="N315"/>
  <c r="P315"/>
  <c r="R315"/>
  <c r="T315"/>
  <c r="V315"/>
  <c r="X315"/>
  <c r="Z315"/>
  <c r="AB315"/>
  <c r="AD315"/>
  <c r="AF315"/>
  <c r="AH315"/>
  <c r="AJ315"/>
  <c r="AL315"/>
  <c r="AN315"/>
  <c r="E328"/>
  <c r="H328"/>
  <c r="J328"/>
  <c r="L328"/>
  <c r="N328"/>
  <c r="P328"/>
  <c r="R328"/>
  <c r="T328"/>
  <c r="V328"/>
  <c r="X328"/>
  <c r="Z328"/>
  <c r="AB328"/>
  <c r="AD328"/>
  <c r="AF328"/>
  <c r="AH328"/>
  <c r="AJ328"/>
  <c r="AL328"/>
  <c r="AN328"/>
  <c r="E338"/>
  <c r="H338"/>
  <c r="J338"/>
  <c r="L338"/>
  <c r="N338"/>
  <c r="P338"/>
  <c r="R338"/>
  <c r="T338"/>
  <c r="V338"/>
  <c r="X338"/>
  <c r="Z338"/>
  <c r="AB338"/>
  <c r="AD338"/>
  <c r="AF338"/>
  <c r="AH338"/>
  <c r="AJ338"/>
  <c r="AL338"/>
  <c r="AN338"/>
  <c r="G338"/>
  <c r="H348"/>
  <c r="J348"/>
  <c r="L348"/>
  <c r="N348"/>
  <c r="P348"/>
  <c r="R348"/>
  <c r="T348"/>
  <c r="V348"/>
  <c r="X348"/>
  <c r="Z348"/>
  <c r="AB348"/>
  <c r="AD348"/>
  <c r="AF348"/>
  <c r="AH348"/>
  <c r="AJ348"/>
  <c r="AL348"/>
  <c r="AN348"/>
  <c r="G348"/>
  <c r="H358"/>
  <c r="J358"/>
  <c r="L358"/>
  <c r="N358"/>
  <c r="P358"/>
  <c r="R358"/>
  <c r="T358"/>
  <c r="V358"/>
  <c r="X358"/>
  <c r="Z358"/>
  <c r="AB358"/>
  <c r="AD358"/>
  <c r="AF358"/>
  <c r="AH358"/>
  <c r="AJ358"/>
  <c r="AL358"/>
  <c r="AN358"/>
  <c r="G358"/>
  <c r="N368"/>
  <c r="P368"/>
  <c r="R368"/>
  <c r="T368"/>
  <c r="V368"/>
  <c r="X368"/>
  <c r="Z368"/>
  <c r="AB368"/>
  <c r="AD368"/>
  <c r="AF368"/>
  <c r="AH368"/>
  <c r="AJ368"/>
  <c r="AL368"/>
  <c r="AN368"/>
  <c r="AC338"/>
  <c r="AE338"/>
  <c r="AG338"/>
  <c r="AI338"/>
  <c r="AK338"/>
  <c r="AM338"/>
  <c r="Q348"/>
  <c r="S348"/>
  <c r="U348"/>
  <c r="E10"/>
  <c r="E20"/>
  <c r="E30"/>
  <c r="H30"/>
  <c r="J30"/>
  <c r="L30"/>
  <c r="N30"/>
  <c r="P30"/>
  <c r="R30"/>
  <c r="T30"/>
  <c r="V30"/>
  <c r="X30"/>
  <c r="Z30"/>
  <c r="AB30"/>
  <c r="AD30"/>
  <c r="AF30"/>
  <c r="AH30"/>
  <c r="AJ30"/>
  <c r="AL30"/>
  <c r="AN30"/>
  <c r="E40"/>
  <c r="L40"/>
  <c r="N40"/>
  <c r="P40"/>
  <c r="R40"/>
  <c r="T40"/>
  <c r="V40"/>
  <c r="X40"/>
  <c r="Z40"/>
  <c r="AB40"/>
  <c r="AD40"/>
  <c r="AF40"/>
  <c r="AH40"/>
  <c r="AJ40"/>
  <c r="AL40"/>
  <c r="AN40"/>
  <c r="E50"/>
  <c r="R50"/>
  <c r="T50"/>
  <c r="V50"/>
  <c r="X50"/>
  <c r="Z50"/>
  <c r="AB50"/>
  <c r="AD50"/>
  <c r="AF50"/>
  <c r="AH50"/>
  <c r="AJ50"/>
  <c r="AL50"/>
  <c r="AN50"/>
  <c r="E63"/>
  <c r="E105" s="1"/>
  <c r="H63"/>
  <c r="H105" s="1"/>
  <c r="J63"/>
  <c r="J105" s="1"/>
  <c r="L63"/>
  <c r="L105" s="1"/>
  <c r="N63"/>
  <c r="N105" s="1"/>
  <c r="P63"/>
  <c r="P105" s="1"/>
  <c r="R63"/>
  <c r="R105" s="1"/>
  <c r="T63"/>
  <c r="T105" s="1"/>
  <c r="V63"/>
  <c r="V105" s="1"/>
  <c r="X63"/>
  <c r="X105" s="1"/>
  <c r="Z63"/>
  <c r="Z105" s="1"/>
  <c r="AB63"/>
  <c r="AB105" s="1"/>
  <c r="AD63"/>
  <c r="AD105" s="1"/>
  <c r="AF63"/>
  <c r="AF105" s="1"/>
  <c r="AH63"/>
  <c r="AH105" s="1"/>
  <c r="AJ63"/>
  <c r="AJ105" s="1"/>
  <c r="AL63"/>
  <c r="AL105" s="1"/>
  <c r="AN63"/>
  <c r="AN105" s="1"/>
  <c r="E348"/>
  <c r="E358"/>
  <c r="E368"/>
  <c r="M262"/>
  <c r="O262"/>
  <c r="Q262"/>
  <c r="S262"/>
  <c r="U262"/>
  <c r="W262"/>
  <c r="Y262"/>
  <c r="AA262"/>
  <c r="AC262"/>
  <c r="AE262"/>
  <c r="AG262"/>
  <c r="AI262"/>
  <c r="AK262"/>
  <c r="AM262"/>
  <c r="H262"/>
  <c r="J262"/>
  <c r="L262"/>
  <c r="N262"/>
  <c r="P262"/>
  <c r="R262"/>
  <c r="T262"/>
  <c r="V262"/>
  <c r="X262"/>
  <c r="Z262"/>
  <c r="AB262"/>
  <c r="AD262"/>
  <c r="AF262"/>
  <c r="AH262"/>
  <c r="AJ262"/>
  <c r="AL262"/>
  <c r="AN262"/>
  <c r="W348"/>
  <c r="Y348"/>
  <c r="AA348"/>
  <c r="AC348"/>
  <c r="AE348"/>
  <c r="AG348"/>
  <c r="AI348"/>
  <c r="AK348"/>
  <c r="AM348"/>
  <c r="K358"/>
  <c r="M358"/>
  <c r="O358"/>
  <c r="Q358"/>
  <c r="S358"/>
  <c r="U358"/>
  <c r="W358"/>
  <c r="Y358"/>
  <c r="AA358"/>
  <c r="AC358"/>
  <c r="AE358"/>
  <c r="AG358"/>
  <c r="AI358"/>
  <c r="AK358"/>
  <c r="AM358"/>
  <c r="F348"/>
  <c r="F358"/>
  <c r="F10"/>
  <c r="F50"/>
  <c r="N50"/>
  <c r="P50"/>
  <c r="F40"/>
  <c r="F30"/>
  <c r="H40"/>
  <c r="J40"/>
  <c r="G40"/>
  <c r="H50"/>
  <c r="J50"/>
  <c r="L50"/>
  <c r="G50"/>
  <c r="F368"/>
  <c r="I368"/>
  <c r="K368"/>
  <c r="M368"/>
  <c r="O368"/>
  <c r="Q368"/>
  <c r="S368"/>
  <c r="U368"/>
  <c r="W368"/>
  <c r="Y368"/>
  <c r="AA368"/>
  <c r="AC368"/>
  <c r="AE368"/>
  <c r="AG368"/>
  <c r="AI368"/>
  <c r="AK368"/>
  <c r="AM368"/>
  <c r="H368"/>
  <c r="J368"/>
  <c r="L368"/>
  <c r="G368"/>
  <c r="G328"/>
  <c r="G315"/>
  <c r="G252"/>
  <c r="G30"/>
  <c r="G20"/>
  <c r="AM10"/>
  <c r="AK10"/>
  <c r="AI10"/>
  <c r="AG10"/>
  <c r="AE10"/>
  <c r="AC10"/>
  <c r="AA10"/>
  <c r="Y10"/>
  <c r="W10"/>
  <c r="U10"/>
  <c r="S10"/>
  <c r="Q10"/>
  <c r="O10"/>
  <c r="M10"/>
  <c r="K10"/>
  <c r="I10"/>
  <c r="AL10"/>
  <c r="AJ10"/>
  <c r="AH10"/>
  <c r="AF10"/>
  <c r="AD10"/>
  <c r="AB10"/>
  <c r="Z10"/>
  <c r="X10"/>
  <c r="V10"/>
  <c r="T10"/>
  <c r="R10"/>
  <c r="P10"/>
  <c r="N10"/>
  <c r="L10"/>
  <c r="J10"/>
  <c r="H10"/>
  <c r="F20"/>
  <c r="H20"/>
  <c r="J20"/>
  <c r="L20"/>
  <c r="N20"/>
  <c r="P20"/>
  <c r="R20"/>
  <c r="T20"/>
  <c r="V20"/>
  <c r="X20"/>
  <c r="Z20"/>
  <c r="AB20"/>
  <c r="AD20"/>
  <c r="AF20"/>
  <c r="AH20"/>
  <c r="AJ20"/>
  <c r="AL20"/>
  <c r="AN20"/>
  <c r="G10"/>
  <c r="AN10"/>
  <c r="I370" l="1"/>
  <c r="S264"/>
  <c r="O264"/>
  <c r="AD370"/>
  <c r="J370"/>
  <c r="AL264"/>
  <c r="AH264"/>
  <c r="AD264"/>
  <c r="Z264"/>
  <c r="V264"/>
  <c r="R264"/>
  <c r="N264"/>
  <c r="J264"/>
  <c r="AM264"/>
  <c r="AI264"/>
  <c r="AE264"/>
  <c r="AA264"/>
  <c r="W264"/>
  <c r="S370"/>
  <c r="O370"/>
  <c r="K370"/>
  <c r="N370"/>
  <c r="AL370"/>
  <c r="AH370"/>
  <c r="Z370"/>
  <c r="V370"/>
  <c r="R370"/>
  <c r="E370"/>
  <c r="G317"/>
  <c r="AM370"/>
  <c r="AI370"/>
  <c r="AE370"/>
  <c r="AA370"/>
  <c r="W370"/>
  <c r="AK264"/>
  <c r="AG264"/>
  <c r="AC264"/>
  <c r="Y264"/>
  <c r="U264"/>
  <c r="Q264"/>
  <c r="M264"/>
  <c r="G370"/>
  <c r="F370"/>
  <c r="AK317"/>
  <c r="AG317"/>
  <c r="AC317"/>
  <c r="Y317"/>
  <c r="U317"/>
  <c r="Q317"/>
  <c r="M317"/>
  <c r="I317"/>
  <c r="K264"/>
  <c r="F264"/>
  <c r="AK211"/>
  <c r="AG211"/>
  <c r="AC211"/>
  <c r="Y211"/>
  <c r="U211"/>
  <c r="Q211"/>
  <c r="M211"/>
  <c r="I211"/>
  <c r="AM158"/>
  <c r="AI158"/>
  <c r="AE158"/>
  <c r="AA158"/>
  <c r="W158"/>
  <c r="S158"/>
  <c r="O158"/>
  <c r="K158"/>
  <c r="F158"/>
  <c r="AK105"/>
  <c r="AG105"/>
  <c r="AC105"/>
  <c r="Y105"/>
  <c r="U105"/>
  <c r="Q105"/>
  <c r="M105"/>
  <c r="I105"/>
  <c r="AM317"/>
  <c r="AI317"/>
  <c r="AE317"/>
  <c r="AA317"/>
  <c r="W317"/>
  <c r="S317"/>
  <c r="O317"/>
  <c r="K317"/>
  <c r="F317"/>
  <c r="I264"/>
  <c r="AM211"/>
  <c r="AI211"/>
  <c r="AE211"/>
  <c r="AA211"/>
  <c r="W211"/>
  <c r="S211"/>
  <c r="O211"/>
  <c r="K211"/>
  <c r="F211"/>
  <c r="AK158"/>
  <c r="AG158"/>
  <c r="AC158"/>
  <c r="Y158"/>
  <c r="U158"/>
  <c r="Q158"/>
  <c r="M158"/>
  <c r="I158"/>
  <c r="AM105"/>
  <c r="AI105"/>
  <c r="AE105"/>
  <c r="AA105"/>
  <c r="W105"/>
  <c r="S105"/>
  <c r="O105"/>
  <c r="K105"/>
  <c r="F105"/>
  <c r="AN370"/>
  <c r="AJ370"/>
  <c r="AF370"/>
  <c r="AB370"/>
  <c r="X370"/>
  <c r="T370"/>
  <c r="P370"/>
  <c r="G158"/>
  <c r="G264"/>
  <c r="L370"/>
  <c r="H370"/>
  <c r="AN264"/>
  <c r="AJ264"/>
  <c r="AF264"/>
  <c r="AB264"/>
  <c r="X264"/>
  <c r="T264"/>
  <c r="P264"/>
  <c r="L264"/>
  <c r="H264"/>
  <c r="G211"/>
  <c r="G105"/>
  <c r="AK370"/>
  <c r="AG370"/>
  <c r="AC370"/>
  <c r="Y370"/>
  <c r="U370"/>
  <c r="Q370"/>
  <c r="M370"/>
  <c r="AL317"/>
  <c r="AH317"/>
  <c r="AD317"/>
  <c r="Z317"/>
  <c r="V317"/>
  <c r="R317"/>
  <c r="N317"/>
  <c r="J317"/>
  <c r="E317"/>
  <c r="AN211"/>
  <c r="AJ211"/>
  <c r="AF211"/>
  <c r="AB211"/>
  <c r="X211"/>
  <c r="T211"/>
  <c r="P211"/>
  <c r="L211"/>
  <c r="H211"/>
  <c r="AN158"/>
  <c r="AJ158"/>
  <c r="AF158"/>
  <c r="AB158"/>
  <c r="X158"/>
  <c r="T158"/>
  <c r="P158"/>
  <c r="L158"/>
  <c r="H158"/>
  <c r="AN317"/>
  <c r="AJ317"/>
  <c r="AF317"/>
  <c r="AB317"/>
  <c r="X317"/>
  <c r="T317"/>
  <c r="P317"/>
  <c r="L317"/>
  <c r="H317"/>
  <c r="E264"/>
  <c r="AL211"/>
  <c r="AH211"/>
  <c r="AD211"/>
  <c r="Z211"/>
  <c r="V211"/>
  <c r="R211"/>
  <c r="N211"/>
  <c r="J211"/>
  <c r="E211"/>
  <c r="AL158"/>
  <c r="AH158"/>
  <c r="AD158"/>
  <c r="Z158"/>
  <c r="V158"/>
  <c r="R158"/>
  <c r="N158"/>
  <c r="J158"/>
  <c r="E158"/>
  <c r="E52"/>
  <c r="F52"/>
  <c r="AK52"/>
  <c r="AE52"/>
  <c r="W52"/>
  <c r="AG52"/>
  <c r="Y52"/>
  <c r="S52"/>
  <c r="O52"/>
  <c r="I52"/>
  <c r="AI52"/>
  <c r="AA52"/>
  <c r="AM52"/>
  <c r="AC52"/>
  <c r="U52"/>
  <c r="K52"/>
  <c r="Q52"/>
  <c r="M52"/>
  <c r="AJ52"/>
  <c r="AF52"/>
  <c r="AB52"/>
  <c r="X52"/>
  <c r="T52"/>
  <c r="P52"/>
  <c r="L52"/>
  <c r="H52"/>
  <c r="AL52"/>
  <c r="AH52"/>
  <c r="AD52"/>
  <c r="Z52"/>
  <c r="V52"/>
  <c r="R52"/>
  <c r="N52"/>
  <c r="J52"/>
  <c r="G52"/>
  <c r="AL372" l="1"/>
  <c r="G372"/>
  <c r="N372"/>
  <c r="V372"/>
  <c r="AD372"/>
  <c r="L372"/>
  <c r="T372"/>
  <c r="AB372"/>
  <c r="AJ372"/>
  <c r="Q372"/>
  <c r="U372"/>
  <c r="AM372"/>
  <c r="AI372"/>
  <c r="O372"/>
  <c r="Y372"/>
  <c r="W372"/>
  <c r="AK372"/>
  <c r="E372"/>
  <c r="J372"/>
  <c r="R372"/>
  <c r="Z372"/>
  <c r="AH372"/>
  <c r="H372"/>
  <c r="P372"/>
  <c r="X372"/>
  <c r="AF372"/>
  <c r="M372"/>
  <c r="K372"/>
  <c r="AC372"/>
  <c r="AA372"/>
  <c r="I372"/>
  <c r="S372"/>
  <c r="AG372"/>
  <c r="AE372"/>
  <c r="F372"/>
  <c r="AN52" l="1"/>
  <c r="AN372" s="1"/>
</calcChain>
</file>

<file path=xl/sharedStrings.xml><?xml version="1.0" encoding="utf-8"?>
<sst xmlns="http://schemas.openxmlformats.org/spreadsheetml/2006/main" count="2073" uniqueCount="243">
  <si>
    <t>Aliments</t>
  </si>
  <si>
    <t>Petit déj</t>
  </si>
  <si>
    <t>Déjeuné</t>
  </si>
  <si>
    <t>Diné</t>
  </si>
  <si>
    <t>Sous total</t>
  </si>
  <si>
    <t>Calories</t>
  </si>
  <si>
    <t>Catégorie</t>
  </si>
  <si>
    <t>NOM</t>
  </si>
  <si>
    <t>Rétinol (µg)</t>
  </si>
  <si>
    <t xml:space="preserve"> Beta-Carotène (µg)</t>
  </si>
  <si>
    <t xml:space="preserve"> Vitamine D (µg)</t>
  </si>
  <si>
    <t xml:space="preserve"> Vitamine E (mg)</t>
  </si>
  <si>
    <t xml:space="preserve"> Vitamine K (µg)</t>
  </si>
  <si>
    <t xml:space="preserve"> Vitamine C (mg)</t>
  </si>
  <si>
    <t xml:space="preserve"> Vitamine B1 ou Thiamine (mg)</t>
  </si>
  <si>
    <t>Vitamine B2 ou Riboflavine (mg)</t>
  </si>
  <si>
    <t>Vitamine B3 ou PP ou Niacine (mg)</t>
  </si>
  <si>
    <t xml:space="preserve"> Vitamine B5 ou Acide pantothénique (mg)</t>
  </si>
  <si>
    <t xml:space="preserve"> Vitamine B6 (mg)</t>
  </si>
  <si>
    <t>Vitamine B12 (µg)</t>
  </si>
  <si>
    <t xml:space="preserve"> Vitamine B9 ou Folates totaux (µg)</t>
  </si>
  <si>
    <t>Cholestérol (mg)</t>
  </si>
  <si>
    <t>Sodium (mg)</t>
  </si>
  <si>
    <t>Magnésium (mg)</t>
  </si>
  <si>
    <t>Phosphore (mg)</t>
  </si>
  <si>
    <t xml:space="preserve"> Potassium (mg)</t>
  </si>
  <si>
    <t>Calcium (mg)</t>
  </si>
  <si>
    <t>Manganèse (mg)</t>
  </si>
  <si>
    <t xml:space="preserve"> Fer (mg)</t>
  </si>
  <si>
    <t xml:space="preserve"> Cuivre (mg)</t>
  </si>
  <si>
    <t xml:space="preserve"> Zinc (mg)</t>
  </si>
  <si>
    <t>Sélénium (µg)</t>
  </si>
  <si>
    <t xml:space="preserve"> Iode (µg)</t>
  </si>
  <si>
    <t xml:space="preserve"> Protéines  (g)</t>
  </si>
  <si>
    <t xml:space="preserve"> Glucides (g)</t>
  </si>
  <si>
    <t xml:space="preserve"> Lipides (g)</t>
  </si>
  <si>
    <t>Fibres (g)</t>
  </si>
  <si>
    <t xml:space="preserve"> AG saturés (g)</t>
  </si>
  <si>
    <t xml:space="preserve"> AG monoinsaturés (g)</t>
  </si>
  <si>
    <t>Energie(kcal)</t>
  </si>
  <si>
    <t xml:space="preserve"> Polyols totaux (g)</t>
  </si>
  <si>
    <t xml:space="preserve"> AG polyinsaturés (g)</t>
  </si>
  <si>
    <t xml:space="preserve"> AG 4:0, butyrique (g)</t>
  </si>
  <si>
    <t xml:space="preserve"> AG 6:0, caproïque (g)</t>
  </si>
  <si>
    <t>AG 8:0, caprylique (g)</t>
  </si>
  <si>
    <t xml:space="preserve"> AG 10:0, caprique (g)</t>
  </si>
  <si>
    <t>AG 12:0, laurique (g)</t>
  </si>
  <si>
    <t>AG 14:0, myristique (g)</t>
  </si>
  <si>
    <t>AG 16:0, palmitique (g)</t>
  </si>
  <si>
    <t>AG 18:0, stéarique (g)</t>
  </si>
  <si>
    <t>AG 18:1 9c (n-9), oléique (g)</t>
  </si>
  <si>
    <t xml:space="preserve"> AG 18:2 9c,12c (n-6), linoléique (g)</t>
  </si>
  <si>
    <t xml:space="preserve"> AG 18:3 c9,c12,c15 (n-3), alpha-linolénique (g)</t>
  </si>
  <si>
    <t xml:space="preserve"> AG 20:5 5c,8c,11c,14c,17c (n-3), EPA (g)</t>
  </si>
  <si>
    <t xml:space="preserve"> AG 22:6 4c,7c,10c,13c,16c,19c (n-3), DHA (g)</t>
  </si>
  <si>
    <t>Abats</t>
  </si>
  <si>
    <t>Cervelle, agneau, cuite</t>
  </si>
  <si>
    <t>-</t>
  </si>
  <si>
    <t>Cervelle, porc, braisée</t>
  </si>
  <si>
    <t>Cervelle, veau, cuite</t>
  </si>
  <si>
    <t>Coeur, agneau, cru</t>
  </si>
  <si>
    <t>Coeur, agneau, cuit</t>
  </si>
  <si>
    <t>Coeur, boeuf, cru</t>
  </si>
  <si>
    <t>Coeur, boeuf, cuit</t>
  </si>
  <si>
    <t>Coeur, dinde, cru</t>
  </si>
  <si>
    <t>Coeur, dinde, cuit</t>
  </si>
  <si>
    <t>Coeur, poulet, cru</t>
  </si>
  <si>
    <t>Coeur, poulet, cuit</t>
  </si>
  <si>
    <t>Foie, agneau, cru</t>
  </si>
  <si>
    <t>Foie, agneau, cuit</t>
  </si>
  <si>
    <t>Foie, génisse, cru</t>
  </si>
  <si>
    <t>Foie, génisse, cuit</t>
  </si>
  <si>
    <t>Foie, poulet, cuit</t>
  </si>
  <si>
    <t>Foie, veau, cru</t>
  </si>
  <si>
    <t>Foie, veau, cuit</t>
  </si>
  <si>
    <t>Foie, volaille, cuit</t>
  </si>
  <si>
    <t>Gésier, canard, confit, appertisé</t>
  </si>
  <si>
    <t>&lt; 0,002</t>
  </si>
  <si>
    <t>&lt; 0,005</t>
  </si>
  <si>
    <t>Langue, boeuf, crue</t>
  </si>
  <si>
    <t>Langue, boeuf, cuite</t>
  </si>
  <si>
    <t>Langue, veau, cuite</t>
  </si>
  <si>
    <t>Ris, veau, braisé ou poêlé</t>
  </si>
  <si>
    <t>traces</t>
  </si>
  <si>
    <t>Rognon d'agneau, braisé</t>
  </si>
  <si>
    <t>Rognon de veau, braisé ou poêlé</t>
  </si>
  <si>
    <t>Rognon, boeuf, cru</t>
  </si>
  <si>
    <t>Rognon, boeuf, cuit</t>
  </si>
  <si>
    <t>Rognon, cuit (aliment moyen)</t>
  </si>
  <si>
    <t>Rognon, porc, cuit</t>
  </si>
  <si>
    <t>Aliments lactés diététiques</t>
  </si>
  <si>
    <t>Lait de croissance infantile</t>
  </si>
  <si>
    <t>Autres matières grasses animales</t>
  </si>
  <si>
    <t>Graisse de canard</t>
  </si>
  <si>
    <t>Graisse d'oie</t>
  </si>
  <si>
    <t>Huile de foie de morue</t>
  </si>
  <si>
    <t>Huile de poisson</t>
  </si>
  <si>
    <t>Lard gras, cru</t>
  </si>
  <si>
    <t>Saindoux</t>
  </si>
  <si>
    <t>Beurres et matières grasses laitières</t>
  </si>
  <si>
    <t>Beurre allégé (aliment moyen)</t>
  </si>
  <si>
    <t>Beurre allégé, 60-62% MG</t>
  </si>
  <si>
    <t>Beurre allégé, 60-62% MG, demi-sel</t>
  </si>
  <si>
    <t>Beurre demi-sel</t>
  </si>
  <si>
    <t>Beurre doux</t>
  </si>
  <si>
    <t>Beurre léger, 39-41% MG</t>
  </si>
  <si>
    <t>Beurre léger, 39-41% MG, demi-sel</t>
  </si>
  <si>
    <t>Matière grasse laitière à 20% MG, légère, à tartiner</t>
  </si>
  <si>
    <t>Matière grasse laitière à 25% MG, légère, à tartiner</t>
  </si>
  <si>
    <t>Bières et similaires</t>
  </si>
  <si>
    <t>Bière "coeur de marché" (4-5° alcool)</t>
  </si>
  <si>
    <t>&lt; 0,02</t>
  </si>
  <si>
    <t>Bière "de spécialités" ou d'abbaye, régionales ou d'une brasserie (degré d'alcool variable)</t>
  </si>
  <si>
    <t>Bière "spéciale" (5-6° alcool)</t>
  </si>
  <si>
    <t>Bière brune</t>
  </si>
  <si>
    <t>Bière forte (&gt;8° alcool)</t>
  </si>
  <si>
    <t>Bière sans alcool (&lt;1,2° alcool)</t>
  </si>
  <si>
    <t>Biscottes et pains non levés</t>
  </si>
  <si>
    <t>Biscotte classique</t>
  </si>
  <si>
    <t>Biscotte complète ou riche en fibres</t>
  </si>
  <si>
    <t>Biscotte multicéréale</t>
  </si>
  <si>
    <t>Biscotte sans adjonction de sel</t>
  </si>
  <si>
    <t>Blini</t>
  </si>
  <si>
    <t>Chapelure</t>
  </si>
  <si>
    <t>Croûtons</t>
  </si>
  <si>
    <t>Gressins</t>
  </si>
  <si>
    <t>Pain grillé suédois au blé complet</t>
  </si>
  <si>
    <t>Pain grillé suédois au froment</t>
  </si>
  <si>
    <t>Pain grillé, tranches, au froment</t>
  </si>
  <si>
    <t>Pain grillé, tranches, multicéréale</t>
  </si>
  <si>
    <t>Pain pita</t>
  </si>
  <si>
    <t>Tartine craquante, extrudée et grillée</t>
  </si>
  <si>
    <t>Biscuits salés apéritifs</t>
  </si>
  <si>
    <t>Biscuit apéritif à base de pomme de terre, type tuile salée</t>
  </si>
  <si>
    <t>Biscuit apéritif soufflé, à base de maïs, sans cacahuète</t>
  </si>
  <si>
    <t>Cocktails</t>
  </si>
  <si>
    <t>Confitures</t>
  </si>
  <si>
    <t>Eaux</t>
  </si>
  <si>
    <t>Fromages</t>
  </si>
  <si>
    <t>Fruits</t>
  </si>
  <si>
    <t>Laits</t>
  </si>
  <si>
    <t>Légumes</t>
  </si>
  <si>
    <t>Carotte, crue</t>
  </si>
  <si>
    <t>Pains</t>
  </si>
  <si>
    <t>Pomme de terre frite ou Frite, cuite, non salée</t>
  </si>
  <si>
    <t>Riz blanc, cuit</t>
  </si>
  <si>
    <t>Sandwichs</t>
  </si>
  <si>
    <t>Viandes</t>
  </si>
  <si>
    <t>Agneau, gigot, cru</t>
  </si>
  <si>
    <t>Vins</t>
  </si>
  <si>
    <t>Volailles</t>
  </si>
  <si>
    <t>Dinde, escalope, sautée</t>
  </si>
  <si>
    <t xml:space="preserve"> Vit D (µg)</t>
  </si>
  <si>
    <t xml:space="preserve"> Vit E (mg)</t>
  </si>
  <si>
    <t xml:space="preserve"> Vit K (µg)</t>
  </si>
  <si>
    <t xml:space="preserve"> VitC (mg)</t>
  </si>
  <si>
    <t xml:space="preserve"> Vit B1  (mg)</t>
  </si>
  <si>
    <t>Vit B2  (mg)</t>
  </si>
  <si>
    <t>Vit B3  (mg)</t>
  </si>
  <si>
    <t xml:space="preserve"> Vit B5 (mg)</t>
  </si>
  <si>
    <t xml:space="preserve"> Vit B6 (mg)</t>
  </si>
  <si>
    <t>VitA (µg)</t>
  </si>
  <si>
    <t xml:space="preserve"> Beta-Car. (µg)</t>
  </si>
  <si>
    <t>Collation du matin</t>
  </si>
  <si>
    <t>Collation Après-midi</t>
  </si>
  <si>
    <t>Quantité( g)</t>
  </si>
  <si>
    <t>Protides ( g)</t>
  </si>
  <si>
    <t>Glucides ( g)</t>
  </si>
  <si>
    <t>Lipides (g)</t>
  </si>
  <si>
    <t>Lundi</t>
  </si>
  <si>
    <t>Total journalier</t>
  </si>
  <si>
    <t>Mardi</t>
  </si>
  <si>
    <t>Mercredi</t>
  </si>
  <si>
    <t>Jeudi</t>
  </si>
  <si>
    <t>Vendredi</t>
  </si>
  <si>
    <t>Samedi</t>
  </si>
  <si>
    <t>Dimanche</t>
  </si>
  <si>
    <t>Moyenne de la semaine</t>
  </si>
  <si>
    <t>Vit B12 (µg)</t>
  </si>
  <si>
    <t xml:space="preserve"> Vit B9  (µg)</t>
  </si>
  <si>
    <t>Pral</t>
  </si>
  <si>
    <t>CG</t>
  </si>
  <si>
    <t>Catégories</t>
  </si>
  <si>
    <t>Aliments_lactés_diététiques</t>
  </si>
  <si>
    <t>Autres_matières_grasses_animales</t>
  </si>
  <si>
    <t>Beurres_et_matières_grasses_laitières</t>
  </si>
  <si>
    <t>Bières_et_similaires</t>
  </si>
  <si>
    <t>Biscottes_et_pains_non_levés</t>
  </si>
  <si>
    <t>Biscuits_salés_apéritifs</t>
  </si>
  <si>
    <t>Biscuits_secs_sucrés</t>
  </si>
  <si>
    <t>Boissons_rafraîchissantes_sans_alcool</t>
  </si>
  <si>
    <t>Bouillons_prêts_à_consommer</t>
  </si>
  <si>
    <t>Café_thé_infusions_boissons_au_cacao</t>
  </si>
  <si>
    <t>Céréales_petit_déjeuner_et_barres_céréalières</t>
  </si>
  <si>
    <t>Charcuteries_et_salaisons</t>
  </si>
  <si>
    <t>Cidres_et_similaires</t>
  </si>
  <si>
    <t>Compléments_alimentaires</t>
  </si>
  <si>
    <t>Confiseries_non_chocolatées</t>
  </si>
  <si>
    <t>Crustacés_et_mollusques_non_transformés</t>
  </si>
  <si>
    <t>Denrées_destinées_à_une_alimentation_particulière</t>
  </si>
  <si>
    <t>Desserts_lactés_frais_ou_UHT</t>
  </si>
  <si>
    <t>Entremets_et_glaces</t>
  </si>
  <si>
    <t>Farines_et_amidons</t>
  </si>
  <si>
    <t>Fromages_affinés_à_pâte_dure</t>
  </si>
  <si>
    <t>Fromages_affinés_à_pâte_ferme</t>
  </si>
  <si>
    <t>Fromages_affinés_à_pâte_molle</t>
  </si>
  <si>
    <t>Fromages_affinés_à_pâte_persillée</t>
  </si>
  <si>
    <t>Fromages_blancs_ultrafrais</t>
  </si>
  <si>
    <t>Fromages_fondus</t>
  </si>
  <si>
    <t>Fromages_non_affinés_et_spécialités_fromagères</t>
  </si>
  <si>
    <t>Gâteaux_et_pâtisseries</t>
  </si>
  <si>
    <t>Graines_oléagineuses_et_châtaignes</t>
  </si>
  <si>
    <t>Herbes_épices_et_assaisonnements</t>
  </si>
  <si>
    <t>Huiles_et_graisses_végétales</t>
  </si>
  <si>
    <t>Jus_et_nectars</t>
  </si>
  <si>
    <t>Légumes_secs</t>
  </si>
  <si>
    <t>Liqueurs_et_alcools</t>
  </si>
  <si>
    <t>Margarines_et_matières_grasses_composées</t>
  </si>
  <si>
    <t>Œufs_et_dérivés</t>
  </si>
  <si>
    <t>Pâtes_et_semoules</t>
  </si>
  <si>
    <t>Pizzas_crêpes_et_tartes_salées</t>
  </si>
  <si>
    <t>Plats_à_base_de_céréales_ou_pâtes</t>
  </si>
  <si>
    <t>Plats_à_base_de_fromage</t>
  </si>
  <si>
    <t>Plats_à_base_de_poisson_ou_produits_aquatiques</t>
  </si>
  <si>
    <t>Plats_à_base_de_viande_ou_volaille</t>
  </si>
  <si>
    <t>Plats_composés</t>
  </si>
  <si>
    <t>Poissons_et_batraciens_non_transformés</t>
  </si>
  <si>
    <t>Pommes_de_terre_et_apparentés</t>
  </si>
  <si>
    <t>Préparations_pour_boissons_sans_alcool</t>
  </si>
  <si>
    <t>Préparations_pour_pâtisseries</t>
  </si>
  <si>
    <t>Produits_à_base_de_crustacés_et_mollusques</t>
  </si>
  <si>
    <t>Produits_à_base_de_poissons</t>
  </si>
  <si>
    <t>Riz_et_autres_graines</t>
  </si>
  <si>
    <t>Salades_composées_et_crudités</t>
  </si>
  <si>
    <t>Sauces_salées_et_condiments</t>
  </si>
  <si>
    <t>Soupes_prêtes_à_consommer</t>
  </si>
  <si>
    <t>Sucres_miels_sirops</t>
  </si>
  <si>
    <t>Viennoiseries_et_brioches</t>
  </si>
  <si>
    <t>Yaourts_et_spécialités_laitières_type_yaourts</t>
  </si>
  <si>
    <t>Chocolats_et_produits_à_base_de_chocolat</t>
  </si>
  <si>
    <t>Plats_à_base_de_légumes_ou_légumineuses</t>
  </si>
  <si>
    <t>Crèmes_et_spécialités_à_base_de_crème</t>
  </si>
  <si>
    <t>IG (Index glycémqiue)</t>
  </si>
</sst>
</file>

<file path=xl/styles.xml><?xml version="1.0" encoding="utf-8"?>
<styleSheet xmlns="http://schemas.openxmlformats.org/spreadsheetml/2006/main">
  <fonts count="16">
    <font>
      <sz val="10"/>
      <name val="Arial"/>
    </font>
    <font>
      <sz val="8"/>
      <name val="Arial"/>
    </font>
    <font>
      <b/>
      <i/>
      <sz val="10"/>
      <name val="Calibri"/>
      <family val="2"/>
    </font>
    <font>
      <sz val="10"/>
      <name val="Calibri"/>
      <family val="2"/>
    </font>
    <font>
      <sz val="10"/>
      <color indexed="22"/>
      <name val="Calibri"/>
      <family val="2"/>
    </font>
    <font>
      <b/>
      <sz val="10"/>
      <name val="Calibri"/>
      <family val="2"/>
    </font>
    <font>
      <b/>
      <u/>
      <sz val="10"/>
      <name val="Calibri"/>
      <family val="2"/>
    </font>
    <font>
      <b/>
      <i/>
      <sz val="10"/>
      <color theme="0" tint="-0.14999847407452621"/>
      <name val="Calibri"/>
      <family val="2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B05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6" fillId="6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3" fillId="7" borderId="0" xfId="0" applyFont="1" applyFill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0" xfId="0" applyFont="1" applyBorder="1"/>
    <xf numFmtId="0" fontId="0" fillId="0" borderId="0" xfId="0" applyBorder="1"/>
    <xf numFmtId="0" fontId="6" fillId="0" borderId="0" xfId="0" applyFont="1" applyFill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11" fillId="0" borderId="0" xfId="0" applyFont="1"/>
    <xf numFmtId="0" fontId="12" fillId="0" borderId="0" xfId="0" applyFont="1"/>
    <xf numFmtId="0" fontId="13" fillId="10" borderId="5" xfId="0" applyFont="1" applyFill="1" applyBorder="1"/>
    <xf numFmtId="0" fontId="13" fillId="0" borderId="5" xfId="0" applyFont="1" applyBorder="1"/>
    <xf numFmtId="0" fontId="14" fillId="0" borderId="0" xfId="0" applyFont="1" applyAlignment="1">
      <alignment horizontal="center"/>
    </xf>
    <xf numFmtId="0" fontId="15" fillId="11" borderId="5" xfId="0" applyFont="1" applyFill="1" applyBorder="1"/>
    <xf numFmtId="0" fontId="15" fillId="11" borderId="6" xfId="0" applyFont="1" applyFill="1" applyBorder="1"/>
    <xf numFmtId="0" fontId="15" fillId="11" borderId="6" xfId="0" applyFont="1" applyFill="1" applyBorder="1" applyAlignment="1">
      <alignment horizontal="center"/>
    </xf>
    <xf numFmtId="0" fontId="10" fillId="10" borderId="7" xfId="0" applyFont="1" applyFill="1" applyBorder="1"/>
    <xf numFmtId="0" fontId="10" fillId="10" borderId="8" xfId="0" applyFont="1" applyFill="1" applyBorder="1"/>
    <xf numFmtId="0" fontId="10" fillId="10" borderId="8" xfId="0" applyFont="1" applyFill="1" applyBorder="1" applyAlignment="1">
      <alignment horizontal="center"/>
    </xf>
    <xf numFmtId="0" fontId="9" fillId="10" borderId="8" xfId="0" applyFont="1" applyFill="1" applyBorder="1"/>
    <xf numFmtId="0" fontId="10" fillId="0" borderId="7" xfId="0" applyFont="1" applyBorder="1"/>
    <xf numFmtId="0" fontId="10" fillId="0" borderId="8" xfId="0" applyFont="1" applyBorder="1"/>
    <xf numFmtId="0" fontId="10" fillId="0" borderId="8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9" fillId="0" borderId="8" xfId="0" applyFont="1" applyBorder="1"/>
    <xf numFmtId="0" fontId="14" fillId="10" borderId="8" xfId="0" applyFont="1" applyFill="1" applyBorder="1" applyAlignment="1">
      <alignment horizontal="center"/>
    </xf>
  </cellXfs>
  <cellStyles count="1"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</dxfs>
  <tableStyles count="0" defaultTableStyle="TableStyleMedium2" defaultPivotStyle="PivotStyleLight16"/>
  <colors>
    <mruColors>
      <color rgb="FFFFFF99"/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Z70" totalsRowShown="0" headerRowDxfId="53" dataDxfId="52">
  <sortState ref="A2:XFD1443">
    <sortCondition ref="A1:A1048576"/>
  </sortState>
  <tableColumns count="52">
    <tableColumn id="1" name="Catégorie" dataDxfId="51"/>
    <tableColumn id="2" name="NOM" dataDxfId="50"/>
    <tableColumn id="3" name="CG" dataDxfId="49"/>
    <tableColumn id="4" name="Pral" dataDxfId="48"/>
    <tableColumn id="5" name=" Protéines  (g)" dataDxfId="47"/>
    <tableColumn id="6" name=" Glucides (g)" dataDxfId="46"/>
    <tableColumn id="7" name=" Lipides (g)" dataDxfId="45"/>
    <tableColumn id="8" name="Energie(kcal)" dataDxfId="44"/>
    <tableColumn id="9" name="Rétinol (µg)" dataDxfId="43"/>
    <tableColumn id="10" name=" Beta-Carotène (µg)" dataDxfId="42"/>
    <tableColumn id="11" name=" Vitamine D (µg)" dataDxfId="41"/>
    <tableColumn id="12" name=" Vitamine E (mg)" dataDxfId="40"/>
    <tableColumn id="13" name=" Vitamine K (µg)" dataDxfId="39"/>
    <tableColumn id="14" name=" Vitamine C (mg)" dataDxfId="38"/>
    <tableColumn id="15" name=" Vitamine B1 ou Thiamine (mg)" dataDxfId="37"/>
    <tableColumn id="16" name="Vitamine B2 ou Riboflavine (mg)" dataDxfId="36"/>
    <tableColumn id="17" name="Vitamine B3 ou PP ou Niacine (mg)" dataDxfId="35"/>
    <tableColumn id="18" name=" Vitamine B5 ou Acide pantothénique (mg)" dataDxfId="34"/>
    <tableColumn id="19" name=" Vitamine B6 (mg)" dataDxfId="33"/>
    <tableColumn id="20" name=" Vitamine B9 ou Folates totaux (µg)" dataDxfId="32"/>
    <tableColumn id="21" name="Vitamine B12 (µg)" dataDxfId="31"/>
    <tableColumn id="22" name="Calcium (mg)" dataDxfId="30"/>
    <tableColumn id="23" name=" Cuivre (mg)" dataDxfId="29"/>
    <tableColumn id="24" name=" Fer (mg)" dataDxfId="28"/>
    <tableColumn id="25" name=" Iode (µg)" dataDxfId="27"/>
    <tableColumn id="26" name="Magnésium (mg)" dataDxfId="26"/>
    <tableColumn id="27" name="Manganèse (mg)" dataDxfId="25"/>
    <tableColumn id="28" name="Phosphore (mg)" dataDxfId="24"/>
    <tableColumn id="29" name=" Potassium (mg)" dataDxfId="23"/>
    <tableColumn id="30" name="Sélénium (µg)" dataDxfId="22"/>
    <tableColumn id="31" name="Sodium (mg)" dataDxfId="21"/>
    <tableColumn id="32" name=" Zinc (mg)" dataDxfId="20"/>
    <tableColumn id="33" name="Fibres (g)" dataDxfId="19"/>
    <tableColumn id="34" name=" AG saturés (g)" dataDxfId="18"/>
    <tableColumn id="35" name=" AG monoinsaturés (g)" dataDxfId="17"/>
    <tableColumn id="36" name=" Polyols totaux (g)" dataDxfId="16"/>
    <tableColumn id="37" name=" AG polyinsaturés (g)" dataDxfId="15"/>
    <tableColumn id="38" name="Cholestérol (mg)" dataDxfId="14"/>
    <tableColumn id="39" name=" AG 4:0, butyrique (g)" dataDxfId="13"/>
    <tableColumn id="40" name=" AG 6:0, caproïque (g)" dataDxfId="12"/>
    <tableColumn id="41" name="AG 8:0, caprylique (g)" dataDxfId="11"/>
    <tableColumn id="42" name=" AG 10:0, caprique (g)" dataDxfId="10"/>
    <tableColumn id="43" name="AG 12:0, laurique (g)" dataDxfId="9"/>
    <tableColumn id="44" name="AG 14:0, myristique (g)" dataDxfId="8"/>
    <tableColumn id="45" name="AG 16:0, palmitique (g)" dataDxfId="7"/>
    <tableColumn id="46" name="AG 18:0, stéarique (g)" dataDxfId="6"/>
    <tableColumn id="47" name="AG 18:1 9c (n-9), oléique (g)" dataDxfId="5"/>
    <tableColumn id="48" name=" AG 18:2 9c,12c (n-6), linoléique (g)" dataDxfId="4"/>
    <tableColumn id="49" name=" AG 18:3 c9,c12,c15 (n-3), alpha-linolénique (g)" dataDxfId="3"/>
    <tableColumn id="51" name=" AG 20:5 5c,8c,11c,14c,17c (n-3), EPA (g)" dataDxfId="2"/>
    <tableColumn id="52" name=" AG 22:6 4c,7c,10c,13c,16c,19c (n-3), DHA (g)" dataDxfId="1"/>
    <tableColumn id="53" name="IG (Index glycémqiue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Z372"/>
  <sheetViews>
    <sheetView showGridLines="0" workbookViewId="0">
      <selection activeCell="C3" sqref="C3"/>
    </sheetView>
  </sheetViews>
  <sheetFormatPr baseColWidth="10" defaultRowHeight="12.75"/>
  <cols>
    <col min="1" max="1" width="20.7109375" style="1" customWidth="1"/>
    <col min="2" max="2" width="11.140625" style="1" bestFit="1" customWidth="1"/>
    <col min="3" max="3" width="21.5703125" style="1" customWidth="1"/>
    <col min="4" max="4" width="16.140625" style="1" customWidth="1"/>
    <col min="5" max="6" width="11" style="1" customWidth="1"/>
    <col min="7" max="7" width="11" style="1" bestFit="1" customWidth="1"/>
    <col min="8" max="8" width="10.85546875" style="1" bestFit="1" customWidth="1"/>
    <col min="9" max="9" width="9.42578125" style="1" bestFit="1" customWidth="1"/>
    <col min="10" max="10" width="7.7109375" style="1" bestFit="1" customWidth="1"/>
    <col min="11" max="11" width="8.5703125" style="1" bestFit="1" customWidth="1"/>
    <col min="12" max="12" width="12.85546875" style="1" bestFit="1" customWidth="1"/>
    <col min="13" max="13" width="9.42578125" style="1" bestFit="1" customWidth="1"/>
    <col min="14" max="14" width="9.5703125" style="1" bestFit="1" customWidth="1"/>
    <col min="15" max="16" width="9.28515625" style="1" bestFit="1" customWidth="1"/>
    <col min="17" max="17" width="11.140625" style="1" bestFit="1" customWidth="1"/>
    <col min="18" max="21" width="10.7109375" style="1" bestFit="1" customWidth="1"/>
    <col min="22" max="22" width="10.28515625" style="1" bestFit="1" customWidth="1"/>
    <col min="23" max="23" width="10.42578125" style="1" bestFit="1" customWidth="1"/>
    <col min="24" max="24" width="11.5703125" style="1" bestFit="1" customWidth="1"/>
    <col min="25" max="25" width="10.85546875" style="1" bestFit="1" customWidth="1"/>
    <col min="26" max="26" width="8.42578125" style="1" bestFit="1" customWidth="1"/>
    <col min="27" max="27" width="8.85546875" style="1" bestFit="1" customWidth="1"/>
    <col min="28" max="29" width="14.5703125" style="1" bestFit="1" customWidth="1"/>
    <col min="30" max="30" width="13.85546875" style="1" bestFit="1" customWidth="1"/>
    <col min="31" max="31" width="14" style="1" bestFit="1" customWidth="1"/>
    <col min="32" max="32" width="12" style="1" bestFit="1" customWidth="1"/>
    <col min="33" max="33" width="11.28515625" style="1" bestFit="1" customWidth="1"/>
    <col min="34" max="34" width="9" style="1" bestFit="1" customWidth="1"/>
    <col min="35" max="35" width="8.7109375" style="1" bestFit="1" customWidth="1"/>
    <col min="36" max="36" width="13" style="1" bestFit="1" customWidth="1"/>
    <col min="37" max="37" width="19" style="1" bestFit="1" customWidth="1"/>
    <col min="38" max="38" width="15.7109375" style="1" bestFit="1" customWidth="1"/>
    <col min="39" max="39" width="17.85546875" style="1" bestFit="1" customWidth="1"/>
    <col min="40" max="40" width="14.28515625" style="1" bestFit="1" customWidth="1"/>
    <col min="41" max="41" width="11.28515625" style="5" customWidth="1"/>
    <col min="42" max="42" width="11" style="19" bestFit="1" customWidth="1"/>
    <col min="43" max="43" width="10.85546875" style="19" bestFit="1" customWidth="1"/>
    <col min="44" max="44" width="9.42578125" style="19" bestFit="1" customWidth="1"/>
    <col min="45" max="45" width="4" style="19" bestFit="1" customWidth="1"/>
    <col min="46" max="46" width="8.5703125" style="5" bestFit="1" customWidth="1"/>
    <col min="47" max="47" width="12.85546875" style="5" bestFit="1" customWidth="1"/>
    <col min="48" max="48" width="9.42578125" style="5" bestFit="1" customWidth="1"/>
    <col min="49" max="49" width="9.5703125" style="5" bestFit="1" customWidth="1"/>
    <col min="50" max="51" width="9.28515625" style="5" bestFit="1" customWidth="1"/>
    <col min="52" max="52" width="11.140625" style="5" bestFit="1" customWidth="1"/>
    <col min="53" max="56" width="10.7109375" style="5" bestFit="1" customWidth="1"/>
    <col min="57" max="57" width="10.28515625" style="5" bestFit="1" customWidth="1"/>
    <col min="58" max="58" width="10.42578125" style="5" bestFit="1" customWidth="1"/>
    <col min="59" max="59" width="11.5703125" style="5" bestFit="1" customWidth="1"/>
    <col min="60" max="60" width="10.85546875" style="5" bestFit="1" customWidth="1"/>
    <col min="61" max="61" width="8.42578125" style="5" bestFit="1" customWidth="1"/>
    <col min="62" max="62" width="8.85546875" style="5" bestFit="1" customWidth="1"/>
    <col min="63" max="64" width="14.5703125" style="5" bestFit="1" customWidth="1"/>
    <col min="65" max="65" width="13.85546875" style="5" bestFit="1" customWidth="1"/>
    <col min="66" max="66" width="14" style="5" bestFit="1" customWidth="1"/>
    <col min="67" max="67" width="12" style="5" bestFit="1" customWidth="1"/>
    <col min="68" max="68" width="11.28515625" style="5" bestFit="1" customWidth="1"/>
    <col min="69" max="69" width="9" style="5" bestFit="1" customWidth="1"/>
    <col min="70" max="70" width="8.7109375" style="5" bestFit="1" customWidth="1"/>
    <col min="71" max="71" width="13" style="5" bestFit="1" customWidth="1"/>
    <col min="72" max="72" width="19" style="5" bestFit="1" customWidth="1"/>
    <col min="73" max="73" width="15.7109375" style="5" bestFit="1" customWidth="1"/>
    <col min="74" max="74" width="17.85546875" style="5" bestFit="1" customWidth="1"/>
    <col min="75" max="75" width="9.42578125" style="5" bestFit="1" customWidth="1"/>
    <col min="76" max="77" width="11.42578125" style="5"/>
    <col min="78" max="78" width="11.42578125" style="31"/>
    <col min="79" max="16384" width="11.42578125" style="1"/>
  </cols>
  <sheetData>
    <row r="1" spans="1:78" ht="13.5" thickBot="1">
      <c r="A1" s="9" t="s">
        <v>169</v>
      </c>
      <c r="BZ1" s="30" t="s">
        <v>182</v>
      </c>
    </row>
    <row r="2" spans="1:78" s="6" customFormat="1" ht="13.5" thickBot="1">
      <c r="A2" s="2" t="s">
        <v>1</v>
      </c>
      <c r="B2" s="3" t="s">
        <v>165</v>
      </c>
      <c r="C2" s="3" t="s">
        <v>6</v>
      </c>
      <c r="D2" s="3" t="s">
        <v>0</v>
      </c>
      <c r="E2" s="27" t="s">
        <v>181</v>
      </c>
      <c r="F2" s="27" t="s">
        <v>180</v>
      </c>
      <c r="G2" s="3" t="s">
        <v>166</v>
      </c>
      <c r="H2" s="3" t="s">
        <v>167</v>
      </c>
      <c r="I2" s="3" t="s">
        <v>168</v>
      </c>
      <c r="J2" s="3" t="s">
        <v>5</v>
      </c>
      <c r="K2" s="3" t="s">
        <v>161</v>
      </c>
      <c r="L2" s="3" t="s">
        <v>162</v>
      </c>
      <c r="M2" s="3" t="s">
        <v>152</v>
      </c>
      <c r="N2" s="3" t="s">
        <v>153</v>
      </c>
      <c r="O2" s="3" t="s">
        <v>154</v>
      </c>
      <c r="P2" s="3" t="s">
        <v>155</v>
      </c>
      <c r="Q2" s="3" t="s">
        <v>156</v>
      </c>
      <c r="R2" s="3" t="s">
        <v>157</v>
      </c>
      <c r="S2" s="3" t="s">
        <v>158</v>
      </c>
      <c r="T2" s="3" t="s">
        <v>159</v>
      </c>
      <c r="U2" s="3" t="s">
        <v>160</v>
      </c>
      <c r="V2" s="3" t="s">
        <v>179</v>
      </c>
      <c r="W2" s="3" t="s">
        <v>178</v>
      </c>
      <c r="X2" s="3" t="s">
        <v>26</v>
      </c>
      <c r="Y2" s="3" t="s">
        <v>29</v>
      </c>
      <c r="Z2" s="3" t="s">
        <v>28</v>
      </c>
      <c r="AA2" s="3" t="s">
        <v>32</v>
      </c>
      <c r="AB2" s="3" t="s">
        <v>23</v>
      </c>
      <c r="AC2" s="3" t="s">
        <v>27</v>
      </c>
      <c r="AD2" s="3" t="s">
        <v>24</v>
      </c>
      <c r="AE2" s="3" t="s">
        <v>25</v>
      </c>
      <c r="AF2" s="3" t="s">
        <v>31</v>
      </c>
      <c r="AG2" s="3" t="s">
        <v>22</v>
      </c>
      <c r="AH2" s="3" t="s">
        <v>30</v>
      </c>
      <c r="AI2" s="3" t="s">
        <v>36</v>
      </c>
      <c r="AJ2" s="3" t="s">
        <v>37</v>
      </c>
      <c r="AK2" s="3" t="s">
        <v>38</v>
      </c>
      <c r="AL2" s="3" t="s">
        <v>40</v>
      </c>
      <c r="AM2" s="3" t="s">
        <v>41</v>
      </c>
      <c r="AN2" s="4" t="s">
        <v>21</v>
      </c>
      <c r="AO2" s="20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8"/>
      <c r="BW2" s="7"/>
      <c r="BX2" s="20"/>
      <c r="BY2" s="20"/>
      <c r="BZ2" s="32" t="s">
        <v>55</v>
      </c>
    </row>
    <row r="3" spans="1:78">
      <c r="B3" s="1">
        <v>130</v>
      </c>
      <c r="C3" s="1" t="s">
        <v>150</v>
      </c>
      <c r="D3" s="23" t="s">
        <v>151</v>
      </c>
      <c r="E3" s="24" t="e">
        <f>IF($D3="","",$B3*VLOOKUP($D3,aliments!$B$2:$AZ$70,2,0)/100)</f>
        <v>#N/A</v>
      </c>
      <c r="F3" s="24" t="e">
        <f>IF($D3="","",$B3*VLOOKUP($D3,aliments!$B$2:$AZ$70,3,0)/100)</f>
        <v>#N/A</v>
      </c>
      <c r="G3" s="24" t="e">
        <f>IF($D3="","",$B3*VLOOKUP($D3,aliments!$B$2:$AZ$70,4,0)/100)</f>
        <v>#N/A</v>
      </c>
      <c r="H3" s="24" t="e">
        <f>IF($D3="","",$B3*VLOOKUP($D3,aliments!$B$2:$AZ$70,5,0)/100)</f>
        <v>#N/A</v>
      </c>
      <c r="I3" s="24" t="e">
        <f>IF($D3="","",$B3*VLOOKUP($D3,aliments!$B$2:$AZ$70,6,0)/100)</f>
        <v>#N/A</v>
      </c>
      <c r="J3" s="24" t="e">
        <f>IF($D3="","",$B3*VLOOKUP($D3,aliments!$B$2:$AZ$70,7,0)/100)</f>
        <v>#N/A</v>
      </c>
      <c r="K3" s="24" t="e">
        <f>IF($D3="","",$B3*VLOOKUP($D3,aliments!$B$2:$AZ$70,8,0)/100)</f>
        <v>#N/A</v>
      </c>
      <c r="L3" s="24" t="e">
        <f>IF($D3="","",$B3*VLOOKUP($D3,aliments!$B$2:$AZ$70,9,0)/100)</f>
        <v>#N/A</v>
      </c>
      <c r="M3" s="24" t="e">
        <f>IF($D3="","",$B3*VLOOKUP($D3,aliments!$B$2:$AZ$70,10,0)/100)</f>
        <v>#N/A</v>
      </c>
      <c r="N3" s="24" t="e">
        <f>IF($D3="","",$B3*VLOOKUP($D3,aliments!$B$2:$AZ$70,11,0)/100)</f>
        <v>#N/A</v>
      </c>
      <c r="O3" s="24" t="e">
        <f>IF($D3="","",$B3*VLOOKUP($D3,aliments!$B$2:$AZ$70,12,0)/100)</f>
        <v>#N/A</v>
      </c>
      <c r="P3" s="24" t="e">
        <f>IF($D3="","",$B3*VLOOKUP($D3,aliments!$B$2:$AZ$70,13,0)/100)</f>
        <v>#N/A</v>
      </c>
      <c r="Q3" s="24" t="e">
        <f>IF($D3="","",$B3*VLOOKUP($D3,aliments!$B$2:$AZ$70,14,0)/100)</f>
        <v>#N/A</v>
      </c>
      <c r="R3" s="24" t="e">
        <f>IF($D3="","",$B3*VLOOKUP($D3,aliments!$B$2:$AZ$70,15,0)/100)</f>
        <v>#N/A</v>
      </c>
      <c r="S3" s="24" t="e">
        <f>IF($D3="","",$B3*VLOOKUP($D3,aliments!$B$2:$AZ$70,16,0)/100)</f>
        <v>#N/A</v>
      </c>
      <c r="T3" s="24" t="e">
        <f>IF($D3="","",$B3*VLOOKUP($D3,aliments!$B$2:$AZ$70,17,0)/100)</f>
        <v>#N/A</v>
      </c>
      <c r="U3" s="24" t="e">
        <f>IF($D3="","",$B3*VLOOKUP($D3,aliments!$B$2:$AZ$70,18,0)/100)</f>
        <v>#N/A</v>
      </c>
      <c r="V3" s="24" t="e">
        <f>IF($D3="","",$B3*VLOOKUP($D3,aliments!$B$2:$AZ$70,19,0)/100)</f>
        <v>#N/A</v>
      </c>
      <c r="W3" s="24" t="e">
        <f>IF($D3="","",$B3*VLOOKUP($D3,aliments!$B$2:$AZ$70,20,0)/100)</f>
        <v>#N/A</v>
      </c>
      <c r="X3" s="24" t="e">
        <f>IF($D3="","",$B3*VLOOKUP($D3,aliments!$B$2:$AZ$70,21,0)/100)</f>
        <v>#N/A</v>
      </c>
      <c r="Y3" s="24" t="e">
        <f>IF($D3="","",$B3*VLOOKUP($D3,aliments!$B$2:$AZ$70,22,0)/100)</f>
        <v>#N/A</v>
      </c>
      <c r="Z3" s="24" t="e">
        <f>IF($D3="","",$B3*VLOOKUP($D3,aliments!$B$2:$AZ$70,23,0)/100)</f>
        <v>#N/A</v>
      </c>
      <c r="AA3" s="24" t="e">
        <f>IF($D3="","",$B3*VLOOKUP($D3,aliments!$B$2:$AZ$70,24,0)/100)</f>
        <v>#N/A</v>
      </c>
      <c r="AB3" s="24" t="e">
        <f>IF($D3="","",$B3*VLOOKUP($D3,aliments!$B$2:$AZ$70,25,0)/100)</f>
        <v>#N/A</v>
      </c>
      <c r="AC3" s="24" t="e">
        <f>IF($D3="","",$B3*VLOOKUP($D3,aliments!$B$2:$AZ$70,26,0)/100)</f>
        <v>#N/A</v>
      </c>
      <c r="AD3" s="24" t="e">
        <f>IF($D3="","",$B3*VLOOKUP($D3,aliments!$B$2:$AZ$70,27,0)/100)</f>
        <v>#N/A</v>
      </c>
      <c r="AE3" s="24" t="e">
        <f>IF($D3="","",$B3*VLOOKUP($D3,aliments!$B$2:$AZ$70,28,0)/100)</f>
        <v>#N/A</v>
      </c>
      <c r="AF3" s="24" t="e">
        <f>IF($D3="","",$B3*VLOOKUP($D3,aliments!$B$2:$AZ$70,29,0)/100)</f>
        <v>#N/A</v>
      </c>
      <c r="AG3" s="24" t="e">
        <f>IF($D3="","",$B3*VLOOKUP($D3,aliments!$B$2:$AZ$70,30,0)/100)</f>
        <v>#N/A</v>
      </c>
      <c r="AH3" s="24" t="e">
        <f>IF($D3="","",$B3*VLOOKUP($D3,aliments!$B$2:$AZ$70,31,0)/100)</f>
        <v>#N/A</v>
      </c>
      <c r="AI3" s="24" t="e">
        <f>IF($D3="","",$B3*VLOOKUP($D3,aliments!$B$2:$AZ$70,32,0)/100)</f>
        <v>#N/A</v>
      </c>
      <c r="AJ3" s="24" t="e">
        <f>IF($D3="","",$B3*VLOOKUP($D3,aliments!$B$2:$AZ$70,33,0)/100)</f>
        <v>#N/A</v>
      </c>
      <c r="AK3" s="24" t="e">
        <f>IF($D3="","",$B3*VLOOKUP($D3,aliments!$B$2:$AZ$70,34,0)/100)</f>
        <v>#N/A</v>
      </c>
      <c r="AL3" s="24" t="e">
        <f>IF($D3="","",$B3*VLOOKUP($D3,aliments!$B$2:$AZ$70,35,0)/100)</f>
        <v>#N/A</v>
      </c>
      <c r="AM3" s="24" t="e">
        <f>IF($D3="","",$B3*VLOOKUP($D3,aliments!$B$2:$AZ$70,36,0)/100)</f>
        <v>#N/A</v>
      </c>
      <c r="AN3" s="24" t="e">
        <f>IF($D3="","",$B3*VLOOKUP($D3,aliments!$B$2:$AZ$70,37,0)/100)</f>
        <v>#N/A</v>
      </c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Z3" s="32" t="s">
        <v>183</v>
      </c>
    </row>
    <row r="4" spans="1:78">
      <c r="B4" s="1">
        <v>100</v>
      </c>
      <c r="C4" s="1" t="s">
        <v>227</v>
      </c>
      <c r="D4" s="23" t="s">
        <v>144</v>
      </c>
      <c r="E4" s="24" t="e">
        <f>IF($D4="","",$B4*VLOOKUP($D4,aliments!$B$2:$AZ$70,2,0)/100)</f>
        <v>#N/A</v>
      </c>
      <c r="F4" s="24" t="e">
        <f>IF($D4="","",$B4*VLOOKUP($D4,aliments!$B$2:$AZ$70,3,0)/100)</f>
        <v>#N/A</v>
      </c>
      <c r="G4" s="24" t="e">
        <f>IF($D4="","",$B4*VLOOKUP($D4,aliments!$B$2:$AZ$70,4,0)/100)</f>
        <v>#N/A</v>
      </c>
      <c r="H4" s="24" t="e">
        <f>IF($D4="","",$B4*VLOOKUP($D4,aliments!$B$2:$AZ$70,5,0)/100)</f>
        <v>#N/A</v>
      </c>
      <c r="I4" s="24" t="e">
        <f>IF($D4="","",$B4*VLOOKUP($D4,aliments!$B$2:$AZ$70,6,0)/100)</f>
        <v>#N/A</v>
      </c>
      <c r="J4" s="24" t="e">
        <f>IF($D4="","",$B4*VLOOKUP($D4,aliments!$B$2:$AZ$70,7,0)/100)</f>
        <v>#N/A</v>
      </c>
      <c r="K4" s="24" t="e">
        <f>IF($D4="","",$B4*VLOOKUP($D4,aliments!$B$2:$AZ$70,8,0)/100)</f>
        <v>#N/A</v>
      </c>
      <c r="L4" s="24" t="e">
        <f>IF($D4="","",$B4*VLOOKUP($D4,aliments!$B$2:$AZ$70,9,0)/100)</f>
        <v>#N/A</v>
      </c>
      <c r="M4" s="24" t="e">
        <f>IF($D4="","",$B4*VLOOKUP($D4,aliments!$B$2:$AZ$70,10,0)/100)</f>
        <v>#N/A</v>
      </c>
      <c r="N4" s="24" t="e">
        <f>IF($D4="","",$B4*VLOOKUP($D4,aliments!$B$2:$AZ$70,11,0)/100)</f>
        <v>#N/A</v>
      </c>
      <c r="O4" s="24" t="e">
        <f>IF($D4="","",$B4*VLOOKUP($D4,aliments!$B$2:$AZ$70,12,0)/100)</f>
        <v>#N/A</v>
      </c>
      <c r="P4" s="24" t="e">
        <f>IF($D4="","",$B4*VLOOKUP($D4,aliments!$B$2:$AZ$70,13,0)/100)</f>
        <v>#N/A</v>
      </c>
      <c r="Q4" s="24" t="e">
        <f>IF($D4="","",$B4*VLOOKUP($D4,aliments!$B$2:$AZ$70,14,0)/100)</f>
        <v>#N/A</v>
      </c>
      <c r="R4" s="24" t="e">
        <f>IF($D4="","",$B4*VLOOKUP($D4,aliments!$B$2:$AZ$70,15,0)/100)</f>
        <v>#N/A</v>
      </c>
      <c r="S4" s="24" t="e">
        <f>IF($D4="","",$B4*VLOOKUP($D4,aliments!$B$2:$AZ$70,16,0)/100)</f>
        <v>#N/A</v>
      </c>
      <c r="T4" s="24" t="e">
        <f>IF($D4="","",$B4*VLOOKUP($D4,aliments!$B$2:$AZ$70,17,0)/100)</f>
        <v>#N/A</v>
      </c>
      <c r="U4" s="24" t="e">
        <f>IF($D4="","",$B4*VLOOKUP($D4,aliments!$B$2:$AZ$70,18,0)/100)</f>
        <v>#N/A</v>
      </c>
      <c r="V4" s="24" t="e">
        <f>IF($D4="","",$B4*VLOOKUP($D4,aliments!$B$2:$AZ$70,19,0)/100)</f>
        <v>#N/A</v>
      </c>
      <c r="W4" s="24" t="e">
        <f>IF($D4="","",$B4*VLOOKUP($D4,aliments!$B$2:$AZ$70,20,0)/100)</f>
        <v>#N/A</v>
      </c>
      <c r="X4" s="24" t="e">
        <f>IF($D4="","",$B4*VLOOKUP($D4,aliments!$B$2:$AZ$70,21,0)/100)</f>
        <v>#N/A</v>
      </c>
      <c r="Y4" s="24" t="e">
        <f>IF($D4="","",$B4*VLOOKUP($D4,aliments!$B$2:$AZ$70,22,0)/100)</f>
        <v>#N/A</v>
      </c>
      <c r="Z4" s="24" t="e">
        <f>IF($D4="","",$B4*VLOOKUP($D4,aliments!$B$2:$AZ$70,23,0)/100)</f>
        <v>#N/A</v>
      </c>
      <c r="AA4" s="24" t="e">
        <f>IF($D4="","",$B4*VLOOKUP($D4,aliments!$B$2:$AZ$70,24,0)/100)</f>
        <v>#N/A</v>
      </c>
      <c r="AB4" s="24" t="e">
        <f>IF($D4="","",$B4*VLOOKUP($D4,aliments!$B$2:$AZ$70,25,0)/100)</f>
        <v>#N/A</v>
      </c>
      <c r="AC4" s="24" t="e">
        <f>IF($D4="","",$B4*VLOOKUP($D4,aliments!$B$2:$AZ$70,26,0)/100)</f>
        <v>#N/A</v>
      </c>
      <c r="AD4" s="24" t="e">
        <f>IF($D4="","",$B4*VLOOKUP($D4,aliments!$B$2:$AZ$70,27,0)/100)</f>
        <v>#N/A</v>
      </c>
      <c r="AE4" s="24" t="e">
        <f>IF($D4="","",$B4*VLOOKUP($D4,aliments!$B$2:$AZ$70,28,0)/100)</f>
        <v>#N/A</v>
      </c>
      <c r="AF4" s="24" t="e">
        <f>IF($D4="","",$B4*VLOOKUP($D4,aliments!$B$2:$AZ$70,29,0)/100)</f>
        <v>#N/A</v>
      </c>
      <c r="AG4" s="24" t="e">
        <f>IF($D4="","",$B4*VLOOKUP($D4,aliments!$B$2:$AZ$70,30,0)/100)</f>
        <v>#N/A</v>
      </c>
      <c r="AH4" s="24" t="e">
        <f>IF($D4="","",$B4*VLOOKUP($D4,aliments!$B$2:$AZ$70,31,0)/100)</f>
        <v>#N/A</v>
      </c>
      <c r="AI4" s="24" t="e">
        <f>IF($D4="","",$B4*VLOOKUP($D4,aliments!$B$2:$AZ$70,32,0)/100)</f>
        <v>#N/A</v>
      </c>
      <c r="AJ4" s="24" t="e">
        <f>IF($D4="","",$B4*VLOOKUP($D4,aliments!$B$2:$AZ$70,33,0)/100)</f>
        <v>#N/A</v>
      </c>
      <c r="AK4" s="24" t="e">
        <f>IF($D4="","",$B4*VLOOKUP($D4,aliments!$B$2:$AZ$70,34,0)/100)</f>
        <v>#N/A</v>
      </c>
      <c r="AL4" s="24" t="e">
        <f>IF($D4="","",$B4*VLOOKUP($D4,aliments!$B$2:$AZ$70,35,0)/100)</f>
        <v>#N/A</v>
      </c>
      <c r="AM4" s="24" t="e">
        <f>IF($D4="","",$B4*VLOOKUP($D4,aliments!$B$2:$AZ$70,36,0)/100)</f>
        <v>#N/A</v>
      </c>
      <c r="AN4" s="24" t="e">
        <f>IF($D4="","",$B4*VLOOKUP($D4,aliments!$B$2:$AZ$70,37,0)/100)</f>
        <v>#N/A</v>
      </c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Z4" s="33" t="s">
        <v>184</v>
      </c>
    </row>
    <row r="5" spans="1:78">
      <c r="B5" s="1">
        <v>100</v>
      </c>
      <c r="C5" s="1" t="s">
        <v>141</v>
      </c>
      <c r="D5" s="23" t="s">
        <v>142</v>
      </c>
      <c r="E5" s="24" t="e">
        <f>IF($D5="","",$B5*VLOOKUP($D5,aliments!$B$2:$AZ$70,2,0)/100)</f>
        <v>#N/A</v>
      </c>
      <c r="F5" s="24" t="e">
        <f>IF($D5="","",$B5*VLOOKUP($D5,aliments!$B$2:$AZ$70,3,0)/100)</f>
        <v>#N/A</v>
      </c>
      <c r="G5" s="24" t="e">
        <f>IF($D5="","",$B5*VLOOKUP($D5,aliments!$B$2:$AZ$70,4,0)/100)</f>
        <v>#N/A</v>
      </c>
      <c r="H5" s="24" t="e">
        <f>IF($D5="","",$B5*VLOOKUP($D5,aliments!$B$2:$AZ$70,5,0)/100)</f>
        <v>#N/A</v>
      </c>
      <c r="I5" s="24" t="e">
        <f>IF($D5="","",$B5*VLOOKUP($D5,aliments!$B$2:$AZ$70,6,0)/100)</f>
        <v>#N/A</v>
      </c>
      <c r="J5" s="24" t="e">
        <f>IF($D5="","",$B5*VLOOKUP($D5,aliments!$B$2:$AZ$70,7,0)/100)</f>
        <v>#N/A</v>
      </c>
      <c r="K5" s="24" t="e">
        <f>IF($D5="","",$B5*VLOOKUP($D5,aliments!$B$2:$AZ$70,8,0)/100)</f>
        <v>#N/A</v>
      </c>
      <c r="L5" s="24" t="e">
        <f>IF($D5="","",$B5*VLOOKUP($D5,aliments!$B$2:$AZ$70,9,0)/100)</f>
        <v>#N/A</v>
      </c>
      <c r="M5" s="24" t="e">
        <f>IF($D5="","",$B5*VLOOKUP($D5,aliments!$B$2:$AZ$70,10,0)/100)</f>
        <v>#N/A</v>
      </c>
      <c r="N5" s="24" t="e">
        <f>IF($D5="","",$B5*VLOOKUP($D5,aliments!$B$2:$AZ$70,11,0)/100)</f>
        <v>#N/A</v>
      </c>
      <c r="O5" s="24" t="e">
        <f>IF($D5="","",$B5*VLOOKUP($D5,aliments!$B$2:$AZ$70,12,0)/100)</f>
        <v>#N/A</v>
      </c>
      <c r="P5" s="24" t="e">
        <f>IF($D5="","",$B5*VLOOKUP($D5,aliments!$B$2:$AZ$70,13,0)/100)</f>
        <v>#N/A</v>
      </c>
      <c r="Q5" s="24" t="e">
        <f>IF($D5="","",$B5*VLOOKUP($D5,aliments!$B$2:$AZ$70,14,0)/100)</f>
        <v>#N/A</v>
      </c>
      <c r="R5" s="24" t="e">
        <f>IF($D5="","",$B5*VLOOKUP($D5,aliments!$B$2:$AZ$70,15,0)/100)</f>
        <v>#N/A</v>
      </c>
      <c r="S5" s="24" t="e">
        <f>IF($D5="","",$B5*VLOOKUP($D5,aliments!$B$2:$AZ$70,16,0)/100)</f>
        <v>#N/A</v>
      </c>
      <c r="T5" s="24" t="e">
        <f>IF($D5="","",$B5*VLOOKUP($D5,aliments!$B$2:$AZ$70,17,0)/100)</f>
        <v>#N/A</v>
      </c>
      <c r="U5" s="24" t="e">
        <f>IF($D5="","",$B5*VLOOKUP($D5,aliments!$B$2:$AZ$70,18,0)/100)</f>
        <v>#N/A</v>
      </c>
      <c r="V5" s="24" t="e">
        <f>IF($D5="","",$B5*VLOOKUP($D5,aliments!$B$2:$AZ$70,19,0)/100)</f>
        <v>#N/A</v>
      </c>
      <c r="W5" s="24" t="e">
        <f>IF($D5="","",$B5*VLOOKUP($D5,aliments!$B$2:$AZ$70,20,0)/100)</f>
        <v>#N/A</v>
      </c>
      <c r="X5" s="24" t="e">
        <f>IF($D5="","",$B5*VLOOKUP($D5,aliments!$B$2:$AZ$70,21,0)/100)</f>
        <v>#N/A</v>
      </c>
      <c r="Y5" s="24" t="e">
        <f>IF($D5="","",$B5*VLOOKUP($D5,aliments!$B$2:$AZ$70,22,0)/100)</f>
        <v>#N/A</v>
      </c>
      <c r="Z5" s="24" t="e">
        <f>IF($D5="","",$B5*VLOOKUP($D5,aliments!$B$2:$AZ$70,23,0)/100)</f>
        <v>#N/A</v>
      </c>
      <c r="AA5" s="24" t="e">
        <f>IF($D5="","",$B5*VLOOKUP($D5,aliments!$B$2:$AZ$70,24,0)/100)</f>
        <v>#N/A</v>
      </c>
      <c r="AB5" s="24" t="e">
        <f>IF($D5="","",$B5*VLOOKUP($D5,aliments!$B$2:$AZ$70,25,0)/100)</f>
        <v>#N/A</v>
      </c>
      <c r="AC5" s="24" t="e">
        <f>IF($D5="","",$B5*VLOOKUP($D5,aliments!$B$2:$AZ$70,26,0)/100)</f>
        <v>#N/A</v>
      </c>
      <c r="AD5" s="24" t="e">
        <f>IF($D5="","",$B5*VLOOKUP($D5,aliments!$B$2:$AZ$70,27,0)/100)</f>
        <v>#N/A</v>
      </c>
      <c r="AE5" s="24" t="e">
        <f>IF($D5="","",$B5*VLOOKUP($D5,aliments!$B$2:$AZ$70,28,0)/100)</f>
        <v>#N/A</v>
      </c>
      <c r="AF5" s="24" t="e">
        <f>IF($D5="","",$B5*VLOOKUP($D5,aliments!$B$2:$AZ$70,29,0)/100)</f>
        <v>#N/A</v>
      </c>
      <c r="AG5" s="24" t="e">
        <f>IF($D5="","",$B5*VLOOKUP($D5,aliments!$B$2:$AZ$70,30,0)/100)</f>
        <v>#N/A</v>
      </c>
      <c r="AH5" s="24" t="e">
        <f>IF($D5="","",$B5*VLOOKUP($D5,aliments!$B$2:$AZ$70,31,0)/100)</f>
        <v>#N/A</v>
      </c>
      <c r="AI5" s="24" t="e">
        <f>IF($D5="","",$B5*VLOOKUP($D5,aliments!$B$2:$AZ$70,32,0)/100)</f>
        <v>#N/A</v>
      </c>
      <c r="AJ5" s="24" t="e">
        <f>IF($D5="","",$B5*VLOOKUP($D5,aliments!$B$2:$AZ$70,33,0)/100)</f>
        <v>#N/A</v>
      </c>
      <c r="AK5" s="24" t="e">
        <f>IF($D5="","",$B5*VLOOKUP($D5,aliments!$B$2:$AZ$70,34,0)/100)</f>
        <v>#N/A</v>
      </c>
      <c r="AL5" s="24" t="e">
        <f>IF($D5="","",$B5*VLOOKUP($D5,aliments!$B$2:$AZ$70,35,0)/100)</f>
        <v>#N/A</v>
      </c>
      <c r="AM5" s="24" t="e">
        <f>IF($D5="","",$B5*VLOOKUP($D5,aliments!$B$2:$AZ$70,36,0)/100)</f>
        <v>#N/A</v>
      </c>
      <c r="AN5" s="24" t="e">
        <f>IF($D5="","",$B5*VLOOKUP($D5,aliments!$B$2:$AZ$70,37,0)/100)</f>
        <v>#N/A</v>
      </c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Z5" s="33" t="s">
        <v>185</v>
      </c>
    </row>
    <row r="6" spans="1:78">
      <c r="D6" s="23"/>
      <c r="E6" s="24" t="str">
        <f>IF($D6="","",$B6*VLOOKUP($D6,aliments!$B$2:$AZ$70,2,0)/100)</f>
        <v/>
      </c>
      <c r="F6" s="24" t="str">
        <f>IF($D6="","",$B6*VLOOKUP($D6,aliments!$B$2:$AZ$70,3,0)/100)</f>
        <v/>
      </c>
      <c r="G6" s="24" t="str">
        <f>IF($D6="","",$B6*VLOOKUP($D6,aliments!$B$2:$AZ$70,4,0)/100)</f>
        <v/>
      </c>
      <c r="H6" s="24" t="str">
        <f>IF($D6="","",$B6*VLOOKUP($D6,aliments!$B$2:$AZ$70,5,0)/100)</f>
        <v/>
      </c>
      <c r="I6" s="24" t="str">
        <f>IF($D6="","",$B6*VLOOKUP($D6,aliments!$B$2:$AZ$70,6,0)/100)</f>
        <v/>
      </c>
      <c r="J6" s="24" t="str">
        <f>IF($D6="","",$B6*VLOOKUP($D6,aliments!$B$2:$AZ$70,7,0)/100)</f>
        <v/>
      </c>
      <c r="K6" s="24" t="str">
        <f>IF($D6="","",$B6*VLOOKUP($D6,aliments!$B$2:$AZ$70,8,0)/100)</f>
        <v/>
      </c>
      <c r="L6" s="24" t="str">
        <f>IF($D6="","",$B6*VLOOKUP($D6,aliments!$B$2:$AZ$70,9,0)/100)</f>
        <v/>
      </c>
      <c r="M6" s="24" t="str">
        <f>IF($D6="","",$B6*VLOOKUP($D6,aliments!$B$2:$AZ$70,10,0)/100)</f>
        <v/>
      </c>
      <c r="N6" s="24" t="str">
        <f>IF($D6="","",$B6*VLOOKUP($D6,aliments!$B$2:$AZ$70,11,0)/100)</f>
        <v/>
      </c>
      <c r="O6" s="24" t="str">
        <f>IF($D6="","",$B6*VLOOKUP($D6,aliments!$B$2:$AZ$70,12,0)/100)</f>
        <v/>
      </c>
      <c r="P6" s="24" t="str">
        <f>IF($D6="","",$B6*VLOOKUP($D6,aliments!$B$2:$AZ$70,13,0)/100)</f>
        <v/>
      </c>
      <c r="Q6" s="24" t="str">
        <f>IF($D6="","",$B6*VLOOKUP($D6,aliments!$B$2:$AZ$70,14,0)/100)</f>
        <v/>
      </c>
      <c r="R6" s="24" t="str">
        <f>IF($D6="","",$B6*VLOOKUP($D6,aliments!$B$2:$AZ$70,15,0)/100)</f>
        <v/>
      </c>
      <c r="S6" s="24" t="str">
        <f>IF($D6="","",$B6*VLOOKUP($D6,aliments!$B$2:$AZ$70,16,0)/100)</f>
        <v/>
      </c>
      <c r="T6" s="24" t="str">
        <f>IF($D6="","",$B6*VLOOKUP($D6,aliments!$B$2:$AZ$70,17,0)/100)</f>
        <v/>
      </c>
      <c r="U6" s="24" t="str">
        <f>IF($D6="","",$B6*VLOOKUP($D6,aliments!$B$2:$AZ$70,18,0)/100)</f>
        <v/>
      </c>
      <c r="V6" s="24" t="str">
        <f>IF($D6="","",$B6*VLOOKUP($D6,aliments!$B$2:$AZ$70,19,0)/100)</f>
        <v/>
      </c>
      <c r="W6" s="24" t="str">
        <f>IF($D6="","",$B6*VLOOKUP($D6,aliments!$B$2:$AZ$70,20,0)/100)</f>
        <v/>
      </c>
      <c r="X6" s="24" t="str">
        <f>IF($D6="","",$B6*VLOOKUP($D6,aliments!$B$2:$AZ$70,21,0)/100)</f>
        <v/>
      </c>
      <c r="Y6" s="24" t="str">
        <f>IF($D6="","",$B6*VLOOKUP($D6,aliments!$B$2:$AZ$70,22,0)/100)</f>
        <v/>
      </c>
      <c r="Z6" s="24" t="str">
        <f>IF($D6="","",$B6*VLOOKUP($D6,aliments!$B$2:$AZ$70,23,0)/100)</f>
        <v/>
      </c>
      <c r="AA6" s="24" t="str">
        <f>IF($D6="","",$B6*VLOOKUP($D6,aliments!$B$2:$AZ$70,24,0)/100)</f>
        <v/>
      </c>
      <c r="AB6" s="24" t="str">
        <f>IF($D6="","",$B6*VLOOKUP($D6,aliments!$B$2:$AZ$70,25,0)/100)</f>
        <v/>
      </c>
      <c r="AC6" s="24" t="str">
        <f>IF($D6="","",$B6*VLOOKUP($D6,aliments!$B$2:$AZ$70,26,0)/100)</f>
        <v/>
      </c>
      <c r="AD6" s="24" t="str">
        <f>IF($D6="","",$B6*VLOOKUP($D6,aliments!$B$2:$AZ$70,27,0)/100)</f>
        <v/>
      </c>
      <c r="AE6" s="24" t="str">
        <f>IF($D6="","",$B6*VLOOKUP($D6,aliments!$B$2:$AZ$70,28,0)/100)</f>
        <v/>
      </c>
      <c r="AF6" s="24" t="str">
        <f>IF($D6="","",$B6*VLOOKUP($D6,aliments!$B$2:$AZ$70,29,0)/100)</f>
        <v/>
      </c>
      <c r="AG6" s="24" t="str">
        <f>IF($D6="","",$B6*VLOOKUP($D6,aliments!$B$2:$AZ$70,30,0)/100)</f>
        <v/>
      </c>
      <c r="AH6" s="24" t="str">
        <f>IF($D6="","",$B6*VLOOKUP($D6,aliments!$B$2:$AZ$70,31,0)/100)</f>
        <v/>
      </c>
      <c r="AI6" s="24" t="str">
        <f>IF($D6="","",$B6*VLOOKUP($D6,aliments!$B$2:$AZ$70,32,0)/100)</f>
        <v/>
      </c>
      <c r="AJ6" s="24" t="str">
        <f>IF($D6="","",$B6*VLOOKUP($D6,aliments!$B$2:$AZ$70,33,0)/100)</f>
        <v/>
      </c>
      <c r="AK6" s="24" t="str">
        <f>IF($D6="","",$B6*VLOOKUP($D6,aliments!$B$2:$AZ$70,34,0)/100)</f>
        <v/>
      </c>
      <c r="AL6" s="24" t="str">
        <f>IF($D6="","",$B6*VLOOKUP($D6,aliments!$B$2:$AZ$70,35,0)/100)</f>
        <v/>
      </c>
      <c r="AM6" s="24" t="str">
        <f>IF($D6="","",$B6*VLOOKUP($D6,aliments!$B$2:$AZ$70,36,0)/100)</f>
        <v/>
      </c>
      <c r="AN6" s="24" t="str">
        <f>IF($D6="","",$B6*VLOOKUP($D6,aliments!$B$2:$AZ$70,37,0)/100)</f>
        <v/>
      </c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Z6" s="32" t="s">
        <v>186</v>
      </c>
    </row>
    <row r="7" spans="1:78">
      <c r="D7" s="23"/>
      <c r="E7" s="24" t="str">
        <f>IF($D7="","",$B7*VLOOKUP($D7,aliments!$B$2:$AZ$70,2,0)/100)</f>
        <v/>
      </c>
      <c r="F7" s="24" t="str">
        <f>IF($D7="","",$B7*VLOOKUP($D7,aliments!$B$2:$AZ$70,3,0)/100)</f>
        <v/>
      </c>
      <c r="G7" s="24" t="str">
        <f>IF($D7="","",$B7*VLOOKUP($D7,aliments!$B$2:$AZ$70,4,0)/100)</f>
        <v/>
      </c>
      <c r="H7" s="24" t="str">
        <f>IF($D7="","",$B7*VLOOKUP($D7,aliments!$B$2:$AZ$70,5,0)/100)</f>
        <v/>
      </c>
      <c r="I7" s="24" t="str">
        <f>IF($D7="","",$B7*VLOOKUP($D7,aliments!$B$2:$AZ$70,6,0)/100)</f>
        <v/>
      </c>
      <c r="J7" s="24" t="str">
        <f>IF($D7="","",$B7*VLOOKUP($D7,aliments!$B$2:$AZ$70,7,0)/100)</f>
        <v/>
      </c>
      <c r="K7" s="24" t="str">
        <f>IF($D7="","",$B7*VLOOKUP($D7,aliments!$B$2:$AZ$70,8,0)/100)</f>
        <v/>
      </c>
      <c r="L7" s="24" t="str">
        <f>IF($D7="","",$B7*VLOOKUP($D7,aliments!$B$2:$AZ$70,9,0)/100)</f>
        <v/>
      </c>
      <c r="M7" s="24" t="str">
        <f>IF($D7="","",$B7*VLOOKUP($D7,aliments!$B$2:$AZ$70,10,0)/100)</f>
        <v/>
      </c>
      <c r="N7" s="24" t="str">
        <f>IF($D7="","",$B7*VLOOKUP($D7,aliments!$B$2:$AZ$70,11,0)/100)</f>
        <v/>
      </c>
      <c r="O7" s="24" t="str">
        <f>IF($D7="","",$B7*VLOOKUP($D7,aliments!$B$2:$AZ$70,12,0)/100)</f>
        <v/>
      </c>
      <c r="P7" s="24" t="str">
        <f>IF($D7="","",$B7*VLOOKUP($D7,aliments!$B$2:$AZ$70,13,0)/100)</f>
        <v/>
      </c>
      <c r="Q7" s="24" t="str">
        <f>IF($D7="","",$B7*VLOOKUP($D7,aliments!$B$2:$AZ$70,14,0)/100)</f>
        <v/>
      </c>
      <c r="R7" s="24" t="str">
        <f>IF($D7="","",$B7*VLOOKUP($D7,aliments!$B$2:$AZ$70,15,0)/100)</f>
        <v/>
      </c>
      <c r="S7" s="24" t="str">
        <f>IF($D7="","",$B7*VLOOKUP($D7,aliments!$B$2:$AZ$70,16,0)/100)</f>
        <v/>
      </c>
      <c r="T7" s="24" t="str">
        <f>IF($D7="","",$B7*VLOOKUP($D7,aliments!$B$2:$AZ$70,17,0)/100)</f>
        <v/>
      </c>
      <c r="U7" s="24" t="str">
        <f>IF($D7="","",$B7*VLOOKUP($D7,aliments!$B$2:$AZ$70,18,0)/100)</f>
        <v/>
      </c>
      <c r="V7" s="24" t="str">
        <f>IF($D7="","",$B7*VLOOKUP($D7,aliments!$B$2:$AZ$70,19,0)/100)</f>
        <v/>
      </c>
      <c r="W7" s="24" t="str">
        <f>IF($D7="","",$B7*VLOOKUP($D7,aliments!$B$2:$AZ$70,20,0)/100)</f>
        <v/>
      </c>
      <c r="X7" s="24" t="str">
        <f>IF($D7="","",$B7*VLOOKUP($D7,aliments!$B$2:$AZ$70,21,0)/100)</f>
        <v/>
      </c>
      <c r="Y7" s="24" t="str">
        <f>IF($D7="","",$B7*VLOOKUP($D7,aliments!$B$2:$AZ$70,22,0)/100)</f>
        <v/>
      </c>
      <c r="Z7" s="24" t="str">
        <f>IF($D7="","",$B7*VLOOKUP($D7,aliments!$B$2:$AZ$70,23,0)/100)</f>
        <v/>
      </c>
      <c r="AA7" s="24" t="str">
        <f>IF($D7="","",$B7*VLOOKUP($D7,aliments!$B$2:$AZ$70,24,0)/100)</f>
        <v/>
      </c>
      <c r="AB7" s="24" t="str">
        <f>IF($D7="","",$B7*VLOOKUP($D7,aliments!$B$2:$AZ$70,25,0)/100)</f>
        <v/>
      </c>
      <c r="AC7" s="24" t="str">
        <f>IF($D7="","",$B7*VLOOKUP($D7,aliments!$B$2:$AZ$70,26,0)/100)</f>
        <v/>
      </c>
      <c r="AD7" s="24" t="str">
        <f>IF($D7="","",$B7*VLOOKUP($D7,aliments!$B$2:$AZ$70,27,0)/100)</f>
        <v/>
      </c>
      <c r="AE7" s="24" t="str">
        <f>IF($D7="","",$B7*VLOOKUP($D7,aliments!$B$2:$AZ$70,28,0)/100)</f>
        <v/>
      </c>
      <c r="AF7" s="24" t="str">
        <f>IF($D7="","",$B7*VLOOKUP($D7,aliments!$B$2:$AZ$70,29,0)/100)</f>
        <v/>
      </c>
      <c r="AG7" s="24" t="str">
        <f>IF($D7="","",$B7*VLOOKUP($D7,aliments!$B$2:$AZ$70,30,0)/100)</f>
        <v/>
      </c>
      <c r="AH7" s="24" t="str">
        <f>IF($D7="","",$B7*VLOOKUP($D7,aliments!$B$2:$AZ$70,31,0)/100)</f>
        <v/>
      </c>
      <c r="AI7" s="24" t="str">
        <f>IF($D7="","",$B7*VLOOKUP($D7,aliments!$B$2:$AZ$70,32,0)/100)</f>
        <v/>
      </c>
      <c r="AJ7" s="24" t="str">
        <f>IF($D7="","",$B7*VLOOKUP($D7,aliments!$B$2:$AZ$70,33,0)/100)</f>
        <v/>
      </c>
      <c r="AK7" s="24" t="str">
        <f>IF($D7="","",$B7*VLOOKUP($D7,aliments!$B$2:$AZ$70,34,0)/100)</f>
        <v/>
      </c>
      <c r="AL7" s="24" t="str">
        <f>IF($D7="","",$B7*VLOOKUP($D7,aliments!$B$2:$AZ$70,35,0)/100)</f>
        <v/>
      </c>
      <c r="AM7" s="24" t="str">
        <f>IF($D7="","",$B7*VLOOKUP($D7,aliments!$B$2:$AZ$70,36,0)/100)</f>
        <v/>
      </c>
      <c r="AN7" s="24" t="str">
        <f>IF($D7="","",$B7*VLOOKUP($D7,aliments!$B$2:$AZ$70,37,0)/100)</f>
        <v/>
      </c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Z7" s="32" t="s">
        <v>187</v>
      </c>
    </row>
    <row r="8" spans="1:78">
      <c r="D8" s="23"/>
      <c r="E8" s="24" t="str">
        <f>IF($D8="","",$B8*VLOOKUP($D8,aliments!$B$2:$AZ$70,2,0)/100)</f>
        <v/>
      </c>
      <c r="F8" s="24" t="str">
        <f>IF($D8="","",$B8*VLOOKUP($D8,aliments!$B$2:$AZ$70,3,0)/100)</f>
        <v/>
      </c>
      <c r="G8" s="24" t="str">
        <f>IF($D8="","",$B8*VLOOKUP($D8,aliments!$B$2:$AZ$70,4,0)/100)</f>
        <v/>
      </c>
      <c r="H8" s="24" t="str">
        <f>IF($D8="","",$B8*VLOOKUP($D8,aliments!$B$2:$AZ$70,5,0)/100)</f>
        <v/>
      </c>
      <c r="I8" s="24" t="str">
        <f>IF($D8="","",$B8*VLOOKUP($D8,aliments!$B$2:$AZ$70,6,0)/100)</f>
        <v/>
      </c>
      <c r="J8" s="24" t="str">
        <f>IF($D8="","",$B8*VLOOKUP($D8,aliments!$B$2:$AZ$70,7,0)/100)</f>
        <v/>
      </c>
      <c r="K8" s="24" t="str">
        <f>IF($D8="","",$B8*VLOOKUP($D8,aliments!$B$2:$AZ$70,8,0)/100)</f>
        <v/>
      </c>
      <c r="L8" s="24" t="str">
        <f>IF($D8="","",$B8*VLOOKUP($D8,aliments!$B$2:$AZ$70,9,0)/100)</f>
        <v/>
      </c>
      <c r="M8" s="24" t="str">
        <f>IF($D8="","",$B8*VLOOKUP($D8,aliments!$B$2:$AZ$70,10,0)/100)</f>
        <v/>
      </c>
      <c r="N8" s="24" t="str">
        <f>IF($D8="","",$B8*VLOOKUP($D8,aliments!$B$2:$AZ$70,11,0)/100)</f>
        <v/>
      </c>
      <c r="O8" s="24" t="str">
        <f>IF($D8="","",$B8*VLOOKUP($D8,aliments!$B$2:$AZ$70,12,0)/100)</f>
        <v/>
      </c>
      <c r="P8" s="24" t="str">
        <f>IF($D8="","",$B8*VLOOKUP($D8,aliments!$B$2:$AZ$70,13,0)/100)</f>
        <v/>
      </c>
      <c r="Q8" s="24" t="str">
        <f>IF($D8="","",$B8*VLOOKUP($D8,aliments!$B$2:$AZ$70,14,0)/100)</f>
        <v/>
      </c>
      <c r="R8" s="24" t="str">
        <f>IF($D8="","",$B8*VLOOKUP($D8,aliments!$B$2:$AZ$70,15,0)/100)</f>
        <v/>
      </c>
      <c r="S8" s="24" t="str">
        <f>IF($D8="","",$B8*VLOOKUP($D8,aliments!$B$2:$AZ$70,16,0)/100)</f>
        <v/>
      </c>
      <c r="T8" s="24" t="str">
        <f>IF($D8="","",$B8*VLOOKUP($D8,aliments!$B$2:$AZ$70,17,0)/100)</f>
        <v/>
      </c>
      <c r="U8" s="24" t="str">
        <f>IF($D8="","",$B8*VLOOKUP($D8,aliments!$B$2:$AZ$70,18,0)/100)</f>
        <v/>
      </c>
      <c r="V8" s="24" t="str">
        <f>IF($D8="","",$B8*VLOOKUP($D8,aliments!$B$2:$AZ$70,19,0)/100)</f>
        <v/>
      </c>
      <c r="W8" s="24" t="str">
        <f>IF($D8="","",$B8*VLOOKUP($D8,aliments!$B$2:$AZ$70,20,0)/100)</f>
        <v/>
      </c>
      <c r="X8" s="24" t="str">
        <f>IF($D8="","",$B8*VLOOKUP($D8,aliments!$B$2:$AZ$70,21,0)/100)</f>
        <v/>
      </c>
      <c r="Y8" s="24" t="str">
        <f>IF($D8="","",$B8*VLOOKUP($D8,aliments!$B$2:$AZ$70,22,0)/100)</f>
        <v/>
      </c>
      <c r="Z8" s="24" t="str">
        <f>IF($D8="","",$B8*VLOOKUP($D8,aliments!$B$2:$AZ$70,23,0)/100)</f>
        <v/>
      </c>
      <c r="AA8" s="24" t="str">
        <f>IF($D8="","",$B8*VLOOKUP($D8,aliments!$B$2:$AZ$70,24,0)/100)</f>
        <v/>
      </c>
      <c r="AB8" s="24" t="str">
        <f>IF($D8="","",$B8*VLOOKUP($D8,aliments!$B$2:$AZ$70,25,0)/100)</f>
        <v/>
      </c>
      <c r="AC8" s="24" t="str">
        <f>IF($D8="","",$B8*VLOOKUP($D8,aliments!$B$2:$AZ$70,26,0)/100)</f>
        <v/>
      </c>
      <c r="AD8" s="24" t="str">
        <f>IF($D8="","",$B8*VLOOKUP($D8,aliments!$B$2:$AZ$70,27,0)/100)</f>
        <v/>
      </c>
      <c r="AE8" s="24" t="str">
        <f>IF($D8="","",$B8*VLOOKUP($D8,aliments!$B$2:$AZ$70,28,0)/100)</f>
        <v/>
      </c>
      <c r="AF8" s="24" t="str">
        <f>IF($D8="","",$B8*VLOOKUP($D8,aliments!$B$2:$AZ$70,29,0)/100)</f>
        <v/>
      </c>
      <c r="AG8" s="24" t="str">
        <f>IF($D8="","",$B8*VLOOKUP($D8,aliments!$B$2:$AZ$70,30,0)/100)</f>
        <v/>
      </c>
      <c r="AH8" s="24" t="str">
        <f>IF($D8="","",$B8*VLOOKUP($D8,aliments!$B$2:$AZ$70,31,0)/100)</f>
        <v/>
      </c>
      <c r="AI8" s="24" t="str">
        <f>IF($D8="","",$B8*VLOOKUP($D8,aliments!$B$2:$AZ$70,32,0)/100)</f>
        <v/>
      </c>
      <c r="AJ8" s="24" t="str">
        <f>IF($D8="","",$B8*VLOOKUP($D8,aliments!$B$2:$AZ$70,33,0)/100)</f>
        <v/>
      </c>
      <c r="AK8" s="24" t="str">
        <f>IF($D8="","",$B8*VLOOKUP($D8,aliments!$B$2:$AZ$70,34,0)/100)</f>
        <v/>
      </c>
      <c r="AL8" s="24" t="str">
        <f>IF($D8="","",$B8*VLOOKUP($D8,aliments!$B$2:$AZ$70,35,0)/100)</f>
        <v/>
      </c>
      <c r="AM8" s="24" t="str">
        <f>IF($D8="","",$B8*VLOOKUP($D8,aliments!$B$2:$AZ$70,36,0)/100)</f>
        <v/>
      </c>
      <c r="AN8" s="24" t="str">
        <f>IF($D8="","",$B8*VLOOKUP($D8,aliments!$B$2:$AZ$70,37,0)/100)</f>
        <v/>
      </c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Z8" s="32" t="s">
        <v>188</v>
      </c>
    </row>
    <row r="9" spans="1:78" ht="13.5" thickBot="1">
      <c r="D9" s="23"/>
      <c r="E9" s="24" t="str">
        <f>IF($D9="","",$B9*VLOOKUP($D9,aliments!$B$2:$AZ$70,2,0)/100)</f>
        <v/>
      </c>
      <c r="F9" s="24" t="str">
        <f>IF($D9="","",$B9*VLOOKUP($D9,aliments!$B$2:$AZ$70,3,0)/100)</f>
        <v/>
      </c>
      <c r="G9" s="24" t="str">
        <f>IF($D9="","",$B9*VLOOKUP($D9,aliments!$B$2:$AZ$70,4,0)/100)</f>
        <v/>
      </c>
      <c r="H9" s="24" t="str">
        <f>IF($D9="","",$B9*VLOOKUP($D9,aliments!$B$2:$AZ$70,5,0)/100)</f>
        <v/>
      </c>
      <c r="I9" s="24" t="str">
        <f>IF($D9="","",$B9*VLOOKUP($D9,aliments!$B$2:$AZ$70,6,0)/100)</f>
        <v/>
      </c>
      <c r="J9" s="24" t="str">
        <f>IF($D9="","",$B9*VLOOKUP($D9,aliments!$B$2:$AZ$70,7,0)/100)</f>
        <v/>
      </c>
      <c r="K9" s="24" t="str">
        <f>IF($D9="","",$B9*VLOOKUP($D9,aliments!$B$2:$AZ$70,8,0)/100)</f>
        <v/>
      </c>
      <c r="L9" s="24" t="str">
        <f>IF($D9="","",$B9*VLOOKUP($D9,aliments!$B$2:$AZ$70,9,0)/100)</f>
        <v/>
      </c>
      <c r="M9" s="24" t="str">
        <f>IF($D9="","",$B9*VLOOKUP($D9,aliments!$B$2:$AZ$70,10,0)/100)</f>
        <v/>
      </c>
      <c r="N9" s="24" t="str">
        <f>IF($D9="","",$B9*VLOOKUP($D9,aliments!$B$2:$AZ$70,11,0)/100)</f>
        <v/>
      </c>
      <c r="O9" s="24" t="str">
        <f>IF($D9="","",$B9*VLOOKUP($D9,aliments!$B$2:$AZ$70,12,0)/100)</f>
        <v/>
      </c>
      <c r="P9" s="24" t="str">
        <f>IF($D9="","",$B9*VLOOKUP($D9,aliments!$B$2:$AZ$70,13,0)/100)</f>
        <v/>
      </c>
      <c r="Q9" s="24" t="str">
        <f>IF($D9="","",$B9*VLOOKUP($D9,aliments!$B$2:$AZ$70,14,0)/100)</f>
        <v/>
      </c>
      <c r="R9" s="24" t="str">
        <f>IF($D9="","",$B9*VLOOKUP($D9,aliments!$B$2:$AZ$70,15,0)/100)</f>
        <v/>
      </c>
      <c r="S9" s="24" t="str">
        <f>IF($D9="","",$B9*VLOOKUP($D9,aliments!$B$2:$AZ$70,16,0)/100)</f>
        <v/>
      </c>
      <c r="T9" s="24" t="str">
        <f>IF($D9="","",$B9*VLOOKUP($D9,aliments!$B$2:$AZ$70,17,0)/100)</f>
        <v/>
      </c>
      <c r="U9" s="24" t="str">
        <f>IF($D9="","",$B9*VLOOKUP($D9,aliments!$B$2:$AZ$70,18,0)/100)</f>
        <v/>
      </c>
      <c r="V9" s="24" t="str">
        <f>IF($D9="","",$B9*VLOOKUP($D9,aliments!$B$2:$AZ$70,19,0)/100)</f>
        <v/>
      </c>
      <c r="W9" s="24" t="str">
        <f>IF($D9="","",$B9*VLOOKUP($D9,aliments!$B$2:$AZ$70,20,0)/100)</f>
        <v/>
      </c>
      <c r="X9" s="24" t="str">
        <f>IF($D9="","",$B9*VLOOKUP($D9,aliments!$B$2:$AZ$70,21,0)/100)</f>
        <v/>
      </c>
      <c r="Y9" s="24" t="str">
        <f>IF($D9="","",$B9*VLOOKUP($D9,aliments!$B$2:$AZ$70,22,0)/100)</f>
        <v/>
      </c>
      <c r="Z9" s="24" t="str">
        <f>IF($D9="","",$B9*VLOOKUP($D9,aliments!$B$2:$AZ$70,23,0)/100)</f>
        <v/>
      </c>
      <c r="AA9" s="24" t="str">
        <f>IF($D9="","",$B9*VLOOKUP($D9,aliments!$B$2:$AZ$70,24,0)/100)</f>
        <v/>
      </c>
      <c r="AB9" s="24" t="str">
        <f>IF($D9="","",$B9*VLOOKUP($D9,aliments!$B$2:$AZ$70,25,0)/100)</f>
        <v/>
      </c>
      <c r="AC9" s="24" t="str">
        <f>IF($D9="","",$B9*VLOOKUP($D9,aliments!$B$2:$AZ$70,26,0)/100)</f>
        <v/>
      </c>
      <c r="AD9" s="24" t="str">
        <f>IF($D9="","",$B9*VLOOKUP($D9,aliments!$B$2:$AZ$70,27,0)/100)</f>
        <v/>
      </c>
      <c r="AE9" s="24" t="str">
        <f>IF($D9="","",$B9*VLOOKUP($D9,aliments!$B$2:$AZ$70,28,0)/100)</f>
        <v/>
      </c>
      <c r="AF9" s="24" t="str">
        <f>IF($D9="","",$B9*VLOOKUP($D9,aliments!$B$2:$AZ$70,29,0)/100)</f>
        <v/>
      </c>
      <c r="AG9" s="24" t="str">
        <f>IF($D9="","",$B9*VLOOKUP($D9,aliments!$B$2:$AZ$70,30,0)/100)</f>
        <v/>
      </c>
      <c r="AH9" s="24" t="str">
        <f>IF($D9="","",$B9*VLOOKUP($D9,aliments!$B$2:$AZ$70,31,0)/100)</f>
        <v/>
      </c>
      <c r="AI9" s="24" t="str">
        <f>IF($D9="","",$B9*VLOOKUP($D9,aliments!$B$2:$AZ$70,32,0)/100)</f>
        <v/>
      </c>
      <c r="AJ9" s="24" t="str">
        <f>IF($D9="","",$B9*VLOOKUP($D9,aliments!$B$2:$AZ$70,33,0)/100)</f>
        <v/>
      </c>
      <c r="AK9" s="24" t="str">
        <f>IF($D9="","",$B9*VLOOKUP($D9,aliments!$B$2:$AZ$70,34,0)/100)</f>
        <v/>
      </c>
      <c r="AL9" s="24" t="str">
        <f>IF($D9="","",$B9*VLOOKUP($D9,aliments!$B$2:$AZ$70,35,0)/100)</f>
        <v/>
      </c>
      <c r="AM9" s="24" t="str">
        <f>IF($D9="","",$B9*VLOOKUP($D9,aliments!$B$2:$AZ$70,36,0)/100)</f>
        <v/>
      </c>
      <c r="AN9" s="24" t="str">
        <f>IF($D9="","",$B9*VLOOKUP($D9,aliments!$B$2:$AZ$70,37,0)/100)</f>
        <v/>
      </c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Z9" s="32" t="s">
        <v>189</v>
      </c>
    </row>
    <row r="10" spans="1:78" ht="13.5" thickBot="1">
      <c r="A10" s="12" t="s">
        <v>4</v>
      </c>
      <c r="E10" s="28" t="e">
        <f>IF(SUM(E3:E9)=0,"",AVERAGE(E3:E9))</f>
        <v>#N/A</v>
      </c>
      <c r="F10" s="28" t="e">
        <f>SUM(F3:F9)</f>
        <v>#N/A</v>
      </c>
      <c r="G10" s="13" t="e">
        <f>SUM(G3:G9)</f>
        <v>#N/A</v>
      </c>
      <c r="H10" s="13" t="e">
        <f t="shared" ref="H10:AN10" si="0">SUM(H3:H9)</f>
        <v>#N/A</v>
      </c>
      <c r="I10" s="13" t="e">
        <f t="shared" si="0"/>
        <v>#N/A</v>
      </c>
      <c r="J10" s="13" t="e">
        <f t="shared" si="0"/>
        <v>#N/A</v>
      </c>
      <c r="K10" s="13" t="e">
        <f t="shared" si="0"/>
        <v>#N/A</v>
      </c>
      <c r="L10" s="13" t="e">
        <f t="shared" si="0"/>
        <v>#N/A</v>
      </c>
      <c r="M10" s="13" t="e">
        <f t="shared" si="0"/>
        <v>#N/A</v>
      </c>
      <c r="N10" s="13" t="e">
        <f t="shared" si="0"/>
        <v>#N/A</v>
      </c>
      <c r="O10" s="13" t="e">
        <f t="shared" si="0"/>
        <v>#N/A</v>
      </c>
      <c r="P10" s="13" t="e">
        <f t="shared" si="0"/>
        <v>#N/A</v>
      </c>
      <c r="Q10" s="13" t="e">
        <f t="shared" si="0"/>
        <v>#N/A</v>
      </c>
      <c r="R10" s="13" t="e">
        <f t="shared" si="0"/>
        <v>#N/A</v>
      </c>
      <c r="S10" s="13" t="e">
        <f t="shared" si="0"/>
        <v>#N/A</v>
      </c>
      <c r="T10" s="13" t="e">
        <f t="shared" si="0"/>
        <v>#N/A</v>
      </c>
      <c r="U10" s="13" t="e">
        <f t="shared" si="0"/>
        <v>#N/A</v>
      </c>
      <c r="V10" s="13" t="e">
        <f t="shared" si="0"/>
        <v>#N/A</v>
      </c>
      <c r="W10" s="13" t="e">
        <f t="shared" si="0"/>
        <v>#N/A</v>
      </c>
      <c r="X10" s="13" t="e">
        <f t="shared" si="0"/>
        <v>#N/A</v>
      </c>
      <c r="Y10" s="13" t="e">
        <f t="shared" si="0"/>
        <v>#N/A</v>
      </c>
      <c r="Z10" s="13" t="e">
        <f t="shared" si="0"/>
        <v>#N/A</v>
      </c>
      <c r="AA10" s="13" t="e">
        <f t="shared" si="0"/>
        <v>#N/A</v>
      </c>
      <c r="AB10" s="13" t="e">
        <f t="shared" si="0"/>
        <v>#N/A</v>
      </c>
      <c r="AC10" s="13" t="e">
        <f t="shared" si="0"/>
        <v>#N/A</v>
      </c>
      <c r="AD10" s="13" t="e">
        <f t="shared" si="0"/>
        <v>#N/A</v>
      </c>
      <c r="AE10" s="13" t="e">
        <f t="shared" si="0"/>
        <v>#N/A</v>
      </c>
      <c r="AF10" s="13" t="e">
        <f t="shared" si="0"/>
        <v>#N/A</v>
      </c>
      <c r="AG10" s="13" t="e">
        <f t="shared" si="0"/>
        <v>#N/A</v>
      </c>
      <c r="AH10" s="13" t="e">
        <f t="shared" si="0"/>
        <v>#N/A</v>
      </c>
      <c r="AI10" s="13" t="e">
        <f t="shared" si="0"/>
        <v>#N/A</v>
      </c>
      <c r="AJ10" s="13" t="e">
        <f t="shared" si="0"/>
        <v>#N/A</v>
      </c>
      <c r="AK10" s="13" t="e">
        <f t="shared" si="0"/>
        <v>#N/A</v>
      </c>
      <c r="AL10" s="13" t="e">
        <f t="shared" si="0"/>
        <v>#N/A</v>
      </c>
      <c r="AM10" s="13" t="e">
        <f t="shared" si="0"/>
        <v>#N/A</v>
      </c>
      <c r="AN10" s="13" t="e">
        <f t="shared" si="0"/>
        <v>#N/A</v>
      </c>
      <c r="BZ10" s="32" t="s">
        <v>190</v>
      </c>
    </row>
    <row r="11" spans="1:78" ht="13.5" thickBot="1">
      <c r="BZ11" s="33" t="s">
        <v>191</v>
      </c>
    </row>
    <row r="12" spans="1:78" ht="13.5" thickBot="1">
      <c r="A12" s="2" t="s">
        <v>163</v>
      </c>
      <c r="B12" s="3" t="s">
        <v>165</v>
      </c>
      <c r="C12" s="3"/>
      <c r="D12" s="3" t="s">
        <v>0</v>
      </c>
      <c r="E12" s="27" t="s">
        <v>181</v>
      </c>
      <c r="F12" s="27" t="s">
        <v>180</v>
      </c>
      <c r="G12" s="3" t="s">
        <v>166</v>
      </c>
      <c r="H12" s="3" t="s">
        <v>167</v>
      </c>
      <c r="I12" s="3" t="s">
        <v>168</v>
      </c>
      <c r="J12" s="3" t="s">
        <v>5</v>
      </c>
      <c r="K12" s="3" t="s">
        <v>161</v>
      </c>
      <c r="L12" s="3" t="s">
        <v>162</v>
      </c>
      <c r="M12" s="3" t="s">
        <v>152</v>
      </c>
      <c r="N12" s="3" t="s">
        <v>153</v>
      </c>
      <c r="O12" s="3" t="s">
        <v>154</v>
      </c>
      <c r="P12" s="3" t="s">
        <v>155</v>
      </c>
      <c r="Q12" s="3" t="s">
        <v>156</v>
      </c>
      <c r="R12" s="3" t="s">
        <v>157</v>
      </c>
      <c r="S12" s="3" t="s">
        <v>158</v>
      </c>
      <c r="T12" s="3" t="s">
        <v>159</v>
      </c>
      <c r="U12" s="3" t="s">
        <v>160</v>
      </c>
      <c r="V12" s="3" t="s">
        <v>179</v>
      </c>
      <c r="W12" s="3" t="s">
        <v>178</v>
      </c>
      <c r="X12" s="3" t="s">
        <v>26</v>
      </c>
      <c r="Y12" s="3" t="s">
        <v>29</v>
      </c>
      <c r="Z12" s="3" t="s">
        <v>28</v>
      </c>
      <c r="AA12" s="3" t="s">
        <v>32</v>
      </c>
      <c r="AB12" s="3" t="s">
        <v>23</v>
      </c>
      <c r="AC12" s="3" t="s">
        <v>27</v>
      </c>
      <c r="AD12" s="3" t="s">
        <v>24</v>
      </c>
      <c r="AE12" s="3" t="s">
        <v>25</v>
      </c>
      <c r="AF12" s="3" t="s">
        <v>31</v>
      </c>
      <c r="AG12" s="3" t="s">
        <v>22</v>
      </c>
      <c r="AH12" s="3" t="s">
        <v>30</v>
      </c>
      <c r="AI12" s="3" t="s">
        <v>36</v>
      </c>
      <c r="AJ12" s="3" t="s">
        <v>37</v>
      </c>
      <c r="AK12" s="3" t="s">
        <v>38</v>
      </c>
      <c r="AL12" s="3" t="s">
        <v>40</v>
      </c>
      <c r="AM12" s="3" t="s">
        <v>41</v>
      </c>
      <c r="AN12" s="4" t="s">
        <v>21</v>
      </c>
      <c r="BZ12" s="33" t="s">
        <v>192</v>
      </c>
    </row>
    <row r="13" spans="1:78">
      <c r="B13" s="1">
        <v>100</v>
      </c>
      <c r="C13" s="1" t="s">
        <v>147</v>
      </c>
      <c r="D13" s="23" t="s">
        <v>148</v>
      </c>
      <c r="E13" s="24" t="e">
        <f>IF($D13="","",$B13*VLOOKUP($D13,aliments!$B$2:$AZ$70,2,0)/100)</f>
        <v>#N/A</v>
      </c>
      <c r="F13" s="24" t="e">
        <f>IF($D13="","",$B13*VLOOKUP($D13,aliments!$B$2:$AZ$70,3,0)/100)</f>
        <v>#N/A</v>
      </c>
      <c r="G13" s="24" t="e">
        <f>IF($D13="","",$B13*VLOOKUP($D13,aliments!$B$2:$AZ$70,4,0)/100)</f>
        <v>#N/A</v>
      </c>
      <c r="H13" s="24" t="e">
        <f>IF($D13="","",$B13*VLOOKUP($D13,aliments!$B$2:$AZ$70,5,0)/100)</f>
        <v>#N/A</v>
      </c>
      <c r="I13" s="24" t="e">
        <f>IF($D13="","",$B13*VLOOKUP($D13,aliments!$B$2:$AZ$70,6,0)/100)</f>
        <v>#N/A</v>
      </c>
      <c r="J13" s="24" t="e">
        <f>IF($D13="","",$B13*VLOOKUP($D13,aliments!$B$2:$AZ$70,7,0)/100)</f>
        <v>#N/A</v>
      </c>
      <c r="K13" s="24" t="e">
        <f>IF($D13="","",$B13*VLOOKUP($D13,aliments!$B$2:$AZ$70,8,0)/100)</f>
        <v>#N/A</v>
      </c>
      <c r="L13" s="24" t="e">
        <f>IF($D13="","",$B13*VLOOKUP($D13,aliments!$B$2:$AZ$70,9,0)/100)</f>
        <v>#N/A</v>
      </c>
      <c r="M13" s="24" t="e">
        <f>IF($D13="","",$B13*VLOOKUP($D13,aliments!$B$2:$AZ$70,10,0)/100)</f>
        <v>#N/A</v>
      </c>
      <c r="N13" s="24" t="e">
        <f>IF($D13="","",$B13*VLOOKUP($D13,aliments!$B$2:$AZ$70,11,0)/100)</f>
        <v>#N/A</v>
      </c>
      <c r="O13" s="24" t="e">
        <f>IF($D13="","",$B13*VLOOKUP($D13,aliments!$B$2:$AZ$70,12,0)/100)</f>
        <v>#N/A</v>
      </c>
      <c r="P13" s="24" t="e">
        <f>IF($D13="","",$B13*VLOOKUP($D13,aliments!$B$2:$AZ$70,13,0)/100)</f>
        <v>#N/A</v>
      </c>
      <c r="Q13" s="24" t="e">
        <f>IF($D13="","",$B13*VLOOKUP($D13,aliments!$B$2:$AZ$70,14,0)/100)</f>
        <v>#N/A</v>
      </c>
      <c r="R13" s="24" t="e">
        <f>IF($D13="","",$B13*VLOOKUP($D13,aliments!$B$2:$AZ$70,15,0)/100)</f>
        <v>#N/A</v>
      </c>
      <c r="S13" s="24" t="e">
        <f>IF($D13="","",$B13*VLOOKUP($D13,aliments!$B$2:$AZ$70,16,0)/100)</f>
        <v>#N/A</v>
      </c>
      <c r="T13" s="24" t="e">
        <f>IF($D13="","",$B13*VLOOKUP($D13,aliments!$B$2:$AZ$70,17,0)/100)</f>
        <v>#N/A</v>
      </c>
      <c r="U13" s="24" t="e">
        <f>IF($D13="","",$B13*VLOOKUP($D13,aliments!$B$2:$AZ$70,18,0)/100)</f>
        <v>#N/A</v>
      </c>
      <c r="V13" s="24" t="e">
        <f>IF($D13="","",$B13*VLOOKUP($D13,aliments!$B$2:$AZ$70,19,0)/100)</f>
        <v>#N/A</v>
      </c>
      <c r="W13" s="24" t="e">
        <f>IF($D13="","",$B13*VLOOKUP($D13,aliments!$B$2:$AZ$70,20,0)/100)</f>
        <v>#N/A</v>
      </c>
      <c r="X13" s="24" t="e">
        <f>IF($D13="","",$B13*VLOOKUP($D13,aliments!$B$2:$AZ$70,21,0)/100)</f>
        <v>#N/A</v>
      </c>
      <c r="Y13" s="24" t="e">
        <f>IF($D13="","",$B13*VLOOKUP($D13,aliments!$B$2:$AZ$70,22,0)/100)</f>
        <v>#N/A</v>
      </c>
      <c r="Z13" s="24" t="e">
        <f>IF($D13="","",$B13*VLOOKUP($D13,aliments!$B$2:$AZ$70,23,0)/100)</f>
        <v>#N/A</v>
      </c>
      <c r="AA13" s="24" t="e">
        <f>IF($D13="","",$B13*VLOOKUP($D13,aliments!$B$2:$AZ$70,24,0)/100)</f>
        <v>#N/A</v>
      </c>
      <c r="AB13" s="24" t="e">
        <f>IF($D13="","",$B13*VLOOKUP($D13,aliments!$B$2:$AZ$70,25,0)/100)</f>
        <v>#N/A</v>
      </c>
      <c r="AC13" s="24" t="e">
        <f>IF($D13="","",$B13*VLOOKUP($D13,aliments!$B$2:$AZ$70,26,0)/100)</f>
        <v>#N/A</v>
      </c>
      <c r="AD13" s="24" t="e">
        <f>IF($D13="","",$B13*VLOOKUP($D13,aliments!$B$2:$AZ$70,27,0)/100)</f>
        <v>#N/A</v>
      </c>
      <c r="AE13" s="24" t="e">
        <f>IF($D13="","",$B13*VLOOKUP($D13,aliments!$B$2:$AZ$70,28,0)/100)</f>
        <v>#N/A</v>
      </c>
      <c r="AF13" s="24" t="e">
        <f>IF($D13="","",$B13*VLOOKUP($D13,aliments!$B$2:$AZ$70,29,0)/100)</f>
        <v>#N/A</v>
      </c>
      <c r="AG13" s="24" t="e">
        <f>IF($D13="","",$B13*VLOOKUP($D13,aliments!$B$2:$AZ$70,30,0)/100)</f>
        <v>#N/A</v>
      </c>
      <c r="AH13" s="24" t="e">
        <f>IF($D13="","",$B13*VLOOKUP($D13,aliments!$B$2:$AZ$70,31,0)/100)</f>
        <v>#N/A</v>
      </c>
      <c r="AI13" s="24" t="e">
        <f>IF($D13="","",$B13*VLOOKUP($D13,aliments!$B$2:$AZ$70,32,0)/100)</f>
        <v>#N/A</v>
      </c>
      <c r="AJ13" s="24" t="e">
        <f>IF($D13="","",$B13*VLOOKUP($D13,aliments!$B$2:$AZ$70,33,0)/100)</f>
        <v>#N/A</v>
      </c>
      <c r="AK13" s="24" t="e">
        <f>IF($D13="","",$B13*VLOOKUP($D13,aliments!$B$2:$AZ$70,34,0)/100)</f>
        <v>#N/A</v>
      </c>
      <c r="AL13" s="24" t="e">
        <f>IF($D13="","",$B13*VLOOKUP($D13,aliments!$B$2:$AZ$70,35,0)/100)</f>
        <v>#N/A</v>
      </c>
      <c r="AM13" s="24" t="e">
        <f>IF($D13="","",$B13*VLOOKUP($D13,aliments!$B$2:$AZ$70,36,0)/100)</f>
        <v>#N/A</v>
      </c>
      <c r="AN13" s="24" t="e">
        <f>IF($D13="","",$B13*VLOOKUP($D13,aliments!$B$2:$AZ$70,37,0)/100)</f>
        <v>#N/A</v>
      </c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Z13" s="32" t="s">
        <v>193</v>
      </c>
    </row>
    <row r="14" spans="1:78">
      <c r="B14" s="1">
        <v>50</v>
      </c>
      <c r="C14" s="1" t="s">
        <v>232</v>
      </c>
      <c r="D14" s="23" t="s">
        <v>145</v>
      </c>
      <c r="E14" s="24" t="e">
        <f>IF($D14="","",$B14*VLOOKUP($D14,aliments!$B$2:$AZ$70,2,0)/100)</f>
        <v>#N/A</v>
      </c>
      <c r="F14" s="24" t="e">
        <f>IF($D14="","",$B14*VLOOKUP($D14,aliments!$B$2:$AZ$70,3,0)/100)</f>
        <v>#N/A</v>
      </c>
      <c r="G14" s="24" t="e">
        <f>IF($D14="","",$B14*VLOOKUP($D14,aliments!$B$2:$AZ$70,4,0)/100)</f>
        <v>#N/A</v>
      </c>
      <c r="H14" s="24" t="e">
        <f>IF($D14="","",$B14*VLOOKUP($D14,aliments!$B$2:$AZ$70,5,0)/100)</f>
        <v>#N/A</v>
      </c>
      <c r="I14" s="24" t="e">
        <f>IF($D14="","",$B14*VLOOKUP($D14,aliments!$B$2:$AZ$70,6,0)/100)</f>
        <v>#N/A</v>
      </c>
      <c r="J14" s="24" t="e">
        <f>IF($D14="","",$B14*VLOOKUP($D14,aliments!$B$2:$AZ$70,7,0)/100)</f>
        <v>#N/A</v>
      </c>
      <c r="K14" s="24" t="e">
        <f>IF($D14="","",$B14*VLOOKUP($D14,aliments!$B$2:$AZ$70,8,0)/100)</f>
        <v>#N/A</v>
      </c>
      <c r="L14" s="24" t="e">
        <f>IF($D14="","",$B14*VLOOKUP($D14,aliments!$B$2:$AZ$70,9,0)/100)</f>
        <v>#N/A</v>
      </c>
      <c r="M14" s="24" t="e">
        <f>IF($D14="","",$B14*VLOOKUP($D14,aliments!$B$2:$AZ$70,10,0)/100)</f>
        <v>#N/A</v>
      </c>
      <c r="N14" s="24" t="e">
        <f>IF($D14="","",$B14*VLOOKUP($D14,aliments!$B$2:$AZ$70,11,0)/100)</f>
        <v>#N/A</v>
      </c>
      <c r="O14" s="24" t="e">
        <f>IF($D14="","",$B14*VLOOKUP($D14,aliments!$B$2:$AZ$70,12,0)/100)</f>
        <v>#N/A</v>
      </c>
      <c r="P14" s="24" t="e">
        <f>IF($D14="","",$B14*VLOOKUP($D14,aliments!$B$2:$AZ$70,13,0)/100)</f>
        <v>#N/A</v>
      </c>
      <c r="Q14" s="24" t="e">
        <f>IF($D14="","",$B14*VLOOKUP($D14,aliments!$B$2:$AZ$70,14,0)/100)</f>
        <v>#N/A</v>
      </c>
      <c r="R14" s="24" t="e">
        <f>IF($D14="","",$B14*VLOOKUP($D14,aliments!$B$2:$AZ$70,15,0)/100)</f>
        <v>#N/A</v>
      </c>
      <c r="S14" s="24" t="e">
        <f>IF($D14="","",$B14*VLOOKUP($D14,aliments!$B$2:$AZ$70,16,0)/100)</f>
        <v>#N/A</v>
      </c>
      <c r="T14" s="24" t="e">
        <f>IF($D14="","",$B14*VLOOKUP($D14,aliments!$B$2:$AZ$70,17,0)/100)</f>
        <v>#N/A</v>
      </c>
      <c r="U14" s="24" t="e">
        <f>IF($D14="","",$B14*VLOOKUP($D14,aliments!$B$2:$AZ$70,18,0)/100)</f>
        <v>#N/A</v>
      </c>
      <c r="V14" s="24" t="e">
        <f>IF($D14="","",$B14*VLOOKUP($D14,aliments!$B$2:$AZ$70,19,0)/100)</f>
        <v>#N/A</v>
      </c>
      <c r="W14" s="24" t="e">
        <f>IF($D14="","",$B14*VLOOKUP($D14,aliments!$B$2:$AZ$70,20,0)/100)</f>
        <v>#N/A</v>
      </c>
      <c r="X14" s="24" t="e">
        <f>IF($D14="","",$B14*VLOOKUP($D14,aliments!$B$2:$AZ$70,21,0)/100)</f>
        <v>#N/A</v>
      </c>
      <c r="Y14" s="24" t="e">
        <f>IF($D14="","",$B14*VLOOKUP($D14,aliments!$B$2:$AZ$70,22,0)/100)</f>
        <v>#N/A</v>
      </c>
      <c r="Z14" s="24" t="e">
        <f>IF($D14="","",$B14*VLOOKUP($D14,aliments!$B$2:$AZ$70,23,0)/100)</f>
        <v>#N/A</v>
      </c>
      <c r="AA14" s="24" t="e">
        <f>IF($D14="","",$B14*VLOOKUP($D14,aliments!$B$2:$AZ$70,24,0)/100)</f>
        <v>#N/A</v>
      </c>
      <c r="AB14" s="24" t="e">
        <f>IF($D14="","",$B14*VLOOKUP($D14,aliments!$B$2:$AZ$70,25,0)/100)</f>
        <v>#N/A</v>
      </c>
      <c r="AC14" s="24" t="e">
        <f>IF($D14="","",$B14*VLOOKUP($D14,aliments!$B$2:$AZ$70,26,0)/100)</f>
        <v>#N/A</v>
      </c>
      <c r="AD14" s="24" t="e">
        <f>IF($D14="","",$B14*VLOOKUP($D14,aliments!$B$2:$AZ$70,27,0)/100)</f>
        <v>#N/A</v>
      </c>
      <c r="AE14" s="24" t="e">
        <f>IF($D14="","",$B14*VLOOKUP($D14,aliments!$B$2:$AZ$70,28,0)/100)</f>
        <v>#N/A</v>
      </c>
      <c r="AF14" s="24" t="e">
        <f>IF($D14="","",$B14*VLOOKUP($D14,aliments!$B$2:$AZ$70,29,0)/100)</f>
        <v>#N/A</v>
      </c>
      <c r="AG14" s="24" t="e">
        <f>IF($D14="","",$B14*VLOOKUP($D14,aliments!$B$2:$AZ$70,30,0)/100)</f>
        <v>#N/A</v>
      </c>
      <c r="AH14" s="24" t="e">
        <f>IF($D14="","",$B14*VLOOKUP($D14,aliments!$B$2:$AZ$70,31,0)/100)</f>
        <v>#N/A</v>
      </c>
      <c r="AI14" s="24" t="e">
        <f>IF($D14="","",$B14*VLOOKUP($D14,aliments!$B$2:$AZ$70,32,0)/100)</f>
        <v>#N/A</v>
      </c>
      <c r="AJ14" s="24" t="e">
        <f>IF($D14="","",$B14*VLOOKUP($D14,aliments!$B$2:$AZ$70,33,0)/100)</f>
        <v>#N/A</v>
      </c>
      <c r="AK14" s="24" t="e">
        <f>IF($D14="","",$B14*VLOOKUP($D14,aliments!$B$2:$AZ$70,34,0)/100)</f>
        <v>#N/A</v>
      </c>
      <c r="AL14" s="24" t="e">
        <f>IF($D14="","",$B14*VLOOKUP($D14,aliments!$B$2:$AZ$70,35,0)/100)</f>
        <v>#N/A</v>
      </c>
      <c r="AM14" s="24" t="e">
        <f>IF($D14="","",$B14*VLOOKUP($D14,aliments!$B$2:$AZ$70,36,0)/100)</f>
        <v>#N/A</v>
      </c>
      <c r="AN14" s="24" t="e">
        <f>IF($D14="","",$B14*VLOOKUP($D14,aliments!$B$2:$AZ$70,37,0)/100)</f>
        <v>#N/A</v>
      </c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Z14" s="33" t="s">
        <v>194</v>
      </c>
    </row>
    <row r="15" spans="1:78">
      <c r="B15" s="1">
        <v>200</v>
      </c>
      <c r="C15" s="1" t="s">
        <v>141</v>
      </c>
      <c r="D15" s="23" t="s">
        <v>142</v>
      </c>
      <c r="E15" s="24" t="e">
        <f>IF($D15="","",$B15*VLOOKUP($D15,aliments!$B$2:$AZ$70,2,0)/100)</f>
        <v>#N/A</v>
      </c>
      <c r="F15" s="24" t="e">
        <f>IF($D15="","",$B15*VLOOKUP($D15,aliments!$B$2:$AZ$70,3,0)/100)</f>
        <v>#N/A</v>
      </c>
      <c r="G15" s="24" t="e">
        <f>IF($D15="","",$B15*VLOOKUP($D15,aliments!$B$2:$AZ$70,4,0)/100)</f>
        <v>#N/A</v>
      </c>
      <c r="H15" s="24" t="e">
        <f>IF($D15="","",$B15*VLOOKUP($D15,aliments!$B$2:$AZ$70,5,0)/100)</f>
        <v>#N/A</v>
      </c>
      <c r="I15" s="24" t="e">
        <f>IF($D15="","",$B15*VLOOKUP($D15,aliments!$B$2:$AZ$70,6,0)/100)</f>
        <v>#N/A</v>
      </c>
      <c r="J15" s="24" t="e">
        <f>IF($D15="","",$B15*VLOOKUP($D15,aliments!$B$2:$AZ$70,7,0)/100)</f>
        <v>#N/A</v>
      </c>
      <c r="K15" s="24" t="e">
        <f>IF($D15="","",$B15*VLOOKUP($D15,aliments!$B$2:$AZ$70,8,0)/100)</f>
        <v>#N/A</v>
      </c>
      <c r="L15" s="24" t="e">
        <f>IF($D15="","",$B15*VLOOKUP($D15,aliments!$B$2:$AZ$70,9,0)/100)</f>
        <v>#N/A</v>
      </c>
      <c r="M15" s="24" t="e">
        <f>IF($D15="","",$B15*VLOOKUP($D15,aliments!$B$2:$AZ$70,10,0)/100)</f>
        <v>#N/A</v>
      </c>
      <c r="N15" s="24" t="e">
        <f>IF($D15="","",$B15*VLOOKUP($D15,aliments!$B$2:$AZ$70,11,0)/100)</f>
        <v>#N/A</v>
      </c>
      <c r="O15" s="24" t="e">
        <f>IF($D15="","",$B15*VLOOKUP($D15,aliments!$B$2:$AZ$70,12,0)/100)</f>
        <v>#N/A</v>
      </c>
      <c r="P15" s="24" t="e">
        <f>IF($D15="","",$B15*VLOOKUP($D15,aliments!$B$2:$AZ$70,13,0)/100)</f>
        <v>#N/A</v>
      </c>
      <c r="Q15" s="24" t="e">
        <f>IF($D15="","",$B15*VLOOKUP($D15,aliments!$B$2:$AZ$70,14,0)/100)</f>
        <v>#N/A</v>
      </c>
      <c r="R15" s="24" t="e">
        <f>IF($D15="","",$B15*VLOOKUP($D15,aliments!$B$2:$AZ$70,15,0)/100)</f>
        <v>#N/A</v>
      </c>
      <c r="S15" s="24" t="e">
        <f>IF($D15="","",$B15*VLOOKUP($D15,aliments!$B$2:$AZ$70,16,0)/100)</f>
        <v>#N/A</v>
      </c>
      <c r="T15" s="24" t="e">
        <f>IF($D15="","",$B15*VLOOKUP($D15,aliments!$B$2:$AZ$70,17,0)/100)</f>
        <v>#N/A</v>
      </c>
      <c r="U15" s="24" t="e">
        <f>IF($D15="","",$B15*VLOOKUP($D15,aliments!$B$2:$AZ$70,18,0)/100)</f>
        <v>#N/A</v>
      </c>
      <c r="V15" s="24" t="e">
        <f>IF($D15="","",$B15*VLOOKUP($D15,aliments!$B$2:$AZ$70,19,0)/100)</f>
        <v>#N/A</v>
      </c>
      <c r="W15" s="24" t="e">
        <f>IF($D15="","",$B15*VLOOKUP($D15,aliments!$B$2:$AZ$70,20,0)/100)</f>
        <v>#N/A</v>
      </c>
      <c r="X15" s="24" t="e">
        <f>IF($D15="","",$B15*VLOOKUP($D15,aliments!$B$2:$AZ$70,21,0)/100)</f>
        <v>#N/A</v>
      </c>
      <c r="Y15" s="24" t="e">
        <f>IF($D15="","",$B15*VLOOKUP($D15,aliments!$B$2:$AZ$70,22,0)/100)</f>
        <v>#N/A</v>
      </c>
      <c r="Z15" s="24" t="e">
        <f>IF($D15="","",$B15*VLOOKUP($D15,aliments!$B$2:$AZ$70,23,0)/100)</f>
        <v>#N/A</v>
      </c>
      <c r="AA15" s="24" t="e">
        <f>IF($D15="","",$B15*VLOOKUP($D15,aliments!$B$2:$AZ$70,24,0)/100)</f>
        <v>#N/A</v>
      </c>
      <c r="AB15" s="24" t="e">
        <f>IF($D15="","",$B15*VLOOKUP($D15,aliments!$B$2:$AZ$70,25,0)/100)</f>
        <v>#N/A</v>
      </c>
      <c r="AC15" s="24" t="e">
        <f>IF($D15="","",$B15*VLOOKUP($D15,aliments!$B$2:$AZ$70,26,0)/100)</f>
        <v>#N/A</v>
      </c>
      <c r="AD15" s="24" t="e">
        <f>IF($D15="","",$B15*VLOOKUP($D15,aliments!$B$2:$AZ$70,27,0)/100)</f>
        <v>#N/A</v>
      </c>
      <c r="AE15" s="24" t="e">
        <f>IF($D15="","",$B15*VLOOKUP($D15,aliments!$B$2:$AZ$70,28,0)/100)</f>
        <v>#N/A</v>
      </c>
      <c r="AF15" s="24" t="e">
        <f>IF($D15="","",$B15*VLOOKUP($D15,aliments!$B$2:$AZ$70,29,0)/100)</f>
        <v>#N/A</v>
      </c>
      <c r="AG15" s="24" t="e">
        <f>IF($D15="","",$B15*VLOOKUP($D15,aliments!$B$2:$AZ$70,30,0)/100)</f>
        <v>#N/A</v>
      </c>
      <c r="AH15" s="24" t="e">
        <f>IF($D15="","",$B15*VLOOKUP($D15,aliments!$B$2:$AZ$70,31,0)/100)</f>
        <v>#N/A</v>
      </c>
      <c r="AI15" s="24" t="e">
        <f>IF($D15="","",$B15*VLOOKUP($D15,aliments!$B$2:$AZ$70,32,0)/100)</f>
        <v>#N/A</v>
      </c>
      <c r="AJ15" s="24" t="e">
        <f>IF($D15="","",$B15*VLOOKUP($D15,aliments!$B$2:$AZ$70,33,0)/100)</f>
        <v>#N/A</v>
      </c>
      <c r="AK15" s="24" t="e">
        <f>IF($D15="","",$B15*VLOOKUP($D15,aliments!$B$2:$AZ$70,34,0)/100)</f>
        <v>#N/A</v>
      </c>
      <c r="AL15" s="24" t="e">
        <f>IF($D15="","",$B15*VLOOKUP($D15,aliments!$B$2:$AZ$70,35,0)/100)</f>
        <v>#N/A</v>
      </c>
      <c r="AM15" s="24" t="e">
        <f>IF($D15="","",$B15*VLOOKUP($D15,aliments!$B$2:$AZ$70,36,0)/100)</f>
        <v>#N/A</v>
      </c>
      <c r="AN15" s="24" t="e">
        <f>IF($D15="","",$B15*VLOOKUP($D15,aliments!$B$2:$AZ$70,37,0)/100)</f>
        <v>#N/A</v>
      </c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Z15" s="33" t="s">
        <v>239</v>
      </c>
    </row>
    <row r="16" spans="1:78">
      <c r="D16" s="23"/>
      <c r="E16" s="24" t="str">
        <f>IF($D16="","",$B16*VLOOKUP($D16,aliments!$B$2:$AZ$70,2,0)/100)</f>
        <v/>
      </c>
      <c r="F16" s="24" t="str">
        <f>IF($D16="","",$B16*VLOOKUP($D16,aliments!$B$2:$AZ$70,3,0)/100)</f>
        <v/>
      </c>
      <c r="G16" s="24" t="str">
        <f>IF($D16="","",$B16*VLOOKUP($D16,aliments!$B$2:$AZ$70,4,0)/100)</f>
        <v/>
      </c>
      <c r="H16" s="24" t="str">
        <f>IF($D16="","",$B16*VLOOKUP($D16,aliments!$B$2:$AZ$70,5,0)/100)</f>
        <v/>
      </c>
      <c r="I16" s="24" t="str">
        <f>IF($D16="","",$B16*VLOOKUP($D16,aliments!$B$2:$AZ$70,6,0)/100)</f>
        <v/>
      </c>
      <c r="J16" s="24" t="str">
        <f>IF($D16="","",$B16*VLOOKUP($D16,aliments!$B$2:$AZ$70,7,0)/100)</f>
        <v/>
      </c>
      <c r="K16" s="24" t="str">
        <f>IF($D16="","",$B16*VLOOKUP($D16,aliments!$B$2:$AZ$70,8,0)/100)</f>
        <v/>
      </c>
      <c r="L16" s="24" t="str">
        <f>IF($D16="","",$B16*VLOOKUP($D16,aliments!$B$2:$AZ$70,9,0)/100)</f>
        <v/>
      </c>
      <c r="M16" s="24" t="str">
        <f>IF($D16="","",$B16*VLOOKUP($D16,aliments!$B$2:$AZ$70,10,0)/100)</f>
        <v/>
      </c>
      <c r="N16" s="24" t="str">
        <f>IF($D16="","",$B16*VLOOKUP($D16,aliments!$B$2:$AZ$70,11,0)/100)</f>
        <v/>
      </c>
      <c r="O16" s="24" t="str">
        <f>IF($D16="","",$B16*VLOOKUP($D16,aliments!$B$2:$AZ$70,12,0)/100)</f>
        <v/>
      </c>
      <c r="P16" s="24" t="str">
        <f>IF($D16="","",$B16*VLOOKUP($D16,aliments!$B$2:$AZ$70,13,0)/100)</f>
        <v/>
      </c>
      <c r="Q16" s="24" t="str">
        <f>IF($D16="","",$B16*VLOOKUP($D16,aliments!$B$2:$AZ$70,14,0)/100)</f>
        <v/>
      </c>
      <c r="R16" s="24" t="str">
        <f>IF($D16="","",$B16*VLOOKUP($D16,aliments!$B$2:$AZ$70,15,0)/100)</f>
        <v/>
      </c>
      <c r="S16" s="24" t="str">
        <f>IF($D16="","",$B16*VLOOKUP($D16,aliments!$B$2:$AZ$70,16,0)/100)</f>
        <v/>
      </c>
      <c r="T16" s="24" t="str">
        <f>IF($D16="","",$B16*VLOOKUP($D16,aliments!$B$2:$AZ$70,17,0)/100)</f>
        <v/>
      </c>
      <c r="U16" s="24" t="str">
        <f>IF($D16="","",$B16*VLOOKUP($D16,aliments!$B$2:$AZ$70,18,0)/100)</f>
        <v/>
      </c>
      <c r="V16" s="24" t="str">
        <f>IF($D16="","",$B16*VLOOKUP($D16,aliments!$B$2:$AZ$70,19,0)/100)</f>
        <v/>
      </c>
      <c r="W16" s="24" t="str">
        <f>IF($D16="","",$B16*VLOOKUP($D16,aliments!$B$2:$AZ$70,20,0)/100)</f>
        <v/>
      </c>
      <c r="X16" s="24" t="str">
        <f>IF($D16="","",$B16*VLOOKUP($D16,aliments!$B$2:$AZ$70,21,0)/100)</f>
        <v/>
      </c>
      <c r="Y16" s="24" t="str">
        <f>IF($D16="","",$B16*VLOOKUP($D16,aliments!$B$2:$AZ$70,22,0)/100)</f>
        <v/>
      </c>
      <c r="Z16" s="24" t="str">
        <f>IF($D16="","",$B16*VLOOKUP($D16,aliments!$B$2:$AZ$70,23,0)/100)</f>
        <v/>
      </c>
      <c r="AA16" s="24" t="str">
        <f>IF($D16="","",$B16*VLOOKUP($D16,aliments!$B$2:$AZ$70,24,0)/100)</f>
        <v/>
      </c>
      <c r="AB16" s="24" t="str">
        <f>IF($D16="","",$B16*VLOOKUP($D16,aliments!$B$2:$AZ$70,25,0)/100)</f>
        <v/>
      </c>
      <c r="AC16" s="24" t="str">
        <f>IF($D16="","",$B16*VLOOKUP($D16,aliments!$B$2:$AZ$70,26,0)/100)</f>
        <v/>
      </c>
      <c r="AD16" s="24" t="str">
        <f>IF($D16="","",$B16*VLOOKUP($D16,aliments!$B$2:$AZ$70,27,0)/100)</f>
        <v/>
      </c>
      <c r="AE16" s="24" t="str">
        <f>IF($D16="","",$B16*VLOOKUP($D16,aliments!$B$2:$AZ$70,28,0)/100)</f>
        <v/>
      </c>
      <c r="AF16" s="24" t="str">
        <f>IF($D16="","",$B16*VLOOKUP($D16,aliments!$B$2:$AZ$70,29,0)/100)</f>
        <v/>
      </c>
      <c r="AG16" s="24" t="str">
        <f>IF($D16="","",$B16*VLOOKUP($D16,aliments!$B$2:$AZ$70,30,0)/100)</f>
        <v/>
      </c>
      <c r="AH16" s="24" t="str">
        <f>IF($D16="","",$B16*VLOOKUP($D16,aliments!$B$2:$AZ$70,31,0)/100)</f>
        <v/>
      </c>
      <c r="AI16" s="24" t="str">
        <f>IF($D16="","",$B16*VLOOKUP($D16,aliments!$B$2:$AZ$70,32,0)/100)</f>
        <v/>
      </c>
      <c r="AJ16" s="24" t="str">
        <f>IF($D16="","",$B16*VLOOKUP($D16,aliments!$B$2:$AZ$70,33,0)/100)</f>
        <v/>
      </c>
      <c r="AK16" s="24" t="str">
        <f>IF($D16="","",$B16*VLOOKUP($D16,aliments!$B$2:$AZ$70,34,0)/100)</f>
        <v/>
      </c>
      <c r="AL16" s="24" t="str">
        <f>IF($D16="","",$B16*VLOOKUP($D16,aliments!$B$2:$AZ$70,35,0)/100)</f>
        <v/>
      </c>
      <c r="AM16" s="24" t="str">
        <f>IF($D16="","",$B16*VLOOKUP($D16,aliments!$B$2:$AZ$70,36,0)/100)</f>
        <v/>
      </c>
      <c r="AN16" s="24" t="str">
        <f>IF($D16="","",$B16*VLOOKUP($D16,aliments!$B$2:$AZ$70,37,0)/100)</f>
        <v/>
      </c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Z16" s="33" t="s">
        <v>195</v>
      </c>
    </row>
    <row r="17" spans="1:78">
      <c r="D17" s="23"/>
      <c r="E17" s="24" t="str">
        <f>IF($D17="","",$B17*VLOOKUP($D17,aliments!$B$2:$AZ$70,2,0)/100)</f>
        <v/>
      </c>
      <c r="F17" s="24" t="str">
        <f>IF($D17="","",$B17*VLOOKUP($D17,aliments!$B$2:$AZ$70,3,0)/100)</f>
        <v/>
      </c>
      <c r="G17" s="24" t="str">
        <f>IF($D17="","",$B17*VLOOKUP($D17,aliments!$B$2:$AZ$70,4,0)/100)</f>
        <v/>
      </c>
      <c r="H17" s="24" t="str">
        <f>IF($D17="","",$B17*VLOOKUP($D17,aliments!$B$2:$AZ$70,5,0)/100)</f>
        <v/>
      </c>
      <c r="I17" s="24" t="str">
        <f>IF($D17="","",$B17*VLOOKUP($D17,aliments!$B$2:$AZ$70,6,0)/100)</f>
        <v/>
      </c>
      <c r="J17" s="24" t="str">
        <f>IF($D17="","",$B17*VLOOKUP($D17,aliments!$B$2:$AZ$70,7,0)/100)</f>
        <v/>
      </c>
      <c r="K17" s="24" t="str">
        <f>IF($D17="","",$B17*VLOOKUP($D17,aliments!$B$2:$AZ$70,8,0)/100)</f>
        <v/>
      </c>
      <c r="L17" s="24" t="str">
        <f>IF($D17="","",$B17*VLOOKUP($D17,aliments!$B$2:$AZ$70,9,0)/100)</f>
        <v/>
      </c>
      <c r="M17" s="24" t="str">
        <f>IF($D17="","",$B17*VLOOKUP($D17,aliments!$B$2:$AZ$70,10,0)/100)</f>
        <v/>
      </c>
      <c r="N17" s="24" t="str">
        <f>IF($D17="","",$B17*VLOOKUP($D17,aliments!$B$2:$AZ$70,11,0)/100)</f>
        <v/>
      </c>
      <c r="O17" s="24" t="str">
        <f>IF($D17="","",$B17*VLOOKUP($D17,aliments!$B$2:$AZ$70,12,0)/100)</f>
        <v/>
      </c>
      <c r="P17" s="24" t="str">
        <f>IF($D17="","",$B17*VLOOKUP($D17,aliments!$B$2:$AZ$70,13,0)/100)</f>
        <v/>
      </c>
      <c r="Q17" s="24" t="str">
        <f>IF($D17="","",$B17*VLOOKUP($D17,aliments!$B$2:$AZ$70,14,0)/100)</f>
        <v/>
      </c>
      <c r="R17" s="24" t="str">
        <f>IF($D17="","",$B17*VLOOKUP($D17,aliments!$B$2:$AZ$70,15,0)/100)</f>
        <v/>
      </c>
      <c r="S17" s="24" t="str">
        <f>IF($D17="","",$B17*VLOOKUP($D17,aliments!$B$2:$AZ$70,16,0)/100)</f>
        <v/>
      </c>
      <c r="T17" s="24" t="str">
        <f>IF($D17="","",$B17*VLOOKUP($D17,aliments!$B$2:$AZ$70,17,0)/100)</f>
        <v/>
      </c>
      <c r="U17" s="24" t="str">
        <f>IF($D17="","",$B17*VLOOKUP($D17,aliments!$B$2:$AZ$70,18,0)/100)</f>
        <v/>
      </c>
      <c r="V17" s="24" t="str">
        <f>IF($D17="","",$B17*VLOOKUP($D17,aliments!$B$2:$AZ$70,19,0)/100)</f>
        <v/>
      </c>
      <c r="W17" s="24" t="str">
        <f>IF($D17="","",$B17*VLOOKUP($D17,aliments!$B$2:$AZ$70,20,0)/100)</f>
        <v/>
      </c>
      <c r="X17" s="24" t="str">
        <f>IF($D17="","",$B17*VLOOKUP($D17,aliments!$B$2:$AZ$70,21,0)/100)</f>
        <v/>
      </c>
      <c r="Y17" s="24" t="str">
        <f>IF($D17="","",$B17*VLOOKUP($D17,aliments!$B$2:$AZ$70,22,0)/100)</f>
        <v/>
      </c>
      <c r="Z17" s="24" t="str">
        <f>IF($D17="","",$B17*VLOOKUP($D17,aliments!$B$2:$AZ$70,23,0)/100)</f>
        <v/>
      </c>
      <c r="AA17" s="24" t="str">
        <f>IF($D17="","",$B17*VLOOKUP($D17,aliments!$B$2:$AZ$70,24,0)/100)</f>
        <v/>
      </c>
      <c r="AB17" s="24" t="str">
        <f>IF($D17="","",$B17*VLOOKUP($D17,aliments!$B$2:$AZ$70,25,0)/100)</f>
        <v/>
      </c>
      <c r="AC17" s="24" t="str">
        <f>IF($D17="","",$B17*VLOOKUP($D17,aliments!$B$2:$AZ$70,26,0)/100)</f>
        <v/>
      </c>
      <c r="AD17" s="24" t="str">
        <f>IF($D17="","",$B17*VLOOKUP($D17,aliments!$B$2:$AZ$70,27,0)/100)</f>
        <v/>
      </c>
      <c r="AE17" s="24" t="str">
        <f>IF($D17="","",$B17*VLOOKUP($D17,aliments!$B$2:$AZ$70,28,0)/100)</f>
        <v/>
      </c>
      <c r="AF17" s="24" t="str">
        <f>IF($D17="","",$B17*VLOOKUP($D17,aliments!$B$2:$AZ$70,29,0)/100)</f>
        <v/>
      </c>
      <c r="AG17" s="24" t="str">
        <f>IF($D17="","",$B17*VLOOKUP($D17,aliments!$B$2:$AZ$70,30,0)/100)</f>
        <v/>
      </c>
      <c r="AH17" s="24" t="str">
        <f>IF($D17="","",$B17*VLOOKUP($D17,aliments!$B$2:$AZ$70,31,0)/100)</f>
        <v/>
      </c>
      <c r="AI17" s="24" t="str">
        <f>IF($D17="","",$B17*VLOOKUP($D17,aliments!$B$2:$AZ$70,32,0)/100)</f>
        <v/>
      </c>
      <c r="AJ17" s="24" t="str">
        <f>IF($D17="","",$B17*VLOOKUP($D17,aliments!$B$2:$AZ$70,33,0)/100)</f>
        <v/>
      </c>
      <c r="AK17" s="24" t="str">
        <f>IF($D17="","",$B17*VLOOKUP($D17,aliments!$B$2:$AZ$70,34,0)/100)</f>
        <v/>
      </c>
      <c r="AL17" s="24" t="str">
        <f>IF($D17="","",$B17*VLOOKUP($D17,aliments!$B$2:$AZ$70,35,0)/100)</f>
        <v/>
      </c>
      <c r="AM17" s="24" t="str">
        <f>IF($D17="","",$B17*VLOOKUP($D17,aliments!$B$2:$AZ$70,36,0)/100)</f>
        <v/>
      </c>
      <c r="AN17" s="24" t="str">
        <f>IF($D17="","",$B17*VLOOKUP($D17,aliments!$B$2:$AZ$70,37,0)/100)</f>
        <v/>
      </c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Z17" s="33" t="s">
        <v>135</v>
      </c>
    </row>
    <row r="18" spans="1:78">
      <c r="D18" s="23"/>
      <c r="E18" s="24" t="str">
        <f>IF($D18="","",$B18*VLOOKUP($D18,aliments!$B$2:$AZ$70,2,0)/100)</f>
        <v/>
      </c>
      <c r="F18" s="24" t="str">
        <f>IF($D18="","",$B18*VLOOKUP($D18,aliments!$B$2:$AZ$70,3,0)/100)</f>
        <v/>
      </c>
      <c r="G18" s="24" t="str">
        <f>IF($D18="","",$B18*VLOOKUP($D18,aliments!$B$2:$AZ$70,4,0)/100)</f>
        <v/>
      </c>
      <c r="H18" s="24" t="str">
        <f>IF($D18="","",$B18*VLOOKUP($D18,aliments!$B$2:$AZ$70,5,0)/100)</f>
        <v/>
      </c>
      <c r="I18" s="24" t="str">
        <f>IF($D18="","",$B18*VLOOKUP($D18,aliments!$B$2:$AZ$70,6,0)/100)</f>
        <v/>
      </c>
      <c r="J18" s="24" t="str">
        <f>IF($D18="","",$B18*VLOOKUP($D18,aliments!$B$2:$AZ$70,7,0)/100)</f>
        <v/>
      </c>
      <c r="K18" s="24" t="str">
        <f>IF($D18="","",$B18*VLOOKUP($D18,aliments!$B$2:$AZ$70,8,0)/100)</f>
        <v/>
      </c>
      <c r="L18" s="24" t="str">
        <f>IF($D18="","",$B18*VLOOKUP($D18,aliments!$B$2:$AZ$70,9,0)/100)</f>
        <v/>
      </c>
      <c r="M18" s="24" t="str">
        <f>IF($D18="","",$B18*VLOOKUP($D18,aliments!$B$2:$AZ$70,10,0)/100)</f>
        <v/>
      </c>
      <c r="N18" s="24" t="str">
        <f>IF($D18="","",$B18*VLOOKUP($D18,aliments!$B$2:$AZ$70,11,0)/100)</f>
        <v/>
      </c>
      <c r="O18" s="24" t="str">
        <f>IF($D18="","",$B18*VLOOKUP($D18,aliments!$B$2:$AZ$70,12,0)/100)</f>
        <v/>
      </c>
      <c r="P18" s="24" t="str">
        <f>IF($D18="","",$B18*VLOOKUP($D18,aliments!$B$2:$AZ$70,13,0)/100)</f>
        <v/>
      </c>
      <c r="Q18" s="24" t="str">
        <f>IF($D18="","",$B18*VLOOKUP($D18,aliments!$B$2:$AZ$70,14,0)/100)</f>
        <v/>
      </c>
      <c r="R18" s="24" t="str">
        <f>IF($D18="","",$B18*VLOOKUP($D18,aliments!$B$2:$AZ$70,15,0)/100)</f>
        <v/>
      </c>
      <c r="S18" s="24" t="str">
        <f>IF($D18="","",$B18*VLOOKUP($D18,aliments!$B$2:$AZ$70,16,0)/100)</f>
        <v/>
      </c>
      <c r="T18" s="24" t="str">
        <f>IF($D18="","",$B18*VLOOKUP($D18,aliments!$B$2:$AZ$70,17,0)/100)</f>
        <v/>
      </c>
      <c r="U18" s="24" t="str">
        <f>IF($D18="","",$B18*VLOOKUP($D18,aliments!$B$2:$AZ$70,18,0)/100)</f>
        <v/>
      </c>
      <c r="V18" s="24" t="str">
        <f>IF($D18="","",$B18*VLOOKUP($D18,aliments!$B$2:$AZ$70,19,0)/100)</f>
        <v/>
      </c>
      <c r="W18" s="24" t="str">
        <f>IF($D18="","",$B18*VLOOKUP($D18,aliments!$B$2:$AZ$70,20,0)/100)</f>
        <v/>
      </c>
      <c r="X18" s="24" t="str">
        <f>IF($D18="","",$B18*VLOOKUP($D18,aliments!$B$2:$AZ$70,21,0)/100)</f>
        <v/>
      </c>
      <c r="Y18" s="24" t="str">
        <f>IF($D18="","",$B18*VLOOKUP($D18,aliments!$B$2:$AZ$70,22,0)/100)</f>
        <v/>
      </c>
      <c r="Z18" s="24" t="str">
        <f>IF($D18="","",$B18*VLOOKUP($D18,aliments!$B$2:$AZ$70,23,0)/100)</f>
        <v/>
      </c>
      <c r="AA18" s="24" t="str">
        <f>IF($D18="","",$B18*VLOOKUP($D18,aliments!$B$2:$AZ$70,24,0)/100)</f>
        <v/>
      </c>
      <c r="AB18" s="24" t="str">
        <f>IF($D18="","",$B18*VLOOKUP($D18,aliments!$B$2:$AZ$70,25,0)/100)</f>
        <v/>
      </c>
      <c r="AC18" s="24" t="str">
        <f>IF($D18="","",$B18*VLOOKUP($D18,aliments!$B$2:$AZ$70,26,0)/100)</f>
        <v/>
      </c>
      <c r="AD18" s="24" t="str">
        <f>IF($D18="","",$B18*VLOOKUP($D18,aliments!$B$2:$AZ$70,27,0)/100)</f>
        <v/>
      </c>
      <c r="AE18" s="24" t="str">
        <f>IF($D18="","",$B18*VLOOKUP($D18,aliments!$B$2:$AZ$70,28,0)/100)</f>
        <v/>
      </c>
      <c r="AF18" s="24" t="str">
        <f>IF($D18="","",$B18*VLOOKUP($D18,aliments!$B$2:$AZ$70,29,0)/100)</f>
        <v/>
      </c>
      <c r="AG18" s="24" t="str">
        <f>IF($D18="","",$B18*VLOOKUP($D18,aliments!$B$2:$AZ$70,30,0)/100)</f>
        <v/>
      </c>
      <c r="AH18" s="24" t="str">
        <f>IF($D18="","",$B18*VLOOKUP($D18,aliments!$B$2:$AZ$70,31,0)/100)</f>
        <v/>
      </c>
      <c r="AI18" s="24" t="str">
        <f>IF($D18="","",$B18*VLOOKUP($D18,aliments!$B$2:$AZ$70,32,0)/100)</f>
        <v/>
      </c>
      <c r="AJ18" s="24" t="str">
        <f>IF($D18="","",$B18*VLOOKUP($D18,aliments!$B$2:$AZ$70,33,0)/100)</f>
        <v/>
      </c>
      <c r="AK18" s="24" t="str">
        <f>IF($D18="","",$B18*VLOOKUP($D18,aliments!$B$2:$AZ$70,34,0)/100)</f>
        <v/>
      </c>
      <c r="AL18" s="24" t="str">
        <f>IF($D18="","",$B18*VLOOKUP($D18,aliments!$B$2:$AZ$70,35,0)/100)</f>
        <v/>
      </c>
      <c r="AM18" s="24" t="str">
        <f>IF($D18="","",$B18*VLOOKUP($D18,aliments!$B$2:$AZ$70,36,0)/100)</f>
        <v/>
      </c>
      <c r="AN18" s="24" t="str">
        <f>IF($D18="","",$B18*VLOOKUP($D18,aliments!$B$2:$AZ$70,37,0)/100)</f>
        <v/>
      </c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Z18" s="33" t="s">
        <v>196</v>
      </c>
    </row>
    <row r="19" spans="1:78" ht="13.5" thickBot="1">
      <c r="D19" s="23"/>
      <c r="E19" s="24" t="str">
        <f>IF($D19="","",$B19*VLOOKUP($D19,aliments!$B$2:$AZ$70,2,0)/100)</f>
        <v/>
      </c>
      <c r="F19" s="24" t="str">
        <f>IF($D19="","",$B19*VLOOKUP($D19,aliments!$B$2:$AZ$70,3,0)/100)</f>
        <v/>
      </c>
      <c r="G19" s="24" t="str">
        <f>IF($D19="","",$B19*VLOOKUP($D19,aliments!$B$2:$AZ$70,4,0)/100)</f>
        <v/>
      </c>
      <c r="H19" s="24" t="str">
        <f>IF($D19="","",$B19*VLOOKUP($D19,aliments!$B$2:$AZ$70,5,0)/100)</f>
        <v/>
      </c>
      <c r="I19" s="24" t="str">
        <f>IF($D19="","",$B19*VLOOKUP($D19,aliments!$B$2:$AZ$70,6,0)/100)</f>
        <v/>
      </c>
      <c r="J19" s="24" t="str">
        <f>IF($D19="","",$B19*VLOOKUP($D19,aliments!$B$2:$AZ$70,7,0)/100)</f>
        <v/>
      </c>
      <c r="K19" s="24" t="str">
        <f>IF($D19="","",$B19*VLOOKUP($D19,aliments!$B$2:$AZ$70,8,0)/100)</f>
        <v/>
      </c>
      <c r="L19" s="24" t="str">
        <f>IF($D19="","",$B19*VLOOKUP($D19,aliments!$B$2:$AZ$70,9,0)/100)</f>
        <v/>
      </c>
      <c r="M19" s="24" t="str">
        <f>IF($D19="","",$B19*VLOOKUP($D19,aliments!$B$2:$AZ$70,10,0)/100)</f>
        <v/>
      </c>
      <c r="N19" s="24" t="str">
        <f>IF($D19="","",$B19*VLOOKUP($D19,aliments!$B$2:$AZ$70,11,0)/100)</f>
        <v/>
      </c>
      <c r="O19" s="24" t="str">
        <f>IF($D19="","",$B19*VLOOKUP($D19,aliments!$B$2:$AZ$70,12,0)/100)</f>
        <v/>
      </c>
      <c r="P19" s="24" t="str">
        <f>IF($D19="","",$B19*VLOOKUP($D19,aliments!$B$2:$AZ$70,13,0)/100)</f>
        <v/>
      </c>
      <c r="Q19" s="24" t="str">
        <f>IF($D19="","",$B19*VLOOKUP($D19,aliments!$B$2:$AZ$70,14,0)/100)</f>
        <v/>
      </c>
      <c r="R19" s="24" t="str">
        <f>IF($D19="","",$B19*VLOOKUP($D19,aliments!$B$2:$AZ$70,15,0)/100)</f>
        <v/>
      </c>
      <c r="S19" s="24" t="str">
        <f>IF($D19="","",$B19*VLOOKUP($D19,aliments!$B$2:$AZ$70,16,0)/100)</f>
        <v/>
      </c>
      <c r="T19" s="24" t="str">
        <f>IF($D19="","",$B19*VLOOKUP($D19,aliments!$B$2:$AZ$70,17,0)/100)</f>
        <v/>
      </c>
      <c r="U19" s="24" t="str">
        <f>IF($D19="","",$B19*VLOOKUP($D19,aliments!$B$2:$AZ$70,18,0)/100)</f>
        <v/>
      </c>
      <c r="V19" s="24" t="str">
        <f>IF($D19="","",$B19*VLOOKUP($D19,aliments!$B$2:$AZ$70,19,0)/100)</f>
        <v/>
      </c>
      <c r="W19" s="24" t="str">
        <f>IF($D19="","",$B19*VLOOKUP($D19,aliments!$B$2:$AZ$70,20,0)/100)</f>
        <v/>
      </c>
      <c r="X19" s="24" t="str">
        <f>IF($D19="","",$B19*VLOOKUP($D19,aliments!$B$2:$AZ$70,21,0)/100)</f>
        <v/>
      </c>
      <c r="Y19" s="24" t="str">
        <f>IF($D19="","",$B19*VLOOKUP($D19,aliments!$B$2:$AZ$70,22,0)/100)</f>
        <v/>
      </c>
      <c r="Z19" s="24" t="str">
        <f>IF($D19="","",$B19*VLOOKUP($D19,aliments!$B$2:$AZ$70,23,0)/100)</f>
        <v/>
      </c>
      <c r="AA19" s="24" t="str">
        <f>IF($D19="","",$B19*VLOOKUP($D19,aliments!$B$2:$AZ$70,24,0)/100)</f>
        <v/>
      </c>
      <c r="AB19" s="24" t="str">
        <f>IF($D19="","",$B19*VLOOKUP($D19,aliments!$B$2:$AZ$70,25,0)/100)</f>
        <v/>
      </c>
      <c r="AC19" s="24" t="str">
        <f>IF($D19="","",$B19*VLOOKUP($D19,aliments!$B$2:$AZ$70,26,0)/100)</f>
        <v/>
      </c>
      <c r="AD19" s="24" t="str">
        <f>IF($D19="","",$B19*VLOOKUP($D19,aliments!$B$2:$AZ$70,27,0)/100)</f>
        <v/>
      </c>
      <c r="AE19" s="24" t="str">
        <f>IF($D19="","",$B19*VLOOKUP($D19,aliments!$B$2:$AZ$70,28,0)/100)</f>
        <v/>
      </c>
      <c r="AF19" s="24" t="str">
        <f>IF($D19="","",$B19*VLOOKUP($D19,aliments!$B$2:$AZ$70,29,0)/100)</f>
        <v/>
      </c>
      <c r="AG19" s="24" t="str">
        <f>IF($D19="","",$B19*VLOOKUP($D19,aliments!$B$2:$AZ$70,30,0)/100)</f>
        <v/>
      </c>
      <c r="AH19" s="24" t="str">
        <f>IF($D19="","",$B19*VLOOKUP($D19,aliments!$B$2:$AZ$70,31,0)/100)</f>
        <v/>
      </c>
      <c r="AI19" s="24" t="str">
        <f>IF($D19="","",$B19*VLOOKUP($D19,aliments!$B$2:$AZ$70,32,0)/100)</f>
        <v/>
      </c>
      <c r="AJ19" s="24" t="str">
        <f>IF($D19="","",$B19*VLOOKUP($D19,aliments!$B$2:$AZ$70,33,0)/100)</f>
        <v/>
      </c>
      <c r="AK19" s="24" t="str">
        <f>IF($D19="","",$B19*VLOOKUP($D19,aliments!$B$2:$AZ$70,34,0)/100)</f>
        <v/>
      </c>
      <c r="AL19" s="24" t="str">
        <f>IF($D19="","",$B19*VLOOKUP($D19,aliments!$B$2:$AZ$70,35,0)/100)</f>
        <v/>
      </c>
      <c r="AM19" s="24" t="str">
        <f>IF($D19="","",$B19*VLOOKUP($D19,aliments!$B$2:$AZ$70,36,0)/100)</f>
        <v/>
      </c>
      <c r="AN19" s="24" t="str">
        <f>IF($D19="","",$B19*VLOOKUP($D19,aliments!$B$2:$AZ$70,37,0)/100)</f>
        <v/>
      </c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Z19" s="33" t="s">
        <v>197</v>
      </c>
    </row>
    <row r="20" spans="1:78" ht="13.5" thickBot="1">
      <c r="A20" s="12" t="s">
        <v>4</v>
      </c>
      <c r="E20" s="28" t="e">
        <f>IF(SUM(E13:E19)=0,"",AVERAGE(E13:E19))</f>
        <v>#N/A</v>
      </c>
      <c r="F20" s="28" t="e">
        <f>SUM(F13:F19)</f>
        <v>#N/A</v>
      </c>
      <c r="G20" s="13" t="e">
        <f>SUM(G13:G19)</f>
        <v>#N/A</v>
      </c>
      <c r="H20" s="13" t="e">
        <f t="shared" ref="H20" si="1">SUM(H13:H19)</f>
        <v>#N/A</v>
      </c>
      <c r="I20" s="13" t="e">
        <f t="shared" ref="I20" si="2">SUM(I13:I19)</f>
        <v>#N/A</v>
      </c>
      <c r="J20" s="13" t="e">
        <f t="shared" ref="J20" si="3">SUM(J13:J19)</f>
        <v>#N/A</v>
      </c>
      <c r="K20" s="13" t="e">
        <f t="shared" ref="K20" si="4">SUM(K13:K19)</f>
        <v>#N/A</v>
      </c>
      <c r="L20" s="13" t="e">
        <f t="shared" ref="L20" si="5">SUM(L13:L19)</f>
        <v>#N/A</v>
      </c>
      <c r="M20" s="13" t="e">
        <f t="shared" ref="M20" si="6">SUM(M13:M19)</f>
        <v>#N/A</v>
      </c>
      <c r="N20" s="13" t="e">
        <f t="shared" ref="N20" si="7">SUM(N13:N19)</f>
        <v>#N/A</v>
      </c>
      <c r="O20" s="13" t="e">
        <f t="shared" ref="O20" si="8">SUM(O13:O19)</f>
        <v>#N/A</v>
      </c>
      <c r="P20" s="13" t="e">
        <f t="shared" ref="P20" si="9">SUM(P13:P19)</f>
        <v>#N/A</v>
      </c>
      <c r="Q20" s="13" t="e">
        <f t="shared" ref="Q20" si="10">SUM(Q13:Q19)</f>
        <v>#N/A</v>
      </c>
      <c r="R20" s="13" t="e">
        <f t="shared" ref="R20" si="11">SUM(R13:R19)</f>
        <v>#N/A</v>
      </c>
      <c r="S20" s="13" t="e">
        <f t="shared" ref="S20" si="12">SUM(S13:S19)</f>
        <v>#N/A</v>
      </c>
      <c r="T20" s="13" t="e">
        <f t="shared" ref="T20" si="13">SUM(T13:T19)</f>
        <v>#N/A</v>
      </c>
      <c r="U20" s="13" t="e">
        <f t="shared" ref="U20" si="14">SUM(U13:U19)</f>
        <v>#N/A</v>
      </c>
      <c r="V20" s="13" t="e">
        <f t="shared" ref="V20" si="15">SUM(V13:V19)</f>
        <v>#N/A</v>
      </c>
      <c r="W20" s="13" t="e">
        <f t="shared" ref="W20" si="16">SUM(W13:W19)</f>
        <v>#N/A</v>
      </c>
      <c r="X20" s="13" t="e">
        <f t="shared" ref="X20" si="17">SUM(X13:X19)</f>
        <v>#N/A</v>
      </c>
      <c r="Y20" s="13" t="e">
        <f t="shared" ref="Y20" si="18">SUM(Y13:Y19)</f>
        <v>#N/A</v>
      </c>
      <c r="Z20" s="13" t="e">
        <f t="shared" ref="Z20" si="19">SUM(Z13:Z19)</f>
        <v>#N/A</v>
      </c>
      <c r="AA20" s="13" t="e">
        <f t="shared" ref="AA20" si="20">SUM(AA13:AA19)</f>
        <v>#N/A</v>
      </c>
      <c r="AB20" s="13" t="e">
        <f t="shared" ref="AB20" si="21">SUM(AB13:AB19)</f>
        <v>#N/A</v>
      </c>
      <c r="AC20" s="13" t="e">
        <f t="shared" ref="AC20" si="22">SUM(AC13:AC19)</f>
        <v>#N/A</v>
      </c>
      <c r="AD20" s="13" t="e">
        <f t="shared" ref="AD20" si="23">SUM(AD13:AD19)</f>
        <v>#N/A</v>
      </c>
      <c r="AE20" s="13" t="e">
        <f t="shared" ref="AE20" si="24">SUM(AE13:AE19)</f>
        <v>#N/A</v>
      </c>
      <c r="AF20" s="13" t="e">
        <f t="shared" ref="AF20" si="25">SUM(AF13:AF19)</f>
        <v>#N/A</v>
      </c>
      <c r="AG20" s="13" t="e">
        <f t="shared" ref="AG20" si="26">SUM(AG13:AG19)</f>
        <v>#N/A</v>
      </c>
      <c r="AH20" s="13" t="e">
        <f t="shared" ref="AH20" si="27">SUM(AH13:AH19)</f>
        <v>#N/A</v>
      </c>
      <c r="AI20" s="13" t="e">
        <f t="shared" ref="AI20" si="28">SUM(AI13:AI19)</f>
        <v>#N/A</v>
      </c>
      <c r="AJ20" s="13" t="e">
        <f t="shared" ref="AJ20" si="29">SUM(AJ13:AJ19)</f>
        <v>#N/A</v>
      </c>
      <c r="AK20" s="13" t="e">
        <f t="shared" ref="AK20" si="30">SUM(AK13:AK19)</f>
        <v>#N/A</v>
      </c>
      <c r="AL20" s="13" t="e">
        <f t="shared" ref="AL20" si="31">SUM(AL13:AL19)</f>
        <v>#N/A</v>
      </c>
      <c r="AM20" s="13" t="e">
        <f t="shared" ref="AM20" si="32">SUM(AM13:AM19)</f>
        <v>#N/A</v>
      </c>
      <c r="AN20" s="13" t="e">
        <f t="shared" ref="AN20" si="33">SUM(AN13:AN19)</f>
        <v>#N/A</v>
      </c>
      <c r="BZ20" s="32" t="s">
        <v>136</v>
      </c>
    </row>
    <row r="21" spans="1:78" ht="13.5" thickBot="1">
      <c r="A21" s="5"/>
      <c r="BZ21" s="33" t="s">
        <v>241</v>
      </c>
    </row>
    <row r="22" spans="1:78" ht="13.5" thickBot="1">
      <c r="A22" s="2" t="s">
        <v>2</v>
      </c>
      <c r="B22" s="3" t="s">
        <v>165</v>
      </c>
      <c r="C22" s="3"/>
      <c r="D22" s="3" t="s">
        <v>0</v>
      </c>
      <c r="E22" s="27" t="s">
        <v>181</v>
      </c>
      <c r="F22" s="27" t="s">
        <v>180</v>
      </c>
      <c r="G22" s="3" t="s">
        <v>166</v>
      </c>
      <c r="H22" s="3" t="s">
        <v>167</v>
      </c>
      <c r="I22" s="3" t="s">
        <v>168</v>
      </c>
      <c r="J22" s="3" t="s">
        <v>5</v>
      </c>
      <c r="K22" s="3" t="s">
        <v>161</v>
      </c>
      <c r="L22" s="3" t="s">
        <v>162</v>
      </c>
      <c r="M22" s="3" t="s">
        <v>152</v>
      </c>
      <c r="N22" s="3" t="s">
        <v>153</v>
      </c>
      <c r="O22" s="3" t="s">
        <v>154</v>
      </c>
      <c r="P22" s="3" t="s">
        <v>155</v>
      </c>
      <c r="Q22" s="3" t="s">
        <v>156</v>
      </c>
      <c r="R22" s="3" t="s">
        <v>157</v>
      </c>
      <c r="S22" s="3" t="s">
        <v>158</v>
      </c>
      <c r="T22" s="3" t="s">
        <v>159</v>
      </c>
      <c r="U22" s="3" t="s">
        <v>160</v>
      </c>
      <c r="V22" s="3" t="s">
        <v>179</v>
      </c>
      <c r="W22" s="3" t="s">
        <v>178</v>
      </c>
      <c r="X22" s="3" t="s">
        <v>26</v>
      </c>
      <c r="Y22" s="3" t="s">
        <v>29</v>
      </c>
      <c r="Z22" s="3" t="s">
        <v>28</v>
      </c>
      <c r="AA22" s="3" t="s">
        <v>32</v>
      </c>
      <c r="AB22" s="3" t="s">
        <v>23</v>
      </c>
      <c r="AC22" s="3" t="s">
        <v>27</v>
      </c>
      <c r="AD22" s="3" t="s">
        <v>24</v>
      </c>
      <c r="AE22" s="3" t="s">
        <v>25</v>
      </c>
      <c r="AF22" s="3" t="s">
        <v>31</v>
      </c>
      <c r="AG22" s="3" t="s">
        <v>22</v>
      </c>
      <c r="AH22" s="3" t="s">
        <v>30</v>
      </c>
      <c r="AI22" s="3" t="s">
        <v>36</v>
      </c>
      <c r="AJ22" s="3" t="s">
        <v>37</v>
      </c>
      <c r="AK22" s="3" t="s">
        <v>38</v>
      </c>
      <c r="AL22" s="3" t="s">
        <v>40</v>
      </c>
      <c r="AM22" s="3" t="s">
        <v>41</v>
      </c>
      <c r="AN22" s="4" t="s">
        <v>21</v>
      </c>
      <c r="BZ22" s="32" t="s">
        <v>198</v>
      </c>
    </row>
    <row r="23" spans="1:78">
      <c r="D23" s="23"/>
      <c r="E23" s="24" t="str">
        <f>IF($D23="","",$B23*VLOOKUP($D23,aliments!$B$2:$AZ$70,2,0)/100)</f>
        <v/>
      </c>
      <c r="F23" s="24" t="str">
        <f>IF($D23="","",$B23*VLOOKUP($D23,aliments!$B$2:$AZ$70,3,0)/100)</f>
        <v/>
      </c>
      <c r="G23" s="24" t="str">
        <f>IF($D23="","",$B23*VLOOKUP($D23,aliments!$B$2:$AZ$70,4,0)/100)</f>
        <v/>
      </c>
      <c r="H23" s="24" t="str">
        <f>IF($D23="","",$B23*VLOOKUP($D23,aliments!$B$2:$AZ$70,5,0)/100)</f>
        <v/>
      </c>
      <c r="I23" s="24" t="str">
        <f>IF($D23="","",$B23*VLOOKUP($D23,aliments!$B$2:$AZ$70,6,0)/100)</f>
        <v/>
      </c>
      <c r="J23" s="24" t="str">
        <f>IF($D23="","",$B23*VLOOKUP($D23,aliments!$B$2:$AZ$70,7,0)/100)</f>
        <v/>
      </c>
      <c r="K23" s="24" t="str">
        <f>IF($D23="","",$B23*VLOOKUP($D23,aliments!$B$2:$AZ$70,8,0)/100)</f>
        <v/>
      </c>
      <c r="L23" s="24" t="str">
        <f>IF($D23="","",$B23*VLOOKUP($D23,aliments!$B$2:$AZ$70,9,0)/100)</f>
        <v/>
      </c>
      <c r="M23" s="24" t="str">
        <f>IF($D23="","",$B23*VLOOKUP($D23,aliments!$B$2:$AZ$70,10,0)/100)</f>
        <v/>
      </c>
      <c r="N23" s="24" t="str">
        <f>IF($D23="","",$B23*VLOOKUP($D23,aliments!$B$2:$AZ$70,11,0)/100)</f>
        <v/>
      </c>
      <c r="O23" s="24" t="str">
        <f>IF($D23="","",$B23*VLOOKUP($D23,aliments!$B$2:$AZ$70,12,0)/100)</f>
        <v/>
      </c>
      <c r="P23" s="24" t="str">
        <f>IF($D23="","",$B23*VLOOKUP($D23,aliments!$B$2:$AZ$70,13,0)/100)</f>
        <v/>
      </c>
      <c r="Q23" s="24" t="str">
        <f>IF($D23="","",$B23*VLOOKUP($D23,aliments!$B$2:$AZ$70,14,0)/100)</f>
        <v/>
      </c>
      <c r="R23" s="24" t="str">
        <f>IF($D23="","",$B23*VLOOKUP($D23,aliments!$B$2:$AZ$70,15,0)/100)</f>
        <v/>
      </c>
      <c r="S23" s="24" t="str">
        <f>IF($D23="","",$B23*VLOOKUP($D23,aliments!$B$2:$AZ$70,16,0)/100)</f>
        <v/>
      </c>
      <c r="T23" s="24" t="str">
        <f>IF($D23="","",$B23*VLOOKUP($D23,aliments!$B$2:$AZ$70,17,0)/100)</f>
        <v/>
      </c>
      <c r="U23" s="24" t="str">
        <f>IF($D23="","",$B23*VLOOKUP($D23,aliments!$B$2:$AZ$70,18,0)/100)</f>
        <v/>
      </c>
      <c r="V23" s="24" t="str">
        <f>IF($D23="","",$B23*VLOOKUP($D23,aliments!$B$2:$AZ$70,19,0)/100)</f>
        <v/>
      </c>
      <c r="W23" s="24" t="str">
        <f>IF($D23="","",$B23*VLOOKUP($D23,aliments!$B$2:$AZ$70,20,0)/100)</f>
        <v/>
      </c>
      <c r="X23" s="24" t="str">
        <f>IF($D23="","",$B23*VLOOKUP($D23,aliments!$B$2:$AZ$70,21,0)/100)</f>
        <v/>
      </c>
      <c r="Y23" s="24" t="str">
        <f>IF($D23="","",$B23*VLOOKUP($D23,aliments!$B$2:$AZ$70,22,0)/100)</f>
        <v/>
      </c>
      <c r="Z23" s="24" t="str">
        <f>IF($D23="","",$B23*VLOOKUP($D23,aliments!$B$2:$AZ$70,23,0)/100)</f>
        <v/>
      </c>
      <c r="AA23" s="24" t="str">
        <f>IF($D23="","",$B23*VLOOKUP($D23,aliments!$B$2:$AZ$70,24,0)/100)</f>
        <v/>
      </c>
      <c r="AB23" s="24" t="str">
        <f>IF($D23="","",$B23*VLOOKUP($D23,aliments!$B$2:$AZ$70,25,0)/100)</f>
        <v/>
      </c>
      <c r="AC23" s="24" t="str">
        <f>IF($D23="","",$B23*VLOOKUP($D23,aliments!$B$2:$AZ$70,26,0)/100)</f>
        <v/>
      </c>
      <c r="AD23" s="24" t="str">
        <f>IF($D23="","",$B23*VLOOKUP($D23,aliments!$B$2:$AZ$70,27,0)/100)</f>
        <v/>
      </c>
      <c r="AE23" s="24" t="str">
        <f>IF($D23="","",$B23*VLOOKUP($D23,aliments!$B$2:$AZ$70,28,0)/100)</f>
        <v/>
      </c>
      <c r="AF23" s="24" t="str">
        <f>IF($D23="","",$B23*VLOOKUP($D23,aliments!$B$2:$AZ$70,29,0)/100)</f>
        <v/>
      </c>
      <c r="AG23" s="24" t="str">
        <f>IF($D23="","",$B23*VLOOKUP($D23,aliments!$B$2:$AZ$70,30,0)/100)</f>
        <v/>
      </c>
      <c r="AH23" s="24" t="str">
        <f>IF($D23="","",$B23*VLOOKUP($D23,aliments!$B$2:$AZ$70,31,0)/100)</f>
        <v/>
      </c>
      <c r="AI23" s="24" t="str">
        <f>IF($D23="","",$B23*VLOOKUP($D23,aliments!$B$2:$AZ$70,32,0)/100)</f>
        <v/>
      </c>
      <c r="AJ23" s="24" t="str">
        <f>IF($D23="","",$B23*VLOOKUP($D23,aliments!$B$2:$AZ$70,33,0)/100)</f>
        <v/>
      </c>
      <c r="AK23" s="24" t="str">
        <f>IF($D23="","",$B23*VLOOKUP($D23,aliments!$B$2:$AZ$70,34,0)/100)</f>
        <v/>
      </c>
      <c r="AL23" s="24" t="str">
        <f>IF($D23="","",$B23*VLOOKUP($D23,aliments!$B$2:$AZ$70,35,0)/100)</f>
        <v/>
      </c>
      <c r="AM23" s="24" t="str">
        <f>IF($D23="","",$B23*VLOOKUP($D23,aliments!$B$2:$AZ$70,36,0)/100)</f>
        <v/>
      </c>
      <c r="AN23" s="24" t="str">
        <f>IF($D23="","",$B23*VLOOKUP($D23,aliments!$B$2:$AZ$70,37,0)/100)</f>
        <v/>
      </c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Z23" s="33" t="s">
        <v>199</v>
      </c>
    </row>
    <row r="24" spans="1:78">
      <c r="D24" s="23"/>
      <c r="E24" s="24" t="str">
        <f>IF($D24="","",$B24*VLOOKUP($D24,aliments!$B$2:$AZ$70,2,0)/100)</f>
        <v/>
      </c>
      <c r="F24" s="24" t="str">
        <f>IF($D24="","",$B24*VLOOKUP($D24,aliments!$B$2:$AZ$70,3,0)/100)</f>
        <v/>
      </c>
      <c r="G24" s="24" t="str">
        <f>IF($D24="","",$B24*VLOOKUP($D24,aliments!$B$2:$AZ$70,4,0)/100)</f>
        <v/>
      </c>
      <c r="H24" s="24" t="str">
        <f>IF($D24="","",$B24*VLOOKUP($D24,aliments!$B$2:$AZ$70,5,0)/100)</f>
        <v/>
      </c>
      <c r="I24" s="24" t="str">
        <f>IF($D24="","",$B24*VLOOKUP($D24,aliments!$B$2:$AZ$70,6,0)/100)</f>
        <v/>
      </c>
      <c r="J24" s="24" t="str">
        <f>IF($D24="","",$B24*VLOOKUP($D24,aliments!$B$2:$AZ$70,7,0)/100)</f>
        <v/>
      </c>
      <c r="K24" s="24" t="str">
        <f>IF($D24="","",$B24*VLOOKUP($D24,aliments!$B$2:$AZ$70,8,0)/100)</f>
        <v/>
      </c>
      <c r="L24" s="24" t="str">
        <f>IF($D24="","",$B24*VLOOKUP($D24,aliments!$B$2:$AZ$70,9,0)/100)</f>
        <v/>
      </c>
      <c r="M24" s="24" t="str">
        <f>IF($D24="","",$B24*VLOOKUP($D24,aliments!$B$2:$AZ$70,10,0)/100)</f>
        <v/>
      </c>
      <c r="N24" s="24" t="str">
        <f>IF($D24="","",$B24*VLOOKUP($D24,aliments!$B$2:$AZ$70,11,0)/100)</f>
        <v/>
      </c>
      <c r="O24" s="24" t="str">
        <f>IF($D24="","",$B24*VLOOKUP($D24,aliments!$B$2:$AZ$70,12,0)/100)</f>
        <v/>
      </c>
      <c r="P24" s="24" t="str">
        <f>IF($D24="","",$B24*VLOOKUP($D24,aliments!$B$2:$AZ$70,13,0)/100)</f>
        <v/>
      </c>
      <c r="Q24" s="24" t="str">
        <f>IF($D24="","",$B24*VLOOKUP($D24,aliments!$B$2:$AZ$70,14,0)/100)</f>
        <v/>
      </c>
      <c r="R24" s="24" t="str">
        <f>IF($D24="","",$B24*VLOOKUP($D24,aliments!$B$2:$AZ$70,15,0)/100)</f>
        <v/>
      </c>
      <c r="S24" s="24" t="str">
        <f>IF($D24="","",$B24*VLOOKUP($D24,aliments!$B$2:$AZ$70,16,0)/100)</f>
        <v/>
      </c>
      <c r="T24" s="24" t="str">
        <f>IF($D24="","",$B24*VLOOKUP($D24,aliments!$B$2:$AZ$70,17,0)/100)</f>
        <v/>
      </c>
      <c r="U24" s="24" t="str">
        <f>IF($D24="","",$B24*VLOOKUP($D24,aliments!$B$2:$AZ$70,18,0)/100)</f>
        <v/>
      </c>
      <c r="V24" s="24" t="str">
        <f>IF($D24="","",$B24*VLOOKUP($D24,aliments!$B$2:$AZ$70,19,0)/100)</f>
        <v/>
      </c>
      <c r="W24" s="24" t="str">
        <f>IF($D24="","",$B24*VLOOKUP($D24,aliments!$B$2:$AZ$70,20,0)/100)</f>
        <v/>
      </c>
      <c r="X24" s="24" t="str">
        <f>IF($D24="","",$B24*VLOOKUP($D24,aliments!$B$2:$AZ$70,21,0)/100)</f>
        <v/>
      </c>
      <c r="Y24" s="24" t="str">
        <f>IF($D24="","",$B24*VLOOKUP($D24,aliments!$B$2:$AZ$70,22,0)/100)</f>
        <v/>
      </c>
      <c r="Z24" s="24" t="str">
        <f>IF($D24="","",$B24*VLOOKUP($D24,aliments!$B$2:$AZ$70,23,0)/100)</f>
        <v/>
      </c>
      <c r="AA24" s="24" t="str">
        <f>IF($D24="","",$B24*VLOOKUP($D24,aliments!$B$2:$AZ$70,24,0)/100)</f>
        <v/>
      </c>
      <c r="AB24" s="24" t="str">
        <f>IF($D24="","",$B24*VLOOKUP($D24,aliments!$B$2:$AZ$70,25,0)/100)</f>
        <v/>
      </c>
      <c r="AC24" s="24" t="str">
        <f>IF($D24="","",$B24*VLOOKUP($D24,aliments!$B$2:$AZ$70,26,0)/100)</f>
        <v/>
      </c>
      <c r="AD24" s="24" t="str">
        <f>IF($D24="","",$B24*VLOOKUP($D24,aliments!$B$2:$AZ$70,27,0)/100)</f>
        <v/>
      </c>
      <c r="AE24" s="24" t="str">
        <f>IF($D24="","",$B24*VLOOKUP($D24,aliments!$B$2:$AZ$70,28,0)/100)</f>
        <v/>
      </c>
      <c r="AF24" s="24" t="str">
        <f>IF($D24="","",$B24*VLOOKUP($D24,aliments!$B$2:$AZ$70,29,0)/100)</f>
        <v/>
      </c>
      <c r="AG24" s="24" t="str">
        <f>IF($D24="","",$B24*VLOOKUP($D24,aliments!$B$2:$AZ$70,30,0)/100)</f>
        <v/>
      </c>
      <c r="AH24" s="24" t="str">
        <f>IF($D24="","",$B24*VLOOKUP($D24,aliments!$B$2:$AZ$70,31,0)/100)</f>
        <v/>
      </c>
      <c r="AI24" s="24" t="str">
        <f>IF($D24="","",$B24*VLOOKUP($D24,aliments!$B$2:$AZ$70,32,0)/100)</f>
        <v/>
      </c>
      <c r="AJ24" s="24" t="str">
        <f>IF($D24="","",$B24*VLOOKUP($D24,aliments!$B$2:$AZ$70,33,0)/100)</f>
        <v/>
      </c>
      <c r="AK24" s="24" t="str">
        <f>IF($D24="","",$B24*VLOOKUP($D24,aliments!$B$2:$AZ$70,34,0)/100)</f>
        <v/>
      </c>
      <c r="AL24" s="24" t="str">
        <f>IF($D24="","",$B24*VLOOKUP($D24,aliments!$B$2:$AZ$70,35,0)/100)</f>
        <v/>
      </c>
      <c r="AM24" s="24" t="str">
        <f>IF($D24="","",$B24*VLOOKUP($D24,aliments!$B$2:$AZ$70,36,0)/100)</f>
        <v/>
      </c>
      <c r="AN24" s="24" t="str">
        <f>IF($D24="","",$B24*VLOOKUP($D24,aliments!$B$2:$AZ$70,37,0)/100)</f>
        <v/>
      </c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Z24" s="32" t="s">
        <v>200</v>
      </c>
    </row>
    <row r="25" spans="1:78">
      <c r="D25" s="23"/>
      <c r="E25" s="24" t="str">
        <f>IF($D25="","",$B25*VLOOKUP($D25,aliments!$B$2:$AZ$70,2,0)/100)</f>
        <v/>
      </c>
      <c r="F25" s="24" t="str">
        <f>IF($D25="","",$B25*VLOOKUP($D25,aliments!$B$2:$AZ$70,3,0)/100)</f>
        <v/>
      </c>
      <c r="G25" s="24" t="str">
        <f>IF($D25="","",$B25*VLOOKUP($D25,aliments!$B$2:$AZ$70,4,0)/100)</f>
        <v/>
      </c>
      <c r="H25" s="24" t="str">
        <f>IF($D25="","",$B25*VLOOKUP($D25,aliments!$B$2:$AZ$70,5,0)/100)</f>
        <v/>
      </c>
      <c r="I25" s="24" t="str">
        <f>IF($D25="","",$B25*VLOOKUP($D25,aliments!$B$2:$AZ$70,6,0)/100)</f>
        <v/>
      </c>
      <c r="J25" s="24" t="str">
        <f>IF($D25="","",$B25*VLOOKUP($D25,aliments!$B$2:$AZ$70,7,0)/100)</f>
        <v/>
      </c>
      <c r="K25" s="24" t="str">
        <f>IF($D25="","",$B25*VLOOKUP($D25,aliments!$B$2:$AZ$70,8,0)/100)</f>
        <v/>
      </c>
      <c r="L25" s="24" t="str">
        <f>IF($D25="","",$B25*VLOOKUP($D25,aliments!$B$2:$AZ$70,9,0)/100)</f>
        <v/>
      </c>
      <c r="M25" s="24" t="str">
        <f>IF($D25="","",$B25*VLOOKUP($D25,aliments!$B$2:$AZ$70,10,0)/100)</f>
        <v/>
      </c>
      <c r="N25" s="24" t="str">
        <f>IF($D25="","",$B25*VLOOKUP($D25,aliments!$B$2:$AZ$70,11,0)/100)</f>
        <v/>
      </c>
      <c r="O25" s="24" t="str">
        <f>IF($D25="","",$B25*VLOOKUP($D25,aliments!$B$2:$AZ$70,12,0)/100)</f>
        <v/>
      </c>
      <c r="P25" s="24" t="str">
        <f>IF($D25="","",$B25*VLOOKUP($D25,aliments!$B$2:$AZ$70,13,0)/100)</f>
        <v/>
      </c>
      <c r="Q25" s="24" t="str">
        <f>IF($D25="","",$B25*VLOOKUP($D25,aliments!$B$2:$AZ$70,14,0)/100)</f>
        <v/>
      </c>
      <c r="R25" s="24" t="str">
        <f>IF($D25="","",$B25*VLOOKUP($D25,aliments!$B$2:$AZ$70,15,0)/100)</f>
        <v/>
      </c>
      <c r="S25" s="24" t="str">
        <f>IF($D25="","",$B25*VLOOKUP($D25,aliments!$B$2:$AZ$70,16,0)/100)</f>
        <v/>
      </c>
      <c r="T25" s="24" t="str">
        <f>IF($D25="","",$B25*VLOOKUP($D25,aliments!$B$2:$AZ$70,17,0)/100)</f>
        <v/>
      </c>
      <c r="U25" s="24" t="str">
        <f>IF($D25="","",$B25*VLOOKUP($D25,aliments!$B$2:$AZ$70,18,0)/100)</f>
        <v/>
      </c>
      <c r="V25" s="24" t="str">
        <f>IF($D25="","",$B25*VLOOKUP($D25,aliments!$B$2:$AZ$70,19,0)/100)</f>
        <v/>
      </c>
      <c r="W25" s="24" t="str">
        <f>IF($D25="","",$B25*VLOOKUP($D25,aliments!$B$2:$AZ$70,20,0)/100)</f>
        <v/>
      </c>
      <c r="X25" s="24" t="str">
        <f>IF($D25="","",$B25*VLOOKUP($D25,aliments!$B$2:$AZ$70,21,0)/100)</f>
        <v/>
      </c>
      <c r="Y25" s="24" t="str">
        <f>IF($D25="","",$B25*VLOOKUP($D25,aliments!$B$2:$AZ$70,22,0)/100)</f>
        <v/>
      </c>
      <c r="Z25" s="24" t="str">
        <f>IF($D25="","",$B25*VLOOKUP($D25,aliments!$B$2:$AZ$70,23,0)/100)</f>
        <v/>
      </c>
      <c r="AA25" s="24" t="str">
        <f>IF($D25="","",$B25*VLOOKUP($D25,aliments!$B$2:$AZ$70,24,0)/100)</f>
        <v/>
      </c>
      <c r="AB25" s="24" t="str">
        <f>IF($D25="","",$B25*VLOOKUP($D25,aliments!$B$2:$AZ$70,25,0)/100)</f>
        <v/>
      </c>
      <c r="AC25" s="24" t="str">
        <f>IF($D25="","",$B25*VLOOKUP($D25,aliments!$B$2:$AZ$70,26,0)/100)</f>
        <v/>
      </c>
      <c r="AD25" s="24" t="str">
        <f>IF($D25="","",$B25*VLOOKUP($D25,aliments!$B$2:$AZ$70,27,0)/100)</f>
        <v/>
      </c>
      <c r="AE25" s="24" t="str">
        <f>IF($D25="","",$B25*VLOOKUP($D25,aliments!$B$2:$AZ$70,28,0)/100)</f>
        <v/>
      </c>
      <c r="AF25" s="24" t="str">
        <f>IF($D25="","",$B25*VLOOKUP($D25,aliments!$B$2:$AZ$70,29,0)/100)</f>
        <v/>
      </c>
      <c r="AG25" s="24" t="str">
        <f>IF($D25="","",$B25*VLOOKUP($D25,aliments!$B$2:$AZ$70,30,0)/100)</f>
        <v/>
      </c>
      <c r="AH25" s="24" t="str">
        <f>IF($D25="","",$B25*VLOOKUP($D25,aliments!$B$2:$AZ$70,31,0)/100)</f>
        <v/>
      </c>
      <c r="AI25" s="24" t="str">
        <f>IF($D25="","",$B25*VLOOKUP($D25,aliments!$B$2:$AZ$70,32,0)/100)</f>
        <v/>
      </c>
      <c r="AJ25" s="24" t="str">
        <f>IF($D25="","",$B25*VLOOKUP($D25,aliments!$B$2:$AZ$70,33,0)/100)</f>
        <v/>
      </c>
      <c r="AK25" s="24" t="str">
        <f>IF($D25="","",$B25*VLOOKUP($D25,aliments!$B$2:$AZ$70,34,0)/100)</f>
        <v/>
      </c>
      <c r="AL25" s="24" t="str">
        <f>IF($D25="","",$B25*VLOOKUP($D25,aliments!$B$2:$AZ$70,35,0)/100)</f>
        <v/>
      </c>
      <c r="AM25" s="24" t="str">
        <f>IF($D25="","",$B25*VLOOKUP($D25,aliments!$B$2:$AZ$70,36,0)/100)</f>
        <v/>
      </c>
      <c r="AN25" s="24" t="str">
        <f>IF($D25="","",$B25*VLOOKUP($D25,aliments!$B$2:$AZ$70,37,0)/100)</f>
        <v/>
      </c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Z25" s="32" t="s">
        <v>137</v>
      </c>
    </row>
    <row r="26" spans="1:78">
      <c r="D26" s="23"/>
      <c r="E26" s="24" t="str">
        <f>IF($D26="","",$B26*VLOOKUP($D26,aliments!$B$2:$AZ$70,2,0)/100)</f>
        <v/>
      </c>
      <c r="F26" s="24" t="str">
        <f>IF($D26="","",$B26*VLOOKUP($D26,aliments!$B$2:$AZ$70,3,0)/100)</f>
        <v/>
      </c>
      <c r="G26" s="24" t="str">
        <f>IF($D26="","",$B26*VLOOKUP($D26,aliments!$B$2:$AZ$70,4,0)/100)</f>
        <v/>
      </c>
      <c r="H26" s="24" t="str">
        <f>IF($D26="","",$B26*VLOOKUP($D26,aliments!$B$2:$AZ$70,5,0)/100)</f>
        <v/>
      </c>
      <c r="I26" s="24" t="str">
        <f>IF($D26="","",$B26*VLOOKUP($D26,aliments!$B$2:$AZ$70,6,0)/100)</f>
        <v/>
      </c>
      <c r="J26" s="24" t="str">
        <f>IF($D26="","",$B26*VLOOKUP($D26,aliments!$B$2:$AZ$70,7,0)/100)</f>
        <v/>
      </c>
      <c r="K26" s="24" t="str">
        <f>IF($D26="","",$B26*VLOOKUP($D26,aliments!$B$2:$AZ$70,8,0)/100)</f>
        <v/>
      </c>
      <c r="L26" s="24" t="str">
        <f>IF($D26="","",$B26*VLOOKUP($D26,aliments!$B$2:$AZ$70,9,0)/100)</f>
        <v/>
      </c>
      <c r="M26" s="24" t="str">
        <f>IF($D26="","",$B26*VLOOKUP($D26,aliments!$B$2:$AZ$70,10,0)/100)</f>
        <v/>
      </c>
      <c r="N26" s="24" t="str">
        <f>IF($D26="","",$B26*VLOOKUP($D26,aliments!$B$2:$AZ$70,11,0)/100)</f>
        <v/>
      </c>
      <c r="O26" s="24" t="str">
        <f>IF($D26="","",$B26*VLOOKUP($D26,aliments!$B$2:$AZ$70,12,0)/100)</f>
        <v/>
      </c>
      <c r="P26" s="24" t="str">
        <f>IF($D26="","",$B26*VLOOKUP($D26,aliments!$B$2:$AZ$70,13,0)/100)</f>
        <v/>
      </c>
      <c r="Q26" s="24" t="str">
        <f>IF($D26="","",$B26*VLOOKUP($D26,aliments!$B$2:$AZ$70,14,0)/100)</f>
        <v/>
      </c>
      <c r="R26" s="24" t="str">
        <f>IF($D26="","",$B26*VLOOKUP($D26,aliments!$B$2:$AZ$70,15,0)/100)</f>
        <v/>
      </c>
      <c r="S26" s="24" t="str">
        <f>IF($D26="","",$B26*VLOOKUP($D26,aliments!$B$2:$AZ$70,16,0)/100)</f>
        <v/>
      </c>
      <c r="T26" s="24" t="str">
        <f>IF($D26="","",$B26*VLOOKUP($D26,aliments!$B$2:$AZ$70,17,0)/100)</f>
        <v/>
      </c>
      <c r="U26" s="24" t="str">
        <f>IF($D26="","",$B26*VLOOKUP($D26,aliments!$B$2:$AZ$70,18,0)/100)</f>
        <v/>
      </c>
      <c r="V26" s="24" t="str">
        <f>IF($D26="","",$B26*VLOOKUP($D26,aliments!$B$2:$AZ$70,19,0)/100)</f>
        <v/>
      </c>
      <c r="W26" s="24" t="str">
        <f>IF($D26="","",$B26*VLOOKUP($D26,aliments!$B$2:$AZ$70,20,0)/100)</f>
        <v/>
      </c>
      <c r="X26" s="24" t="str">
        <f>IF($D26="","",$B26*VLOOKUP($D26,aliments!$B$2:$AZ$70,21,0)/100)</f>
        <v/>
      </c>
      <c r="Y26" s="24" t="str">
        <f>IF($D26="","",$B26*VLOOKUP($D26,aliments!$B$2:$AZ$70,22,0)/100)</f>
        <v/>
      </c>
      <c r="Z26" s="24" t="str">
        <f>IF($D26="","",$B26*VLOOKUP($D26,aliments!$B$2:$AZ$70,23,0)/100)</f>
        <v/>
      </c>
      <c r="AA26" s="24" t="str">
        <f>IF($D26="","",$B26*VLOOKUP($D26,aliments!$B$2:$AZ$70,24,0)/100)</f>
        <v/>
      </c>
      <c r="AB26" s="24" t="str">
        <f>IF($D26="","",$B26*VLOOKUP($D26,aliments!$B$2:$AZ$70,25,0)/100)</f>
        <v/>
      </c>
      <c r="AC26" s="24" t="str">
        <f>IF($D26="","",$B26*VLOOKUP($D26,aliments!$B$2:$AZ$70,26,0)/100)</f>
        <v/>
      </c>
      <c r="AD26" s="24" t="str">
        <f>IF($D26="","",$B26*VLOOKUP($D26,aliments!$B$2:$AZ$70,27,0)/100)</f>
        <v/>
      </c>
      <c r="AE26" s="24" t="str">
        <f>IF($D26="","",$B26*VLOOKUP($D26,aliments!$B$2:$AZ$70,28,0)/100)</f>
        <v/>
      </c>
      <c r="AF26" s="24" t="str">
        <f>IF($D26="","",$B26*VLOOKUP($D26,aliments!$B$2:$AZ$70,29,0)/100)</f>
        <v/>
      </c>
      <c r="AG26" s="24" t="str">
        <f>IF($D26="","",$B26*VLOOKUP($D26,aliments!$B$2:$AZ$70,30,0)/100)</f>
        <v/>
      </c>
      <c r="AH26" s="24" t="str">
        <f>IF($D26="","",$B26*VLOOKUP($D26,aliments!$B$2:$AZ$70,31,0)/100)</f>
        <v/>
      </c>
      <c r="AI26" s="24" t="str">
        <f>IF($D26="","",$B26*VLOOKUP($D26,aliments!$B$2:$AZ$70,32,0)/100)</f>
        <v/>
      </c>
      <c r="AJ26" s="24" t="str">
        <f>IF($D26="","",$B26*VLOOKUP($D26,aliments!$B$2:$AZ$70,33,0)/100)</f>
        <v/>
      </c>
      <c r="AK26" s="24" t="str">
        <f>IF($D26="","",$B26*VLOOKUP($D26,aliments!$B$2:$AZ$70,34,0)/100)</f>
        <v/>
      </c>
      <c r="AL26" s="24" t="str">
        <f>IF($D26="","",$B26*VLOOKUP($D26,aliments!$B$2:$AZ$70,35,0)/100)</f>
        <v/>
      </c>
      <c r="AM26" s="24" t="str">
        <f>IF($D26="","",$B26*VLOOKUP($D26,aliments!$B$2:$AZ$70,36,0)/100)</f>
        <v/>
      </c>
      <c r="AN26" s="24" t="str">
        <f>IF($D26="","",$B26*VLOOKUP($D26,aliments!$B$2:$AZ$70,37,0)/100)</f>
        <v/>
      </c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Z26" s="32" t="s">
        <v>201</v>
      </c>
    </row>
    <row r="27" spans="1:78">
      <c r="D27" s="23"/>
      <c r="E27" s="24" t="str">
        <f>IF($D27="","",$B27*VLOOKUP($D27,aliments!$B$2:$AZ$70,2,0)/100)</f>
        <v/>
      </c>
      <c r="F27" s="24" t="str">
        <f>IF($D27="","",$B27*VLOOKUP($D27,aliments!$B$2:$AZ$70,3,0)/100)</f>
        <v/>
      </c>
      <c r="G27" s="24" t="str">
        <f>IF($D27="","",$B27*VLOOKUP($D27,aliments!$B$2:$AZ$70,4,0)/100)</f>
        <v/>
      </c>
      <c r="H27" s="24" t="str">
        <f>IF($D27="","",$B27*VLOOKUP($D27,aliments!$B$2:$AZ$70,5,0)/100)</f>
        <v/>
      </c>
      <c r="I27" s="24" t="str">
        <f>IF($D27="","",$B27*VLOOKUP($D27,aliments!$B$2:$AZ$70,6,0)/100)</f>
        <v/>
      </c>
      <c r="J27" s="24" t="str">
        <f>IF($D27="","",$B27*VLOOKUP($D27,aliments!$B$2:$AZ$70,7,0)/100)</f>
        <v/>
      </c>
      <c r="K27" s="24" t="str">
        <f>IF($D27="","",$B27*VLOOKUP($D27,aliments!$B$2:$AZ$70,8,0)/100)</f>
        <v/>
      </c>
      <c r="L27" s="24" t="str">
        <f>IF($D27="","",$B27*VLOOKUP($D27,aliments!$B$2:$AZ$70,9,0)/100)</f>
        <v/>
      </c>
      <c r="M27" s="24" t="str">
        <f>IF($D27="","",$B27*VLOOKUP($D27,aliments!$B$2:$AZ$70,10,0)/100)</f>
        <v/>
      </c>
      <c r="N27" s="24" t="str">
        <f>IF($D27="","",$B27*VLOOKUP($D27,aliments!$B$2:$AZ$70,11,0)/100)</f>
        <v/>
      </c>
      <c r="O27" s="24" t="str">
        <f>IF($D27="","",$B27*VLOOKUP($D27,aliments!$B$2:$AZ$70,12,0)/100)</f>
        <v/>
      </c>
      <c r="P27" s="24" t="str">
        <f>IF($D27="","",$B27*VLOOKUP($D27,aliments!$B$2:$AZ$70,13,0)/100)</f>
        <v/>
      </c>
      <c r="Q27" s="24" t="str">
        <f>IF($D27="","",$B27*VLOOKUP($D27,aliments!$B$2:$AZ$70,14,0)/100)</f>
        <v/>
      </c>
      <c r="R27" s="24" t="str">
        <f>IF($D27="","",$B27*VLOOKUP($D27,aliments!$B$2:$AZ$70,15,0)/100)</f>
        <v/>
      </c>
      <c r="S27" s="24" t="str">
        <f>IF($D27="","",$B27*VLOOKUP($D27,aliments!$B$2:$AZ$70,16,0)/100)</f>
        <v/>
      </c>
      <c r="T27" s="24" t="str">
        <f>IF($D27="","",$B27*VLOOKUP($D27,aliments!$B$2:$AZ$70,17,0)/100)</f>
        <v/>
      </c>
      <c r="U27" s="24" t="str">
        <f>IF($D27="","",$B27*VLOOKUP($D27,aliments!$B$2:$AZ$70,18,0)/100)</f>
        <v/>
      </c>
      <c r="V27" s="24" t="str">
        <f>IF($D27="","",$B27*VLOOKUP($D27,aliments!$B$2:$AZ$70,19,0)/100)</f>
        <v/>
      </c>
      <c r="W27" s="24" t="str">
        <f>IF($D27="","",$B27*VLOOKUP($D27,aliments!$B$2:$AZ$70,20,0)/100)</f>
        <v/>
      </c>
      <c r="X27" s="24" t="str">
        <f>IF($D27="","",$B27*VLOOKUP($D27,aliments!$B$2:$AZ$70,21,0)/100)</f>
        <v/>
      </c>
      <c r="Y27" s="24" t="str">
        <f>IF($D27="","",$B27*VLOOKUP($D27,aliments!$B$2:$AZ$70,22,0)/100)</f>
        <v/>
      </c>
      <c r="Z27" s="24" t="str">
        <f>IF($D27="","",$B27*VLOOKUP($D27,aliments!$B$2:$AZ$70,23,0)/100)</f>
        <v/>
      </c>
      <c r="AA27" s="24" t="str">
        <f>IF($D27="","",$B27*VLOOKUP($D27,aliments!$B$2:$AZ$70,24,0)/100)</f>
        <v/>
      </c>
      <c r="AB27" s="24" t="str">
        <f>IF($D27="","",$B27*VLOOKUP($D27,aliments!$B$2:$AZ$70,25,0)/100)</f>
        <v/>
      </c>
      <c r="AC27" s="24" t="str">
        <f>IF($D27="","",$B27*VLOOKUP($D27,aliments!$B$2:$AZ$70,26,0)/100)</f>
        <v/>
      </c>
      <c r="AD27" s="24" t="str">
        <f>IF($D27="","",$B27*VLOOKUP($D27,aliments!$B$2:$AZ$70,27,0)/100)</f>
        <v/>
      </c>
      <c r="AE27" s="24" t="str">
        <f>IF($D27="","",$B27*VLOOKUP($D27,aliments!$B$2:$AZ$70,28,0)/100)</f>
        <v/>
      </c>
      <c r="AF27" s="24" t="str">
        <f>IF($D27="","",$B27*VLOOKUP($D27,aliments!$B$2:$AZ$70,29,0)/100)</f>
        <v/>
      </c>
      <c r="AG27" s="24" t="str">
        <f>IF($D27="","",$B27*VLOOKUP($D27,aliments!$B$2:$AZ$70,30,0)/100)</f>
        <v/>
      </c>
      <c r="AH27" s="24" t="str">
        <f>IF($D27="","",$B27*VLOOKUP($D27,aliments!$B$2:$AZ$70,31,0)/100)</f>
        <v/>
      </c>
      <c r="AI27" s="24" t="str">
        <f>IF($D27="","",$B27*VLOOKUP($D27,aliments!$B$2:$AZ$70,32,0)/100)</f>
        <v/>
      </c>
      <c r="AJ27" s="24" t="str">
        <f>IF($D27="","",$B27*VLOOKUP($D27,aliments!$B$2:$AZ$70,33,0)/100)</f>
        <v/>
      </c>
      <c r="AK27" s="24" t="str">
        <f>IF($D27="","",$B27*VLOOKUP($D27,aliments!$B$2:$AZ$70,34,0)/100)</f>
        <v/>
      </c>
      <c r="AL27" s="24" t="str">
        <f>IF($D27="","",$B27*VLOOKUP($D27,aliments!$B$2:$AZ$70,35,0)/100)</f>
        <v/>
      </c>
      <c r="AM27" s="24" t="str">
        <f>IF($D27="","",$B27*VLOOKUP($D27,aliments!$B$2:$AZ$70,36,0)/100)</f>
        <v/>
      </c>
      <c r="AN27" s="24" t="str">
        <f>IF($D27="","",$B27*VLOOKUP($D27,aliments!$B$2:$AZ$70,37,0)/100)</f>
        <v/>
      </c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Z27" s="33" t="s">
        <v>202</v>
      </c>
    </row>
    <row r="28" spans="1:78">
      <c r="D28" s="23"/>
      <c r="E28" s="24" t="str">
        <f>IF($D28="","",$B28*VLOOKUP($D28,aliments!$B$2:$AZ$70,2,0)/100)</f>
        <v/>
      </c>
      <c r="F28" s="24" t="str">
        <f>IF($D28="","",$B28*VLOOKUP($D28,aliments!$B$2:$AZ$70,3,0)/100)</f>
        <v/>
      </c>
      <c r="G28" s="24" t="str">
        <f>IF($D28="","",$B28*VLOOKUP($D28,aliments!$B$2:$AZ$70,4,0)/100)</f>
        <v/>
      </c>
      <c r="H28" s="24" t="str">
        <f>IF($D28="","",$B28*VLOOKUP($D28,aliments!$B$2:$AZ$70,5,0)/100)</f>
        <v/>
      </c>
      <c r="I28" s="24" t="str">
        <f>IF($D28="","",$B28*VLOOKUP($D28,aliments!$B$2:$AZ$70,6,0)/100)</f>
        <v/>
      </c>
      <c r="J28" s="24" t="str">
        <f>IF($D28="","",$B28*VLOOKUP($D28,aliments!$B$2:$AZ$70,7,0)/100)</f>
        <v/>
      </c>
      <c r="K28" s="24" t="str">
        <f>IF($D28="","",$B28*VLOOKUP($D28,aliments!$B$2:$AZ$70,8,0)/100)</f>
        <v/>
      </c>
      <c r="L28" s="24" t="str">
        <f>IF($D28="","",$B28*VLOOKUP($D28,aliments!$B$2:$AZ$70,9,0)/100)</f>
        <v/>
      </c>
      <c r="M28" s="24" t="str">
        <f>IF($D28="","",$B28*VLOOKUP($D28,aliments!$B$2:$AZ$70,10,0)/100)</f>
        <v/>
      </c>
      <c r="N28" s="24" t="str">
        <f>IF($D28="","",$B28*VLOOKUP($D28,aliments!$B$2:$AZ$70,11,0)/100)</f>
        <v/>
      </c>
      <c r="O28" s="24" t="str">
        <f>IF($D28="","",$B28*VLOOKUP($D28,aliments!$B$2:$AZ$70,12,0)/100)</f>
        <v/>
      </c>
      <c r="P28" s="24" t="str">
        <f>IF($D28="","",$B28*VLOOKUP($D28,aliments!$B$2:$AZ$70,13,0)/100)</f>
        <v/>
      </c>
      <c r="Q28" s="24" t="str">
        <f>IF($D28="","",$B28*VLOOKUP($D28,aliments!$B$2:$AZ$70,14,0)/100)</f>
        <v/>
      </c>
      <c r="R28" s="24" t="str">
        <f>IF($D28="","",$B28*VLOOKUP($D28,aliments!$B$2:$AZ$70,15,0)/100)</f>
        <v/>
      </c>
      <c r="S28" s="24" t="str">
        <f>IF($D28="","",$B28*VLOOKUP($D28,aliments!$B$2:$AZ$70,16,0)/100)</f>
        <v/>
      </c>
      <c r="T28" s="24" t="str">
        <f>IF($D28="","",$B28*VLOOKUP($D28,aliments!$B$2:$AZ$70,17,0)/100)</f>
        <v/>
      </c>
      <c r="U28" s="24" t="str">
        <f>IF($D28="","",$B28*VLOOKUP($D28,aliments!$B$2:$AZ$70,18,0)/100)</f>
        <v/>
      </c>
      <c r="V28" s="24" t="str">
        <f>IF($D28="","",$B28*VLOOKUP($D28,aliments!$B$2:$AZ$70,19,0)/100)</f>
        <v/>
      </c>
      <c r="W28" s="24" t="str">
        <f>IF($D28="","",$B28*VLOOKUP($D28,aliments!$B$2:$AZ$70,20,0)/100)</f>
        <v/>
      </c>
      <c r="X28" s="24" t="str">
        <f>IF($D28="","",$B28*VLOOKUP($D28,aliments!$B$2:$AZ$70,21,0)/100)</f>
        <v/>
      </c>
      <c r="Y28" s="24" t="str">
        <f>IF($D28="","",$B28*VLOOKUP($D28,aliments!$B$2:$AZ$70,22,0)/100)</f>
        <v/>
      </c>
      <c r="Z28" s="24" t="str">
        <f>IF($D28="","",$B28*VLOOKUP($D28,aliments!$B$2:$AZ$70,23,0)/100)</f>
        <v/>
      </c>
      <c r="AA28" s="24" t="str">
        <f>IF($D28="","",$B28*VLOOKUP($D28,aliments!$B$2:$AZ$70,24,0)/100)</f>
        <v/>
      </c>
      <c r="AB28" s="24" t="str">
        <f>IF($D28="","",$B28*VLOOKUP($D28,aliments!$B$2:$AZ$70,25,0)/100)</f>
        <v/>
      </c>
      <c r="AC28" s="24" t="str">
        <f>IF($D28="","",$B28*VLOOKUP($D28,aliments!$B$2:$AZ$70,26,0)/100)</f>
        <v/>
      </c>
      <c r="AD28" s="24" t="str">
        <f>IF($D28="","",$B28*VLOOKUP($D28,aliments!$B$2:$AZ$70,27,0)/100)</f>
        <v/>
      </c>
      <c r="AE28" s="24" t="str">
        <f>IF($D28="","",$B28*VLOOKUP($D28,aliments!$B$2:$AZ$70,28,0)/100)</f>
        <v/>
      </c>
      <c r="AF28" s="24" t="str">
        <f>IF($D28="","",$B28*VLOOKUP($D28,aliments!$B$2:$AZ$70,29,0)/100)</f>
        <v/>
      </c>
      <c r="AG28" s="24" t="str">
        <f>IF($D28="","",$B28*VLOOKUP($D28,aliments!$B$2:$AZ$70,30,0)/100)</f>
        <v/>
      </c>
      <c r="AH28" s="24" t="str">
        <f>IF($D28="","",$B28*VLOOKUP($D28,aliments!$B$2:$AZ$70,31,0)/100)</f>
        <v/>
      </c>
      <c r="AI28" s="24" t="str">
        <f>IF($D28="","",$B28*VLOOKUP($D28,aliments!$B$2:$AZ$70,32,0)/100)</f>
        <v/>
      </c>
      <c r="AJ28" s="24" t="str">
        <f>IF($D28="","",$B28*VLOOKUP($D28,aliments!$B$2:$AZ$70,33,0)/100)</f>
        <v/>
      </c>
      <c r="AK28" s="24" t="str">
        <f>IF($D28="","",$B28*VLOOKUP($D28,aliments!$B$2:$AZ$70,34,0)/100)</f>
        <v/>
      </c>
      <c r="AL28" s="24" t="str">
        <f>IF($D28="","",$B28*VLOOKUP($D28,aliments!$B$2:$AZ$70,35,0)/100)</f>
        <v/>
      </c>
      <c r="AM28" s="24" t="str">
        <f>IF($D28="","",$B28*VLOOKUP($D28,aliments!$B$2:$AZ$70,36,0)/100)</f>
        <v/>
      </c>
      <c r="AN28" s="24" t="str">
        <f>IF($D28="","",$B28*VLOOKUP($D28,aliments!$B$2:$AZ$70,37,0)/100)</f>
        <v/>
      </c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Z28" s="32" t="s">
        <v>138</v>
      </c>
    </row>
    <row r="29" spans="1:78" ht="13.5" thickBot="1">
      <c r="D29" s="23"/>
      <c r="E29" s="24" t="str">
        <f>IF($D29="","",$B29*VLOOKUP($D29,aliments!$B$2:$AZ$70,2,0)/100)</f>
        <v/>
      </c>
      <c r="F29" s="24" t="str">
        <f>IF($D29="","",$B29*VLOOKUP($D29,aliments!$B$2:$AZ$70,3,0)/100)</f>
        <v/>
      </c>
      <c r="G29" s="24" t="str">
        <f>IF($D29="","",$B29*VLOOKUP($D29,aliments!$B$2:$AZ$70,4,0)/100)</f>
        <v/>
      </c>
      <c r="H29" s="24" t="str">
        <f>IF($D29="","",$B29*VLOOKUP($D29,aliments!$B$2:$AZ$70,5,0)/100)</f>
        <v/>
      </c>
      <c r="I29" s="24" t="str">
        <f>IF($D29="","",$B29*VLOOKUP($D29,aliments!$B$2:$AZ$70,6,0)/100)</f>
        <v/>
      </c>
      <c r="J29" s="24" t="str">
        <f>IF($D29="","",$B29*VLOOKUP($D29,aliments!$B$2:$AZ$70,7,0)/100)</f>
        <v/>
      </c>
      <c r="K29" s="24" t="str">
        <f>IF($D29="","",$B29*VLOOKUP($D29,aliments!$B$2:$AZ$70,8,0)/100)</f>
        <v/>
      </c>
      <c r="L29" s="24" t="str">
        <f>IF($D29="","",$B29*VLOOKUP($D29,aliments!$B$2:$AZ$70,9,0)/100)</f>
        <v/>
      </c>
      <c r="M29" s="24" t="str">
        <f>IF($D29="","",$B29*VLOOKUP($D29,aliments!$B$2:$AZ$70,10,0)/100)</f>
        <v/>
      </c>
      <c r="N29" s="24" t="str">
        <f>IF($D29="","",$B29*VLOOKUP($D29,aliments!$B$2:$AZ$70,11,0)/100)</f>
        <v/>
      </c>
      <c r="O29" s="24" t="str">
        <f>IF($D29="","",$B29*VLOOKUP($D29,aliments!$B$2:$AZ$70,12,0)/100)</f>
        <v/>
      </c>
      <c r="P29" s="24" t="str">
        <f>IF($D29="","",$B29*VLOOKUP($D29,aliments!$B$2:$AZ$70,13,0)/100)</f>
        <v/>
      </c>
      <c r="Q29" s="24" t="str">
        <f>IF($D29="","",$B29*VLOOKUP($D29,aliments!$B$2:$AZ$70,14,0)/100)</f>
        <v/>
      </c>
      <c r="R29" s="24" t="str">
        <f>IF($D29="","",$B29*VLOOKUP($D29,aliments!$B$2:$AZ$70,15,0)/100)</f>
        <v/>
      </c>
      <c r="S29" s="24" t="str">
        <f>IF($D29="","",$B29*VLOOKUP($D29,aliments!$B$2:$AZ$70,16,0)/100)</f>
        <v/>
      </c>
      <c r="T29" s="24" t="str">
        <f>IF($D29="","",$B29*VLOOKUP($D29,aliments!$B$2:$AZ$70,17,0)/100)</f>
        <v/>
      </c>
      <c r="U29" s="24" t="str">
        <f>IF($D29="","",$B29*VLOOKUP($D29,aliments!$B$2:$AZ$70,18,0)/100)</f>
        <v/>
      </c>
      <c r="V29" s="24" t="str">
        <f>IF($D29="","",$B29*VLOOKUP($D29,aliments!$B$2:$AZ$70,19,0)/100)</f>
        <v/>
      </c>
      <c r="W29" s="24" t="str">
        <f>IF($D29="","",$B29*VLOOKUP($D29,aliments!$B$2:$AZ$70,20,0)/100)</f>
        <v/>
      </c>
      <c r="X29" s="24" t="str">
        <f>IF($D29="","",$B29*VLOOKUP($D29,aliments!$B$2:$AZ$70,21,0)/100)</f>
        <v/>
      </c>
      <c r="Y29" s="24" t="str">
        <f>IF($D29="","",$B29*VLOOKUP($D29,aliments!$B$2:$AZ$70,22,0)/100)</f>
        <v/>
      </c>
      <c r="Z29" s="24" t="str">
        <f>IF($D29="","",$B29*VLOOKUP($D29,aliments!$B$2:$AZ$70,23,0)/100)</f>
        <v/>
      </c>
      <c r="AA29" s="24" t="str">
        <f>IF($D29="","",$B29*VLOOKUP($D29,aliments!$B$2:$AZ$70,24,0)/100)</f>
        <v/>
      </c>
      <c r="AB29" s="24" t="str">
        <f>IF($D29="","",$B29*VLOOKUP($D29,aliments!$B$2:$AZ$70,25,0)/100)</f>
        <v/>
      </c>
      <c r="AC29" s="24" t="str">
        <f>IF($D29="","",$B29*VLOOKUP($D29,aliments!$B$2:$AZ$70,26,0)/100)</f>
        <v/>
      </c>
      <c r="AD29" s="24" t="str">
        <f>IF($D29="","",$B29*VLOOKUP($D29,aliments!$B$2:$AZ$70,27,0)/100)</f>
        <v/>
      </c>
      <c r="AE29" s="24" t="str">
        <f>IF($D29="","",$B29*VLOOKUP($D29,aliments!$B$2:$AZ$70,28,0)/100)</f>
        <v/>
      </c>
      <c r="AF29" s="24" t="str">
        <f>IF($D29="","",$B29*VLOOKUP($D29,aliments!$B$2:$AZ$70,29,0)/100)</f>
        <v/>
      </c>
      <c r="AG29" s="24" t="str">
        <f>IF($D29="","",$B29*VLOOKUP($D29,aliments!$B$2:$AZ$70,30,0)/100)</f>
        <v/>
      </c>
      <c r="AH29" s="24" t="str">
        <f>IF($D29="","",$B29*VLOOKUP($D29,aliments!$B$2:$AZ$70,31,0)/100)</f>
        <v/>
      </c>
      <c r="AI29" s="24" t="str">
        <f>IF($D29="","",$B29*VLOOKUP($D29,aliments!$B$2:$AZ$70,32,0)/100)</f>
        <v/>
      </c>
      <c r="AJ29" s="24" t="str">
        <f>IF($D29="","",$B29*VLOOKUP($D29,aliments!$B$2:$AZ$70,33,0)/100)</f>
        <v/>
      </c>
      <c r="AK29" s="24" t="str">
        <f>IF($D29="","",$B29*VLOOKUP($D29,aliments!$B$2:$AZ$70,34,0)/100)</f>
        <v/>
      </c>
      <c r="AL29" s="24" t="str">
        <f>IF($D29="","",$B29*VLOOKUP($D29,aliments!$B$2:$AZ$70,35,0)/100)</f>
        <v/>
      </c>
      <c r="AM29" s="24" t="str">
        <f>IF($D29="","",$B29*VLOOKUP($D29,aliments!$B$2:$AZ$70,36,0)/100)</f>
        <v/>
      </c>
      <c r="AN29" s="24" t="str">
        <f>IF($D29="","",$B29*VLOOKUP($D29,aliments!$B$2:$AZ$70,37,0)/100)</f>
        <v/>
      </c>
      <c r="BZ29" s="33" t="s">
        <v>203</v>
      </c>
    </row>
    <row r="30" spans="1:78" ht="13.5" thickBot="1">
      <c r="A30" s="12" t="s">
        <v>4</v>
      </c>
      <c r="E30" s="28" t="str">
        <f>IF(SUM(E23:E29)=0,"",AVERAGE(E23:E29))</f>
        <v/>
      </c>
      <c r="F30" s="28">
        <f>SUM(F23:F29)</f>
        <v>0</v>
      </c>
      <c r="G30" s="13">
        <f>SUM(G23:G29)</f>
        <v>0</v>
      </c>
      <c r="H30" s="13">
        <f t="shared" ref="H30" si="34">SUM(H23:H29)</f>
        <v>0</v>
      </c>
      <c r="I30" s="13">
        <f t="shared" ref="I30" si="35">SUM(I23:I29)</f>
        <v>0</v>
      </c>
      <c r="J30" s="13">
        <f t="shared" ref="J30" si="36">SUM(J23:J29)</f>
        <v>0</v>
      </c>
      <c r="K30" s="13">
        <f t="shared" ref="K30" si="37">SUM(K23:K29)</f>
        <v>0</v>
      </c>
      <c r="L30" s="13">
        <f t="shared" ref="L30" si="38">SUM(L23:L29)</f>
        <v>0</v>
      </c>
      <c r="M30" s="13">
        <f t="shared" ref="M30" si="39">SUM(M23:M29)</f>
        <v>0</v>
      </c>
      <c r="N30" s="13">
        <f t="shared" ref="N30" si="40">SUM(N23:N29)</f>
        <v>0</v>
      </c>
      <c r="O30" s="13">
        <f t="shared" ref="O30" si="41">SUM(O23:O29)</f>
        <v>0</v>
      </c>
      <c r="P30" s="13">
        <f t="shared" ref="P30" si="42">SUM(P23:P29)</f>
        <v>0</v>
      </c>
      <c r="Q30" s="13">
        <f t="shared" ref="Q30" si="43">SUM(Q23:Q29)</f>
        <v>0</v>
      </c>
      <c r="R30" s="13">
        <f t="shared" ref="R30" si="44">SUM(R23:R29)</f>
        <v>0</v>
      </c>
      <c r="S30" s="13">
        <f t="shared" ref="S30" si="45">SUM(S23:S29)</f>
        <v>0</v>
      </c>
      <c r="T30" s="13">
        <f t="shared" ref="T30" si="46">SUM(T23:T29)</f>
        <v>0</v>
      </c>
      <c r="U30" s="13">
        <f t="shared" ref="U30" si="47">SUM(U23:U29)</f>
        <v>0</v>
      </c>
      <c r="V30" s="13">
        <f t="shared" ref="V30" si="48">SUM(V23:V29)</f>
        <v>0</v>
      </c>
      <c r="W30" s="13">
        <f t="shared" ref="W30" si="49">SUM(W23:W29)</f>
        <v>0</v>
      </c>
      <c r="X30" s="13">
        <f t="shared" ref="X30" si="50">SUM(X23:X29)</f>
        <v>0</v>
      </c>
      <c r="Y30" s="13">
        <f t="shared" ref="Y30" si="51">SUM(Y23:Y29)</f>
        <v>0</v>
      </c>
      <c r="Z30" s="13">
        <f t="shared" ref="Z30" si="52">SUM(Z23:Z29)</f>
        <v>0</v>
      </c>
      <c r="AA30" s="13">
        <f t="shared" ref="AA30" si="53">SUM(AA23:AA29)</f>
        <v>0</v>
      </c>
      <c r="AB30" s="13">
        <f t="shared" ref="AB30" si="54">SUM(AB23:AB29)</f>
        <v>0</v>
      </c>
      <c r="AC30" s="13">
        <f t="shared" ref="AC30" si="55">SUM(AC23:AC29)</f>
        <v>0</v>
      </c>
      <c r="AD30" s="13">
        <f t="shared" ref="AD30" si="56">SUM(AD23:AD29)</f>
        <v>0</v>
      </c>
      <c r="AE30" s="13">
        <f t="shared" ref="AE30" si="57">SUM(AE23:AE29)</f>
        <v>0</v>
      </c>
      <c r="AF30" s="13">
        <f t="shared" ref="AF30" si="58">SUM(AF23:AF29)</f>
        <v>0</v>
      </c>
      <c r="AG30" s="13">
        <f t="shared" ref="AG30" si="59">SUM(AG23:AG29)</f>
        <v>0</v>
      </c>
      <c r="AH30" s="13">
        <f t="shared" ref="AH30" si="60">SUM(AH23:AH29)</f>
        <v>0</v>
      </c>
      <c r="AI30" s="13">
        <f t="shared" ref="AI30" si="61">SUM(AI23:AI29)</f>
        <v>0</v>
      </c>
      <c r="AJ30" s="13">
        <f t="shared" ref="AJ30" si="62">SUM(AJ23:AJ29)</f>
        <v>0</v>
      </c>
      <c r="AK30" s="13">
        <f t="shared" ref="AK30" si="63">SUM(AK23:AK29)</f>
        <v>0</v>
      </c>
      <c r="AL30" s="13">
        <f t="shared" ref="AL30" si="64">SUM(AL23:AL29)</f>
        <v>0</v>
      </c>
      <c r="AM30" s="13">
        <f t="shared" ref="AM30" si="65">SUM(AM23:AM29)</f>
        <v>0</v>
      </c>
      <c r="AN30" s="13">
        <f t="shared" ref="AN30" si="66">SUM(AN23:AN29)</f>
        <v>0</v>
      </c>
      <c r="BZ30" s="33" t="s">
        <v>204</v>
      </c>
    </row>
    <row r="31" spans="1:78" s="5" customFormat="1" ht="13.5" thickBot="1"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P31" s="19"/>
      <c r="AQ31" s="19"/>
      <c r="AR31" s="19"/>
      <c r="AS31" s="19"/>
      <c r="BZ31" s="33" t="s">
        <v>205</v>
      </c>
    </row>
    <row r="32" spans="1:78" ht="13.5" thickBot="1">
      <c r="A32" s="2" t="s">
        <v>164</v>
      </c>
      <c r="B32" s="3" t="s">
        <v>165</v>
      </c>
      <c r="C32" s="3"/>
      <c r="D32" s="3" t="s">
        <v>0</v>
      </c>
      <c r="E32" s="27" t="s">
        <v>181</v>
      </c>
      <c r="F32" s="27" t="s">
        <v>180</v>
      </c>
      <c r="G32" s="3" t="s">
        <v>166</v>
      </c>
      <c r="H32" s="3" t="s">
        <v>167</v>
      </c>
      <c r="I32" s="3" t="s">
        <v>168</v>
      </c>
      <c r="J32" s="3" t="s">
        <v>5</v>
      </c>
      <c r="K32" s="3" t="s">
        <v>161</v>
      </c>
      <c r="L32" s="3" t="s">
        <v>162</v>
      </c>
      <c r="M32" s="3" t="s">
        <v>152</v>
      </c>
      <c r="N32" s="3" t="s">
        <v>153</v>
      </c>
      <c r="O32" s="3" t="s">
        <v>154</v>
      </c>
      <c r="P32" s="3" t="s">
        <v>155</v>
      </c>
      <c r="Q32" s="3" t="s">
        <v>156</v>
      </c>
      <c r="R32" s="3" t="s">
        <v>157</v>
      </c>
      <c r="S32" s="3" t="s">
        <v>158</v>
      </c>
      <c r="T32" s="3" t="s">
        <v>159</v>
      </c>
      <c r="U32" s="3" t="s">
        <v>160</v>
      </c>
      <c r="V32" s="3" t="s">
        <v>179</v>
      </c>
      <c r="W32" s="3" t="s">
        <v>178</v>
      </c>
      <c r="X32" s="3" t="s">
        <v>26</v>
      </c>
      <c r="Y32" s="3" t="s">
        <v>29</v>
      </c>
      <c r="Z32" s="3" t="s">
        <v>28</v>
      </c>
      <c r="AA32" s="3" t="s">
        <v>32</v>
      </c>
      <c r="AB32" s="3" t="s">
        <v>23</v>
      </c>
      <c r="AC32" s="3" t="s">
        <v>27</v>
      </c>
      <c r="AD32" s="3" t="s">
        <v>24</v>
      </c>
      <c r="AE32" s="3" t="s">
        <v>25</v>
      </c>
      <c r="AF32" s="3" t="s">
        <v>31</v>
      </c>
      <c r="AG32" s="3" t="s">
        <v>22</v>
      </c>
      <c r="AH32" s="3" t="s">
        <v>30</v>
      </c>
      <c r="AI32" s="3" t="s">
        <v>36</v>
      </c>
      <c r="AJ32" s="3" t="s">
        <v>37</v>
      </c>
      <c r="AK32" s="3" t="s">
        <v>38</v>
      </c>
      <c r="AL32" s="3" t="s">
        <v>40</v>
      </c>
      <c r="AM32" s="3" t="s">
        <v>41</v>
      </c>
      <c r="AN32" s="4" t="s">
        <v>21</v>
      </c>
      <c r="BZ32" s="33" t="s">
        <v>206</v>
      </c>
    </row>
    <row r="33" spans="1:78">
      <c r="D33" s="23"/>
      <c r="E33" s="24" t="str">
        <f>IF($D33="","",$B33*VLOOKUP($D33,aliments!$B$2:$AZ$70,2,0)/100)</f>
        <v/>
      </c>
      <c r="F33" s="24" t="str">
        <f>IF($D33="","",$B33*VLOOKUP($D33,aliments!$B$2:$AZ$70,3,0)/100)</f>
        <v/>
      </c>
      <c r="G33" s="24" t="str">
        <f>IF($D33="","",$B33*VLOOKUP($D33,aliments!$B$2:$AZ$70,4,0)/100)</f>
        <v/>
      </c>
      <c r="H33" s="24" t="str">
        <f>IF($D33="","",$B33*VLOOKUP($D33,aliments!$B$2:$AZ$70,5,0)/100)</f>
        <v/>
      </c>
      <c r="I33" s="24" t="str">
        <f>IF($D33="","",$B33*VLOOKUP($D33,aliments!$B$2:$AZ$70,6,0)/100)</f>
        <v/>
      </c>
      <c r="J33" s="24" t="str">
        <f>IF($D33="","",$B33*VLOOKUP($D33,aliments!$B$2:$AZ$70,7,0)/100)</f>
        <v/>
      </c>
      <c r="K33" s="24" t="str">
        <f>IF($D33="","",$B33*VLOOKUP($D33,aliments!$B$2:$AZ$70,8,0)/100)</f>
        <v/>
      </c>
      <c r="L33" s="24" t="str">
        <f>IF($D33="","",$B33*VLOOKUP($D33,aliments!$B$2:$AZ$70,9,0)/100)</f>
        <v/>
      </c>
      <c r="M33" s="24" t="str">
        <f>IF($D33="","",$B33*VLOOKUP($D33,aliments!$B$2:$AZ$70,10,0)/100)</f>
        <v/>
      </c>
      <c r="N33" s="24" t="str">
        <f>IF($D33="","",$B33*VLOOKUP($D33,aliments!$B$2:$AZ$70,11,0)/100)</f>
        <v/>
      </c>
      <c r="O33" s="24" t="str">
        <f>IF($D33="","",$B33*VLOOKUP($D33,aliments!$B$2:$AZ$70,12,0)/100)</f>
        <v/>
      </c>
      <c r="P33" s="24" t="str">
        <f>IF($D33="","",$B33*VLOOKUP($D33,aliments!$B$2:$AZ$70,13,0)/100)</f>
        <v/>
      </c>
      <c r="Q33" s="24" t="str">
        <f>IF($D33="","",$B33*VLOOKUP($D33,aliments!$B$2:$AZ$70,14,0)/100)</f>
        <v/>
      </c>
      <c r="R33" s="24" t="str">
        <f>IF($D33="","",$B33*VLOOKUP($D33,aliments!$B$2:$AZ$70,15,0)/100)</f>
        <v/>
      </c>
      <c r="S33" s="24" t="str">
        <f>IF($D33="","",$B33*VLOOKUP($D33,aliments!$B$2:$AZ$70,16,0)/100)</f>
        <v/>
      </c>
      <c r="T33" s="24" t="str">
        <f>IF($D33="","",$B33*VLOOKUP($D33,aliments!$B$2:$AZ$70,17,0)/100)</f>
        <v/>
      </c>
      <c r="U33" s="24" t="str">
        <f>IF($D33="","",$B33*VLOOKUP($D33,aliments!$B$2:$AZ$70,18,0)/100)</f>
        <v/>
      </c>
      <c r="V33" s="24" t="str">
        <f>IF($D33="","",$B33*VLOOKUP($D33,aliments!$B$2:$AZ$70,19,0)/100)</f>
        <v/>
      </c>
      <c r="W33" s="24" t="str">
        <f>IF($D33="","",$B33*VLOOKUP($D33,aliments!$B$2:$AZ$70,20,0)/100)</f>
        <v/>
      </c>
      <c r="X33" s="24" t="str">
        <f>IF($D33="","",$B33*VLOOKUP($D33,aliments!$B$2:$AZ$70,21,0)/100)</f>
        <v/>
      </c>
      <c r="Y33" s="24" t="str">
        <f>IF($D33="","",$B33*VLOOKUP($D33,aliments!$B$2:$AZ$70,22,0)/100)</f>
        <v/>
      </c>
      <c r="Z33" s="24" t="str">
        <f>IF($D33="","",$B33*VLOOKUP($D33,aliments!$B$2:$AZ$70,23,0)/100)</f>
        <v/>
      </c>
      <c r="AA33" s="24" t="str">
        <f>IF($D33="","",$B33*VLOOKUP($D33,aliments!$B$2:$AZ$70,24,0)/100)</f>
        <v/>
      </c>
      <c r="AB33" s="24" t="str">
        <f>IF($D33="","",$B33*VLOOKUP($D33,aliments!$B$2:$AZ$70,25,0)/100)</f>
        <v/>
      </c>
      <c r="AC33" s="24" t="str">
        <f>IF($D33="","",$B33*VLOOKUP($D33,aliments!$B$2:$AZ$70,26,0)/100)</f>
        <v/>
      </c>
      <c r="AD33" s="24" t="str">
        <f>IF($D33="","",$B33*VLOOKUP($D33,aliments!$B$2:$AZ$70,27,0)/100)</f>
        <v/>
      </c>
      <c r="AE33" s="24" t="str">
        <f>IF($D33="","",$B33*VLOOKUP($D33,aliments!$B$2:$AZ$70,28,0)/100)</f>
        <v/>
      </c>
      <c r="AF33" s="24" t="str">
        <f>IF($D33="","",$B33*VLOOKUP($D33,aliments!$B$2:$AZ$70,29,0)/100)</f>
        <v/>
      </c>
      <c r="AG33" s="24" t="str">
        <f>IF($D33="","",$B33*VLOOKUP($D33,aliments!$B$2:$AZ$70,30,0)/100)</f>
        <v/>
      </c>
      <c r="AH33" s="24" t="str">
        <f>IF($D33="","",$B33*VLOOKUP($D33,aliments!$B$2:$AZ$70,31,0)/100)</f>
        <v/>
      </c>
      <c r="AI33" s="24" t="str">
        <f>IF($D33="","",$B33*VLOOKUP($D33,aliments!$B$2:$AZ$70,32,0)/100)</f>
        <v/>
      </c>
      <c r="AJ33" s="24" t="str">
        <f>IF($D33="","",$B33*VLOOKUP($D33,aliments!$B$2:$AZ$70,33,0)/100)</f>
        <v/>
      </c>
      <c r="AK33" s="24" t="str">
        <f>IF($D33="","",$B33*VLOOKUP($D33,aliments!$B$2:$AZ$70,34,0)/100)</f>
        <v/>
      </c>
      <c r="AL33" s="24" t="str">
        <f>IF($D33="","",$B33*VLOOKUP($D33,aliments!$B$2:$AZ$70,35,0)/100)</f>
        <v/>
      </c>
      <c r="AM33" s="24" t="str">
        <f>IF($D33="","",$B33*VLOOKUP($D33,aliments!$B$2:$AZ$70,36,0)/100)</f>
        <v/>
      </c>
      <c r="AN33" s="24" t="str">
        <f>IF($D33="","",$B33*VLOOKUP($D33,aliments!$B$2:$AZ$70,37,0)/100)</f>
        <v/>
      </c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Z33" s="33" t="s">
        <v>207</v>
      </c>
    </row>
    <row r="34" spans="1:78">
      <c r="D34" s="23"/>
      <c r="E34" s="24" t="str">
        <f>IF($D34="","",$B34*VLOOKUP($D34,aliments!$B$2:$AZ$70,2,0)/100)</f>
        <v/>
      </c>
      <c r="F34" s="24" t="str">
        <f>IF($D34="","",$B34*VLOOKUP($D34,aliments!$B$2:$AZ$70,3,0)/100)</f>
        <v/>
      </c>
      <c r="G34" s="24" t="str">
        <f>IF($D34="","",$B34*VLOOKUP($D34,aliments!$B$2:$AZ$70,4,0)/100)</f>
        <v/>
      </c>
      <c r="H34" s="24" t="str">
        <f>IF($D34="","",$B34*VLOOKUP($D34,aliments!$B$2:$AZ$70,5,0)/100)</f>
        <v/>
      </c>
      <c r="I34" s="24" t="str">
        <f>IF($D34="","",$B34*VLOOKUP($D34,aliments!$B$2:$AZ$70,6,0)/100)</f>
        <v/>
      </c>
      <c r="J34" s="24" t="str">
        <f>IF($D34="","",$B34*VLOOKUP($D34,aliments!$B$2:$AZ$70,7,0)/100)</f>
        <v/>
      </c>
      <c r="K34" s="24" t="str">
        <f>IF($D34="","",$B34*VLOOKUP($D34,aliments!$B$2:$AZ$70,8,0)/100)</f>
        <v/>
      </c>
      <c r="L34" s="24" t="str">
        <f>IF($D34="","",$B34*VLOOKUP($D34,aliments!$B$2:$AZ$70,9,0)/100)</f>
        <v/>
      </c>
      <c r="M34" s="24" t="str">
        <f>IF($D34="","",$B34*VLOOKUP($D34,aliments!$B$2:$AZ$70,10,0)/100)</f>
        <v/>
      </c>
      <c r="N34" s="24" t="str">
        <f>IF($D34="","",$B34*VLOOKUP($D34,aliments!$B$2:$AZ$70,11,0)/100)</f>
        <v/>
      </c>
      <c r="O34" s="24" t="str">
        <f>IF($D34="","",$B34*VLOOKUP($D34,aliments!$B$2:$AZ$70,12,0)/100)</f>
        <v/>
      </c>
      <c r="P34" s="24" t="str">
        <f>IF($D34="","",$B34*VLOOKUP($D34,aliments!$B$2:$AZ$70,13,0)/100)</f>
        <v/>
      </c>
      <c r="Q34" s="24" t="str">
        <f>IF($D34="","",$B34*VLOOKUP($D34,aliments!$B$2:$AZ$70,14,0)/100)</f>
        <v/>
      </c>
      <c r="R34" s="24" t="str">
        <f>IF($D34="","",$B34*VLOOKUP($D34,aliments!$B$2:$AZ$70,15,0)/100)</f>
        <v/>
      </c>
      <c r="S34" s="24" t="str">
        <f>IF($D34="","",$B34*VLOOKUP($D34,aliments!$B$2:$AZ$70,16,0)/100)</f>
        <v/>
      </c>
      <c r="T34" s="24" t="str">
        <f>IF($D34="","",$B34*VLOOKUP($D34,aliments!$B$2:$AZ$70,17,0)/100)</f>
        <v/>
      </c>
      <c r="U34" s="24" t="str">
        <f>IF($D34="","",$B34*VLOOKUP($D34,aliments!$B$2:$AZ$70,18,0)/100)</f>
        <v/>
      </c>
      <c r="V34" s="24" t="str">
        <f>IF($D34="","",$B34*VLOOKUP($D34,aliments!$B$2:$AZ$70,19,0)/100)</f>
        <v/>
      </c>
      <c r="W34" s="24" t="str">
        <f>IF($D34="","",$B34*VLOOKUP($D34,aliments!$B$2:$AZ$70,20,0)/100)</f>
        <v/>
      </c>
      <c r="X34" s="24" t="str">
        <f>IF($D34="","",$B34*VLOOKUP($D34,aliments!$B$2:$AZ$70,21,0)/100)</f>
        <v/>
      </c>
      <c r="Y34" s="24" t="str">
        <f>IF($D34="","",$B34*VLOOKUP($D34,aliments!$B$2:$AZ$70,22,0)/100)</f>
        <v/>
      </c>
      <c r="Z34" s="24" t="str">
        <f>IF($D34="","",$B34*VLOOKUP($D34,aliments!$B$2:$AZ$70,23,0)/100)</f>
        <v/>
      </c>
      <c r="AA34" s="24" t="str">
        <f>IF($D34="","",$B34*VLOOKUP($D34,aliments!$B$2:$AZ$70,24,0)/100)</f>
        <v/>
      </c>
      <c r="AB34" s="24" t="str">
        <f>IF($D34="","",$B34*VLOOKUP($D34,aliments!$B$2:$AZ$70,25,0)/100)</f>
        <v/>
      </c>
      <c r="AC34" s="24" t="str">
        <f>IF($D34="","",$B34*VLOOKUP($D34,aliments!$B$2:$AZ$70,26,0)/100)</f>
        <v/>
      </c>
      <c r="AD34" s="24" t="str">
        <f>IF($D34="","",$B34*VLOOKUP($D34,aliments!$B$2:$AZ$70,27,0)/100)</f>
        <v/>
      </c>
      <c r="AE34" s="24" t="str">
        <f>IF($D34="","",$B34*VLOOKUP($D34,aliments!$B$2:$AZ$70,28,0)/100)</f>
        <v/>
      </c>
      <c r="AF34" s="24" t="str">
        <f>IF($D34="","",$B34*VLOOKUP($D34,aliments!$B$2:$AZ$70,29,0)/100)</f>
        <v/>
      </c>
      <c r="AG34" s="24" t="str">
        <f>IF($D34="","",$B34*VLOOKUP($D34,aliments!$B$2:$AZ$70,30,0)/100)</f>
        <v/>
      </c>
      <c r="AH34" s="24" t="str">
        <f>IF($D34="","",$B34*VLOOKUP($D34,aliments!$B$2:$AZ$70,31,0)/100)</f>
        <v/>
      </c>
      <c r="AI34" s="24" t="str">
        <f>IF($D34="","",$B34*VLOOKUP($D34,aliments!$B$2:$AZ$70,32,0)/100)</f>
        <v/>
      </c>
      <c r="AJ34" s="24" t="str">
        <f>IF($D34="","",$B34*VLOOKUP($D34,aliments!$B$2:$AZ$70,33,0)/100)</f>
        <v/>
      </c>
      <c r="AK34" s="24" t="str">
        <f>IF($D34="","",$B34*VLOOKUP($D34,aliments!$B$2:$AZ$70,34,0)/100)</f>
        <v/>
      </c>
      <c r="AL34" s="24" t="str">
        <f>IF($D34="","",$B34*VLOOKUP($D34,aliments!$B$2:$AZ$70,35,0)/100)</f>
        <v/>
      </c>
      <c r="AM34" s="24" t="str">
        <f>IF($D34="","",$B34*VLOOKUP($D34,aliments!$B$2:$AZ$70,36,0)/100)</f>
        <v/>
      </c>
      <c r="AN34" s="24" t="str">
        <f>IF($D34="","",$B34*VLOOKUP($D34,aliments!$B$2:$AZ$70,37,0)/100)</f>
        <v/>
      </c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Z34" s="33" t="s">
        <v>208</v>
      </c>
    </row>
    <row r="35" spans="1:78">
      <c r="D35" s="23"/>
      <c r="E35" s="24" t="str">
        <f>IF($D35="","",$B35*VLOOKUP($D35,aliments!$B$2:$AZ$70,2,0)/100)</f>
        <v/>
      </c>
      <c r="F35" s="24" t="str">
        <f>IF($D35="","",$B35*VLOOKUP($D35,aliments!$B$2:$AZ$70,3,0)/100)</f>
        <v/>
      </c>
      <c r="G35" s="24" t="str">
        <f>IF($D35="","",$B35*VLOOKUP($D35,aliments!$B$2:$AZ$70,4,0)/100)</f>
        <v/>
      </c>
      <c r="H35" s="24" t="str">
        <f>IF($D35="","",$B35*VLOOKUP($D35,aliments!$B$2:$AZ$70,5,0)/100)</f>
        <v/>
      </c>
      <c r="I35" s="24" t="str">
        <f>IF($D35="","",$B35*VLOOKUP($D35,aliments!$B$2:$AZ$70,6,0)/100)</f>
        <v/>
      </c>
      <c r="J35" s="24" t="str">
        <f>IF($D35="","",$B35*VLOOKUP($D35,aliments!$B$2:$AZ$70,7,0)/100)</f>
        <v/>
      </c>
      <c r="K35" s="24" t="str">
        <f>IF($D35="","",$B35*VLOOKUP($D35,aliments!$B$2:$AZ$70,8,0)/100)</f>
        <v/>
      </c>
      <c r="L35" s="24" t="str">
        <f>IF($D35="","",$B35*VLOOKUP($D35,aliments!$B$2:$AZ$70,9,0)/100)</f>
        <v/>
      </c>
      <c r="M35" s="24" t="str">
        <f>IF($D35="","",$B35*VLOOKUP($D35,aliments!$B$2:$AZ$70,10,0)/100)</f>
        <v/>
      </c>
      <c r="N35" s="24" t="str">
        <f>IF($D35="","",$B35*VLOOKUP($D35,aliments!$B$2:$AZ$70,11,0)/100)</f>
        <v/>
      </c>
      <c r="O35" s="24" t="str">
        <f>IF($D35="","",$B35*VLOOKUP($D35,aliments!$B$2:$AZ$70,12,0)/100)</f>
        <v/>
      </c>
      <c r="P35" s="24" t="str">
        <f>IF($D35="","",$B35*VLOOKUP($D35,aliments!$B$2:$AZ$70,13,0)/100)</f>
        <v/>
      </c>
      <c r="Q35" s="24" t="str">
        <f>IF($D35="","",$B35*VLOOKUP($D35,aliments!$B$2:$AZ$70,14,0)/100)</f>
        <v/>
      </c>
      <c r="R35" s="24" t="str">
        <f>IF($D35="","",$B35*VLOOKUP($D35,aliments!$B$2:$AZ$70,15,0)/100)</f>
        <v/>
      </c>
      <c r="S35" s="24" t="str">
        <f>IF($D35="","",$B35*VLOOKUP($D35,aliments!$B$2:$AZ$70,16,0)/100)</f>
        <v/>
      </c>
      <c r="T35" s="24" t="str">
        <f>IF($D35="","",$B35*VLOOKUP($D35,aliments!$B$2:$AZ$70,17,0)/100)</f>
        <v/>
      </c>
      <c r="U35" s="24" t="str">
        <f>IF($D35="","",$B35*VLOOKUP($D35,aliments!$B$2:$AZ$70,18,0)/100)</f>
        <v/>
      </c>
      <c r="V35" s="24" t="str">
        <f>IF($D35="","",$B35*VLOOKUP($D35,aliments!$B$2:$AZ$70,19,0)/100)</f>
        <v/>
      </c>
      <c r="W35" s="24" t="str">
        <f>IF($D35="","",$B35*VLOOKUP($D35,aliments!$B$2:$AZ$70,20,0)/100)</f>
        <v/>
      </c>
      <c r="X35" s="24" t="str">
        <f>IF($D35="","",$B35*VLOOKUP($D35,aliments!$B$2:$AZ$70,21,0)/100)</f>
        <v/>
      </c>
      <c r="Y35" s="24" t="str">
        <f>IF($D35="","",$B35*VLOOKUP($D35,aliments!$B$2:$AZ$70,22,0)/100)</f>
        <v/>
      </c>
      <c r="Z35" s="24" t="str">
        <f>IF($D35="","",$B35*VLOOKUP($D35,aliments!$B$2:$AZ$70,23,0)/100)</f>
        <v/>
      </c>
      <c r="AA35" s="24" t="str">
        <f>IF($D35="","",$B35*VLOOKUP($D35,aliments!$B$2:$AZ$70,24,0)/100)</f>
        <v/>
      </c>
      <c r="AB35" s="24" t="str">
        <f>IF($D35="","",$B35*VLOOKUP($D35,aliments!$B$2:$AZ$70,25,0)/100)</f>
        <v/>
      </c>
      <c r="AC35" s="24" t="str">
        <f>IF($D35="","",$B35*VLOOKUP($D35,aliments!$B$2:$AZ$70,26,0)/100)</f>
        <v/>
      </c>
      <c r="AD35" s="24" t="str">
        <f>IF($D35="","",$B35*VLOOKUP($D35,aliments!$B$2:$AZ$70,27,0)/100)</f>
        <v/>
      </c>
      <c r="AE35" s="24" t="str">
        <f>IF($D35="","",$B35*VLOOKUP($D35,aliments!$B$2:$AZ$70,28,0)/100)</f>
        <v/>
      </c>
      <c r="AF35" s="24" t="str">
        <f>IF($D35="","",$B35*VLOOKUP($D35,aliments!$B$2:$AZ$70,29,0)/100)</f>
        <v/>
      </c>
      <c r="AG35" s="24" t="str">
        <f>IF($D35="","",$B35*VLOOKUP($D35,aliments!$B$2:$AZ$70,30,0)/100)</f>
        <v/>
      </c>
      <c r="AH35" s="24" t="str">
        <f>IF($D35="","",$B35*VLOOKUP($D35,aliments!$B$2:$AZ$70,31,0)/100)</f>
        <v/>
      </c>
      <c r="AI35" s="24" t="str">
        <f>IF($D35="","",$B35*VLOOKUP($D35,aliments!$B$2:$AZ$70,32,0)/100)</f>
        <v/>
      </c>
      <c r="AJ35" s="24" t="str">
        <f>IF($D35="","",$B35*VLOOKUP($D35,aliments!$B$2:$AZ$70,33,0)/100)</f>
        <v/>
      </c>
      <c r="AK35" s="24" t="str">
        <f>IF($D35="","",$B35*VLOOKUP($D35,aliments!$B$2:$AZ$70,34,0)/100)</f>
        <v/>
      </c>
      <c r="AL35" s="24" t="str">
        <f>IF($D35="","",$B35*VLOOKUP($D35,aliments!$B$2:$AZ$70,35,0)/100)</f>
        <v/>
      </c>
      <c r="AM35" s="24" t="str">
        <f>IF($D35="","",$B35*VLOOKUP($D35,aliments!$B$2:$AZ$70,36,0)/100)</f>
        <v/>
      </c>
      <c r="AN35" s="24" t="str">
        <f>IF($D35="","",$B35*VLOOKUP($D35,aliments!$B$2:$AZ$70,37,0)/100)</f>
        <v/>
      </c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Z35" s="32" t="s">
        <v>209</v>
      </c>
    </row>
    <row r="36" spans="1:78">
      <c r="D36" s="23"/>
      <c r="E36" s="24" t="str">
        <f>IF($D36="","",$B36*VLOOKUP($D36,aliments!$B$2:$AZ$70,2,0)/100)</f>
        <v/>
      </c>
      <c r="F36" s="24" t="str">
        <f>IF($D36="","",$B36*VLOOKUP($D36,aliments!$B$2:$AZ$70,3,0)/100)</f>
        <v/>
      </c>
      <c r="G36" s="24" t="str">
        <f>IF($D36="","",$B36*VLOOKUP($D36,aliments!$B$2:$AZ$70,4,0)/100)</f>
        <v/>
      </c>
      <c r="H36" s="24" t="str">
        <f>IF($D36="","",$B36*VLOOKUP($D36,aliments!$B$2:$AZ$70,5,0)/100)</f>
        <v/>
      </c>
      <c r="I36" s="24" t="str">
        <f>IF($D36="","",$B36*VLOOKUP($D36,aliments!$B$2:$AZ$70,6,0)/100)</f>
        <v/>
      </c>
      <c r="J36" s="24" t="str">
        <f>IF($D36="","",$B36*VLOOKUP($D36,aliments!$B$2:$AZ$70,7,0)/100)</f>
        <v/>
      </c>
      <c r="K36" s="24" t="str">
        <f>IF($D36="","",$B36*VLOOKUP($D36,aliments!$B$2:$AZ$70,8,0)/100)</f>
        <v/>
      </c>
      <c r="L36" s="24" t="str">
        <f>IF($D36="","",$B36*VLOOKUP($D36,aliments!$B$2:$AZ$70,9,0)/100)</f>
        <v/>
      </c>
      <c r="M36" s="24" t="str">
        <f>IF($D36="","",$B36*VLOOKUP($D36,aliments!$B$2:$AZ$70,10,0)/100)</f>
        <v/>
      </c>
      <c r="N36" s="24" t="str">
        <f>IF($D36="","",$B36*VLOOKUP($D36,aliments!$B$2:$AZ$70,11,0)/100)</f>
        <v/>
      </c>
      <c r="O36" s="24" t="str">
        <f>IF($D36="","",$B36*VLOOKUP($D36,aliments!$B$2:$AZ$70,12,0)/100)</f>
        <v/>
      </c>
      <c r="P36" s="24" t="str">
        <f>IF($D36="","",$B36*VLOOKUP($D36,aliments!$B$2:$AZ$70,13,0)/100)</f>
        <v/>
      </c>
      <c r="Q36" s="24" t="str">
        <f>IF($D36="","",$B36*VLOOKUP($D36,aliments!$B$2:$AZ$70,14,0)/100)</f>
        <v/>
      </c>
      <c r="R36" s="24" t="str">
        <f>IF($D36="","",$B36*VLOOKUP($D36,aliments!$B$2:$AZ$70,15,0)/100)</f>
        <v/>
      </c>
      <c r="S36" s="24" t="str">
        <f>IF($D36="","",$B36*VLOOKUP($D36,aliments!$B$2:$AZ$70,16,0)/100)</f>
        <v/>
      </c>
      <c r="T36" s="24" t="str">
        <f>IF($D36="","",$B36*VLOOKUP($D36,aliments!$B$2:$AZ$70,17,0)/100)</f>
        <v/>
      </c>
      <c r="U36" s="24" t="str">
        <f>IF($D36="","",$B36*VLOOKUP($D36,aliments!$B$2:$AZ$70,18,0)/100)</f>
        <v/>
      </c>
      <c r="V36" s="24" t="str">
        <f>IF($D36="","",$B36*VLOOKUP($D36,aliments!$B$2:$AZ$70,19,0)/100)</f>
        <v/>
      </c>
      <c r="W36" s="24" t="str">
        <f>IF($D36="","",$B36*VLOOKUP($D36,aliments!$B$2:$AZ$70,20,0)/100)</f>
        <v/>
      </c>
      <c r="X36" s="24" t="str">
        <f>IF($D36="","",$B36*VLOOKUP($D36,aliments!$B$2:$AZ$70,21,0)/100)</f>
        <v/>
      </c>
      <c r="Y36" s="24" t="str">
        <f>IF($D36="","",$B36*VLOOKUP($D36,aliments!$B$2:$AZ$70,22,0)/100)</f>
        <v/>
      </c>
      <c r="Z36" s="24" t="str">
        <f>IF($D36="","",$B36*VLOOKUP($D36,aliments!$B$2:$AZ$70,23,0)/100)</f>
        <v/>
      </c>
      <c r="AA36" s="24" t="str">
        <f>IF($D36="","",$B36*VLOOKUP($D36,aliments!$B$2:$AZ$70,24,0)/100)</f>
        <v/>
      </c>
      <c r="AB36" s="24" t="str">
        <f>IF($D36="","",$B36*VLOOKUP($D36,aliments!$B$2:$AZ$70,25,0)/100)</f>
        <v/>
      </c>
      <c r="AC36" s="24" t="str">
        <f>IF($D36="","",$B36*VLOOKUP($D36,aliments!$B$2:$AZ$70,26,0)/100)</f>
        <v/>
      </c>
      <c r="AD36" s="24" t="str">
        <f>IF($D36="","",$B36*VLOOKUP($D36,aliments!$B$2:$AZ$70,27,0)/100)</f>
        <v/>
      </c>
      <c r="AE36" s="24" t="str">
        <f>IF($D36="","",$B36*VLOOKUP($D36,aliments!$B$2:$AZ$70,28,0)/100)</f>
        <v/>
      </c>
      <c r="AF36" s="24" t="str">
        <f>IF($D36="","",$B36*VLOOKUP($D36,aliments!$B$2:$AZ$70,29,0)/100)</f>
        <v/>
      </c>
      <c r="AG36" s="24" t="str">
        <f>IF($D36="","",$B36*VLOOKUP($D36,aliments!$B$2:$AZ$70,30,0)/100)</f>
        <v/>
      </c>
      <c r="AH36" s="24" t="str">
        <f>IF($D36="","",$B36*VLOOKUP($D36,aliments!$B$2:$AZ$70,31,0)/100)</f>
        <v/>
      </c>
      <c r="AI36" s="24" t="str">
        <f>IF($D36="","",$B36*VLOOKUP($D36,aliments!$B$2:$AZ$70,32,0)/100)</f>
        <v/>
      </c>
      <c r="AJ36" s="24" t="str">
        <f>IF($D36="","",$B36*VLOOKUP($D36,aliments!$B$2:$AZ$70,33,0)/100)</f>
        <v/>
      </c>
      <c r="AK36" s="24" t="str">
        <f>IF($D36="","",$B36*VLOOKUP($D36,aliments!$B$2:$AZ$70,34,0)/100)</f>
        <v/>
      </c>
      <c r="AL36" s="24" t="str">
        <f>IF($D36="","",$B36*VLOOKUP($D36,aliments!$B$2:$AZ$70,35,0)/100)</f>
        <v/>
      </c>
      <c r="AM36" s="24" t="str">
        <f>IF($D36="","",$B36*VLOOKUP($D36,aliments!$B$2:$AZ$70,36,0)/100)</f>
        <v/>
      </c>
      <c r="AN36" s="24" t="str">
        <f>IF($D36="","",$B36*VLOOKUP($D36,aliments!$B$2:$AZ$70,37,0)/100)</f>
        <v/>
      </c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Z36" s="33" t="s">
        <v>139</v>
      </c>
    </row>
    <row r="37" spans="1:78">
      <c r="D37" s="23"/>
      <c r="E37" s="24" t="str">
        <f>IF($D37="","",$B37*VLOOKUP($D37,aliments!$B$2:$AZ$70,2,0)/100)</f>
        <v/>
      </c>
      <c r="F37" s="24" t="str">
        <f>IF($D37="","",$B37*VLOOKUP($D37,aliments!$B$2:$AZ$70,3,0)/100)</f>
        <v/>
      </c>
      <c r="G37" s="24" t="str">
        <f>IF($D37="","",$B37*VLOOKUP($D37,aliments!$B$2:$AZ$70,4,0)/100)</f>
        <v/>
      </c>
      <c r="H37" s="24" t="str">
        <f>IF($D37="","",$B37*VLOOKUP($D37,aliments!$B$2:$AZ$70,5,0)/100)</f>
        <v/>
      </c>
      <c r="I37" s="24" t="str">
        <f>IF($D37="","",$B37*VLOOKUP($D37,aliments!$B$2:$AZ$70,6,0)/100)</f>
        <v/>
      </c>
      <c r="J37" s="24" t="str">
        <f>IF($D37="","",$B37*VLOOKUP($D37,aliments!$B$2:$AZ$70,7,0)/100)</f>
        <v/>
      </c>
      <c r="K37" s="24" t="str">
        <f>IF($D37="","",$B37*VLOOKUP($D37,aliments!$B$2:$AZ$70,8,0)/100)</f>
        <v/>
      </c>
      <c r="L37" s="24" t="str">
        <f>IF($D37="","",$B37*VLOOKUP($D37,aliments!$B$2:$AZ$70,9,0)/100)</f>
        <v/>
      </c>
      <c r="M37" s="24" t="str">
        <f>IF($D37="","",$B37*VLOOKUP($D37,aliments!$B$2:$AZ$70,10,0)/100)</f>
        <v/>
      </c>
      <c r="N37" s="24" t="str">
        <f>IF($D37="","",$B37*VLOOKUP($D37,aliments!$B$2:$AZ$70,11,0)/100)</f>
        <v/>
      </c>
      <c r="O37" s="24" t="str">
        <f>IF($D37="","",$B37*VLOOKUP($D37,aliments!$B$2:$AZ$70,12,0)/100)</f>
        <v/>
      </c>
      <c r="P37" s="24" t="str">
        <f>IF($D37="","",$B37*VLOOKUP($D37,aliments!$B$2:$AZ$70,13,0)/100)</f>
        <v/>
      </c>
      <c r="Q37" s="24" t="str">
        <f>IF($D37="","",$B37*VLOOKUP($D37,aliments!$B$2:$AZ$70,14,0)/100)</f>
        <v/>
      </c>
      <c r="R37" s="24" t="str">
        <f>IF($D37="","",$B37*VLOOKUP($D37,aliments!$B$2:$AZ$70,15,0)/100)</f>
        <v/>
      </c>
      <c r="S37" s="24" t="str">
        <f>IF($D37="","",$B37*VLOOKUP($D37,aliments!$B$2:$AZ$70,16,0)/100)</f>
        <v/>
      </c>
      <c r="T37" s="24" t="str">
        <f>IF($D37="","",$B37*VLOOKUP($D37,aliments!$B$2:$AZ$70,17,0)/100)</f>
        <v/>
      </c>
      <c r="U37" s="24" t="str">
        <f>IF($D37="","",$B37*VLOOKUP($D37,aliments!$B$2:$AZ$70,18,0)/100)</f>
        <v/>
      </c>
      <c r="V37" s="24" t="str">
        <f>IF($D37="","",$B37*VLOOKUP($D37,aliments!$B$2:$AZ$70,19,0)/100)</f>
        <v/>
      </c>
      <c r="W37" s="24" t="str">
        <f>IF($D37="","",$B37*VLOOKUP($D37,aliments!$B$2:$AZ$70,20,0)/100)</f>
        <v/>
      </c>
      <c r="X37" s="24" t="str">
        <f>IF($D37="","",$B37*VLOOKUP($D37,aliments!$B$2:$AZ$70,21,0)/100)</f>
        <v/>
      </c>
      <c r="Y37" s="24" t="str">
        <f>IF($D37="","",$B37*VLOOKUP($D37,aliments!$B$2:$AZ$70,22,0)/100)</f>
        <v/>
      </c>
      <c r="Z37" s="24" t="str">
        <f>IF($D37="","",$B37*VLOOKUP($D37,aliments!$B$2:$AZ$70,23,0)/100)</f>
        <v/>
      </c>
      <c r="AA37" s="24" t="str">
        <f>IF($D37="","",$B37*VLOOKUP($D37,aliments!$B$2:$AZ$70,24,0)/100)</f>
        <v/>
      </c>
      <c r="AB37" s="24" t="str">
        <f>IF($D37="","",$B37*VLOOKUP($D37,aliments!$B$2:$AZ$70,25,0)/100)</f>
        <v/>
      </c>
      <c r="AC37" s="24" t="str">
        <f>IF($D37="","",$B37*VLOOKUP($D37,aliments!$B$2:$AZ$70,26,0)/100)</f>
        <v/>
      </c>
      <c r="AD37" s="24" t="str">
        <f>IF($D37="","",$B37*VLOOKUP($D37,aliments!$B$2:$AZ$70,27,0)/100)</f>
        <v/>
      </c>
      <c r="AE37" s="24" t="str">
        <f>IF($D37="","",$B37*VLOOKUP($D37,aliments!$B$2:$AZ$70,28,0)/100)</f>
        <v/>
      </c>
      <c r="AF37" s="24" t="str">
        <f>IF($D37="","",$B37*VLOOKUP($D37,aliments!$B$2:$AZ$70,29,0)/100)</f>
        <v/>
      </c>
      <c r="AG37" s="24" t="str">
        <f>IF($D37="","",$B37*VLOOKUP($D37,aliments!$B$2:$AZ$70,30,0)/100)</f>
        <v/>
      </c>
      <c r="AH37" s="24" t="str">
        <f>IF($D37="","",$B37*VLOOKUP($D37,aliments!$B$2:$AZ$70,31,0)/100)</f>
        <v/>
      </c>
      <c r="AI37" s="24" t="str">
        <f>IF($D37="","",$B37*VLOOKUP($D37,aliments!$B$2:$AZ$70,32,0)/100)</f>
        <v/>
      </c>
      <c r="AJ37" s="24" t="str">
        <f>IF($D37="","",$B37*VLOOKUP($D37,aliments!$B$2:$AZ$70,33,0)/100)</f>
        <v/>
      </c>
      <c r="AK37" s="24" t="str">
        <f>IF($D37="","",$B37*VLOOKUP($D37,aliments!$B$2:$AZ$70,34,0)/100)</f>
        <v/>
      </c>
      <c r="AL37" s="24" t="str">
        <f>IF($D37="","",$B37*VLOOKUP($D37,aliments!$B$2:$AZ$70,35,0)/100)</f>
        <v/>
      </c>
      <c r="AM37" s="24" t="str">
        <f>IF($D37="","",$B37*VLOOKUP($D37,aliments!$B$2:$AZ$70,36,0)/100)</f>
        <v/>
      </c>
      <c r="AN37" s="24" t="str">
        <f>IF($D37="","",$B37*VLOOKUP($D37,aliments!$B$2:$AZ$70,37,0)/100)</f>
        <v/>
      </c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Z37" s="32" t="s">
        <v>210</v>
      </c>
    </row>
    <row r="38" spans="1:78">
      <c r="D38" s="23"/>
      <c r="E38" s="24" t="str">
        <f>IF($D38="","",$B38*VLOOKUP($D38,aliments!$B$2:$AZ$70,2,0)/100)</f>
        <v/>
      </c>
      <c r="F38" s="24" t="str">
        <f>IF($D38="","",$B38*VLOOKUP($D38,aliments!$B$2:$AZ$70,3,0)/100)</f>
        <v/>
      </c>
      <c r="G38" s="24" t="str">
        <f>IF($D38="","",$B38*VLOOKUP($D38,aliments!$B$2:$AZ$70,4,0)/100)</f>
        <v/>
      </c>
      <c r="H38" s="24" t="str">
        <f>IF($D38="","",$B38*VLOOKUP($D38,aliments!$B$2:$AZ$70,5,0)/100)</f>
        <v/>
      </c>
      <c r="I38" s="24" t="str">
        <f>IF($D38="","",$B38*VLOOKUP($D38,aliments!$B$2:$AZ$70,6,0)/100)</f>
        <v/>
      </c>
      <c r="J38" s="24" t="str">
        <f>IF($D38="","",$B38*VLOOKUP($D38,aliments!$B$2:$AZ$70,7,0)/100)</f>
        <v/>
      </c>
      <c r="K38" s="24" t="str">
        <f>IF($D38="","",$B38*VLOOKUP($D38,aliments!$B$2:$AZ$70,8,0)/100)</f>
        <v/>
      </c>
      <c r="L38" s="24" t="str">
        <f>IF($D38="","",$B38*VLOOKUP($D38,aliments!$B$2:$AZ$70,9,0)/100)</f>
        <v/>
      </c>
      <c r="M38" s="24" t="str">
        <f>IF($D38="","",$B38*VLOOKUP($D38,aliments!$B$2:$AZ$70,10,0)/100)</f>
        <v/>
      </c>
      <c r="N38" s="24" t="str">
        <f>IF($D38="","",$B38*VLOOKUP($D38,aliments!$B$2:$AZ$70,11,0)/100)</f>
        <v/>
      </c>
      <c r="O38" s="24" t="str">
        <f>IF($D38="","",$B38*VLOOKUP($D38,aliments!$B$2:$AZ$70,12,0)/100)</f>
        <v/>
      </c>
      <c r="P38" s="24" t="str">
        <f>IF($D38="","",$B38*VLOOKUP($D38,aliments!$B$2:$AZ$70,13,0)/100)</f>
        <v/>
      </c>
      <c r="Q38" s="24" t="str">
        <f>IF($D38="","",$B38*VLOOKUP($D38,aliments!$B$2:$AZ$70,14,0)/100)</f>
        <v/>
      </c>
      <c r="R38" s="24" t="str">
        <f>IF($D38="","",$B38*VLOOKUP($D38,aliments!$B$2:$AZ$70,15,0)/100)</f>
        <v/>
      </c>
      <c r="S38" s="24" t="str">
        <f>IF($D38="","",$B38*VLOOKUP($D38,aliments!$B$2:$AZ$70,16,0)/100)</f>
        <v/>
      </c>
      <c r="T38" s="24" t="str">
        <f>IF($D38="","",$B38*VLOOKUP($D38,aliments!$B$2:$AZ$70,17,0)/100)</f>
        <v/>
      </c>
      <c r="U38" s="24" t="str">
        <f>IF($D38="","",$B38*VLOOKUP($D38,aliments!$B$2:$AZ$70,18,0)/100)</f>
        <v/>
      </c>
      <c r="V38" s="24" t="str">
        <f>IF($D38="","",$B38*VLOOKUP($D38,aliments!$B$2:$AZ$70,19,0)/100)</f>
        <v/>
      </c>
      <c r="W38" s="24" t="str">
        <f>IF($D38="","",$B38*VLOOKUP($D38,aliments!$B$2:$AZ$70,20,0)/100)</f>
        <v/>
      </c>
      <c r="X38" s="24" t="str">
        <f>IF($D38="","",$B38*VLOOKUP($D38,aliments!$B$2:$AZ$70,21,0)/100)</f>
        <v/>
      </c>
      <c r="Y38" s="24" t="str">
        <f>IF($D38="","",$B38*VLOOKUP($D38,aliments!$B$2:$AZ$70,22,0)/100)</f>
        <v/>
      </c>
      <c r="Z38" s="24" t="str">
        <f>IF($D38="","",$B38*VLOOKUP($D38,aliments!$B$2:$AZ$70,23,0)/100)</f>
        <v/>
      </c>
      <c r="AA38" s="24" t="str">
        <f>IF($D38="","",$B38*VLOOKUP($D38,aliments!$B$2:$AZ$70,24,0)/100)</f>
        <v/>
      </c>
      <c r="AB38" s="24" t="str">
        <f>IF($D38="","",$B38*VLOOKUP($D38,aliments!$B$2:$AZ$70,25,0)/100)</f>
        <v/>
      </c>
      <c r="AC38" s="24" t="str">
        <f>IF($D38="","",$B38*VLOOKUP($D38,aliments!$B$2:$AZ$70,26,0)/100)</f>
        <v/>
      </c>
      <c r="AD38" s="24" t="str">
        <f>IF($D38="","",$B38*VLOOKUP($D38,aliments!$B$2:$AZ$70,27,0)/100)</f>
        <v/>
      </c>
      <c r="AE38" s="24" t="str">
        <f>IF($D38="","",$B38*VLOOKUP($D38,aliments!$B$2:$AZ$70,28,0)/100)</f>
        <v/>
      </c>
      <c r="AF38" s="24" t="str">
        <f>IF($D38="","",$B38*VLOOKUP($D38,aliments!$B$2:$AZ$70,29,0)/100)</f>
        <v/>
      </c>
      <c r="AG38" s="24" t="str">
        <f>IF($D38="","",$B38*VLOOKUP($D38,aliments!$B$2:$AZ$70,30,0)/100)</f>
        <v/>
      </c>
      <c r="AH38" s="24" t="str">
        <f>IF($D38="","",$B38*VLOOKUP($D38,aliments!$B$2:$AZ$70,31,0)/100)</f>
        <v/>
      </c>
      <c r="AI38" s="24" t="str">
        <f>IF($D38="","",$B38*VLOOKUP($D38,aliments!$B$2:$AZ$70,32,0)/100)</f>
        <v/>
      </c>
      <c r="AJ38" s="24" t="str">
        <f>IF($D38="","",$B38*VLOOKUP($D38,aliments!$B$2:$AZ$70,33,0)/100)</f>
        <v/>
      </c>
      <c r="AK38" s="24" t="str">
        <f>IF($D38="","",$B38*VLOOKUP($D38,aliments!$B$2:$AZ$70,34,0)/100)</f>
        <v/>
      </c>
      <c r="AL38" s="24" t="str">
        <f>IF($D38="","",$B38*VLOOKUP($D38,aliments!$B$2:$AZ$70,35,0)/100)</f>
        <v/>
      </c>
      <c r="AM38" s="24" t="str">
        <f>IF($D38="","",$B38*VLOOKUP($D38,aliments!$B$2:$AZ$70,36,0)/100)</f>
        <v/>
      </c>
      <c r="AN38" s="24" t="str">
        <f>IF($D38="","",$B38*VLOOKUP($D38,aliments!$B$2:$AZ$70,37,0)/100)</f>
        <v/>
      </c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Z38" s="33" t="s">
        <v>211</v>
      </c>
    </row>
    <row r="39" spans="1:78" ht="13.5" thickBot="1">
      <c r="D39" s="23"/>
      <c r="E39" s="24" t="str">
        <f>IF($D39="","",$B39*VLOOKUP($D39,aliments!$B$2:$AZ$70,2,0)/100)</f>
        <v/>
      </c>
      <c r="F39" s="24" t="str">
        <f>IF($D39="","",$B39*VLOOKUP($D39,aliments!$B$2:$AZ$70,3,0)/100)</f>
        <v/>
      </c>
      <c r="G39" s="24" t="str">
        <f>IF($D39="","",$B39*VLOOKUP($D39,aliments!$B$2:$AZ$70,4,0)/100)</f>
        <v/>
      </c>
      <c r="H39" s="24" t="str">
        <f>IF($D39="","",$B39*VLOOKUP($D39,aliments!$B$2:$AZ$70,5,0)/100)</f>
        <v/>
      </c>
      <c r="I39" s="24" t="str">
        <f>IF($D39="","",$B39*VLOOKUP($D39,aliments!$B$2:$AZ$70,6,0)/100)</f>
        <v/>
      </c>
      <c r="J39" s="24" t="str">
        <f>IF($D39="","",$B39*VLOOKUP($D39,aliments!$B$2:$AZ$70,7,0)/100)</f>
        <v/>
      </c>
      <c r="K39" s="24" t="str">
        <f>IF($D39="","",$B39*VLOOKUP($D39,aliments!$B$2:$AZ$70,8,0)/100)</f>
        <v/>
      </c>
      <c r="L39" s="24" t="str">
        <f>IF($D39="","",$B39*VLOOKUP($D39,aliments!$B$2:$AZ$70,9,0)/100)</f>
        <v/>
      </c>
      <c r="M39" s="24" t="str">
        <f>IF($D39="","",$B39*VLOOKUP($D39,aliments!$B$2:$AZ$70,10,0)/100)</f>
        <v/>
      </c>
      <c r="N39" s="24" t="str">
        <f>IF($D39="","",$B39*VLOOKUP($D39,aliments!$B$2:$AZ$70,11,0)/100)</f>
        <v/>
      </c>
      <c r="O39" s="24" t="str">
        <f>IF($D39="","",$B39*VLOOKUP($D39,aliments!$B$2:$AZ$70,12,0)/100)</f>
        <v/>
      </c>
      <c r="P39" s="24" t="str">
        <f>IF($D39="","",$B39*VLOOKUP($D39,aliments!$B$2:$AZ$70,13,0)/100)</f>
        <v/>
      </c>
      <c r="Q39" s="24" t="str">
        <f>IF($D39="","",$B39*VLOOKUP($D39,aliments!$B$2:$AZ$70,14,0)/100)</f>
        <v/>
      </c>
      <c r="R39" s="24" t="str">
        <f>IF($D39="","",$B39*VLOOKUP($D39,aliments!$B$2:$AZ$70,15,0)/100)</f>
        <v/>
      </c>
      <c r="S39" s="24" t="str">
        <f>IF($D39="","",$B39*VLOOKUP($D39,aliments!$B$2:$AZ$70,16,0)/100)</f>
        <v/>
      </c>
      <c r="T39" s="24" t="str">
        <f>IF($D39="","",$B39*VLOOKUP($D39,aliments!$B$2:$AZ$70,17,0)/100)</f>
        <v/>
      </c>
      <c r="U39" s="24" t="str">
        <f>IF($D39="","",$B39*VLOOKUP($D39,aliments!$B$2:$AZ$70,18,0)/100)</f>
        <v/>
      </c>
      <c r="V39" s="24" t="str">
        <f>IF($D39="","",$B39*VLOOKUP($D39,aliments!$B$2:$AZ$70,19,0)/100)</f>
        <v/>
      </c>
      <c r="W39" s="24" t="str">
        <f>IF($D39="","",$B39*VLOOKUP($D39,aliments!$B$2:$AZ$70,20,0)/100)</f>
        <v/>
      </c>
      <c r="X39" s="24" t="str">
        <f>IF($D39="","",$B39*VLOOKUP($D39,aliments!$B$2:$AZ$70,21,0)/100)</f>
        <v/>
      </c>
      <c r="Y39" s="24" t="str">
        <f>IF($D39="","",$B39*VLOOKUP($D39,aliments!$B$2:$AZ$70,22,0)/100)</f>
        <v/>
      </c>
      <c r="Z39" s="24" t="str">
        <f>IF($D39="","",$B39*VLOOKUP($D39,aliments!$B$2:$AZ$70,23,0)/100)</f>
        <v/>
      </c>
      <c r="AA39" s="24" t="str">
        <f>IF($D39="","",$B39*VLOOKUP($D39,aliments!$B$2:$AZ$70,24,0)/100)</f>
        <v/>
      </c>
      <c r="AB39" s="24" t="str">
        <f>IF($D39="","",$B39*VLOOKUP($D39,aliments!$B$2:$AZ$70,25,0)/100)</f>
        <v/>
      </c>
      <c r="AC39" s="24" t="str">
        <f>IF($D39="","",$B39*VLOOKUP($D39,aliments!$B$2:$AZ$70,26,0)/100)</f>
        <v/>
      </c>
      <c r="AD39" s="24" t="str">
        <f>IF($D39="","",$B39*VLOOKUP($D39,aliments!$B$2:$AZ$70,27,0)/100)</f>
        <v/>
      </c>
      <c r="AE39" s="24" t="str">
        <f>IF($D39="","",$B39*VLOOKUP($D39,aliments!$B$2:$AZ$70,28,0)/100)</f>
        <v/>
      </c>
      <c r="AF39" s="24" t="str">
        <f>IF($D39="","",$B39*VLOOKUP($D39,aliments!$B$2:$AZ$70,29,0)/100)</f>
        <v/>
      </c>
      <c r="AG39" s="24" t="str">
        <f>IF($D39="","",$B39*VLOOKUP($D39,aliments!$B$2:$AZ$70,30,0)/100)</f>
        <v/>
      </c>
      <c r="AH39" s="24" t="str">
        <f>IF($D39="","",$B39*VLOOKUP($D39,aliments!$B$2:$AZ$70,31,0)/100)</f>
        <v/>
      </c>
      <c r="AI39" s="24" t="str">
        <f>IF($D39="","",$B39*VLOOKUP($D39,aliments!$B$2:$AZ$70,32,0)/100)</f>
        <v/>
      </c>
      <c r="AJ39" s="24" t="str">
        <f>IF($D39="","",$B39*VLOOKUP($D39,aliments!$B$2:$AZ$70,33,0)/100)</f>
        <v/>
      </c>
      <c r="AK39" s="24" t="str">
        <f>IF($D39="","",$B39*VLOOKUP($D39,aliments!$B$2:$AZ$70,34,0)/100)</f>
        <v/>
      </c>
      <c r="AL39" s="24" t="str">
        <f>IF($D39="","",$B39*VLOOKUP($D39,aliments!$B$2:$AZ$70,35,0)/100)</f>
        <v/>
      </c>
      <c r="AM39" s="24" t="str">
        <f>IF($D39="","",$B39*VLOOKUP($D39,aliments!$B$2:$AZ$70,36,0)/100)</f>
        <v/>
      </c>
      <c r="AN39" s="24" t="str">
        <f>IF($D39="","",$B39*VLOOKUP($D39,aliments!$B$2:$AZ$70,37,0)/100)</f>
        <v/>
      </c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Z39" s="32" t="s">
        <v>212</v>
      </c>
    </row>
    <row r="40" spans="1:78" ht="13.5" thickBot="1">
      <c r="A40" s="12" t="s">
        <v>4</v>
      </c>
      <c r="E40" s="28" t="str">
        <f>IF(SUM(E33:E39)=0,"",AVERAGE(E33:E39))</f>
        <v/>
      </c>
      <c r="F40" s="28">
        <f>SUM(F33:F39)</f>
        <v>0</v>
      </c>
      <c r="G40" s="13">
        <f>SUM(G33:G39)</f>
        <v>0</v>
      </c>
      <c r="H40" s="13">
        <f t="shared" ref="H40" si="67">SUM(H33:H39)</f>
        <v>0</v>
      </c>
      <c r="I40" s="13">
        <f t="shared" ref="I40" si="68">SUM(I33:I39)</f>
        <v>0</v>
      </c>
      <c r="J40" s="13">
        <f t="shared" ref="J40" si="69">SUM(J33:J39)</f>
        <v>0</v>
      </c>
      <c r="K40" s="13">
        <f t="shared" ref="K40" si="70">SUM(K33:K39)</f>
        <v>0</v>
      </c>
      <c r="L40" s="13">
        <f t="shared" ref="L40" si="71">SUM(L33:L39)</f>
        <v>0</v>
      </c>
      <c r="M40" s="13">
        <f t="shared" ref="M40" si="72">SUM(M33:M39)</f>
        <v>0</v>
      </c>
      <c r="N40" s="13">
        <f t="shared" ref="N40" si="73">SUM(N33:N39)</f>
        <v>0</v>
      </c>
      <c r="O40" s="13">
        <f t="shared" ref="O40" si="74">SUM(O33:O39)</f>
        <v>0</v>
      </c>
      <c r="P40" s="13">
        <f t="shared" ref="P40" si="75">SUM(P33:P39)</f>
        <v>0</v>
      </c>
      <c r="Q40" s="13">
        <f t="shared" ref="Q40" si="76">SUM(Q33:Q39)</f>
        <v>0</v>
      </c>
      <c r="R40" s="13">
        <f t="shared" ref="R40" si="77">SUM(R33:R39)</f>
        <v>0</v>
      </c>
      <c r="S40" s="13">
        <f t="shared" ref="S40" si="78">SUM(S33:S39)</f>
        <v>0</v>
      </c>
      <c r="T40" s="13">
        <f t="shared" ref="T40" si="79">SUM(T33:T39)</f>
        <v>0</v>
      </c>
      <c r="U40" s="13">
        <f t="shared" ref="U40" si="80">SUM(U33:U39)</f>
        <v>0</v>
      </c>
      <c r="V40" s="13">
        <f t="shared" ref="V40" si="81">SUM(V33:V39)</f>
        <v>0</v>
      </c>
      <c r="W40" s="13">
        <f t="shared" ref="W40" si="82">SUM(W33:W39)</f>
        <v>0</v>
      </c>
      <c r="X40" s="13">
        <f t="shared" ref="X40" si="83">SUM(X33:X39)</f>
        <v>0</v>
      </c>
      <c r="Y40" s="13">
        <f t="shared" ref="Y40" si="84">SUM(Y33:Y39)</f>
        <v>0</v>
      </c>
      <c r="Z40" s="13">
        <f t="shared" ref="Z40" si="85">SUM(Z33:Z39)</f>
        <v>0</v>
      </c>
      <c r="AA40" s="13">
        <f t="shared" ref="AA40" si="86">SUM(AA33:AA39)</f>
        <v>0</v>
      </c>
      <c r="AB40" s="13">
        <f t="shared" ref="AB40" si="87">SUM(AB33:AB39)</f>
        <v>0</v>
      </c>
      <c r="AC40" s="13">
        <f t="shared" ref="AC40" si="88">SUM(AC33:AC39)</f>
        <v>0</v>
      </c>
      <c r="AD40" s="13">
        <f t="shared" ref="AD40" si="89">SUM(AD33:AD39)</f>
        <v>0</v>
      </c>
      <c r="AE40" s="13">
        <f t="shared" ref="AE40" si="90">SUM(AE33:AE39)</f>
        <v>0</v>
      </c>
      <c r="AF40" s="13">
        <f t="shared" ref="AF40" si="91">SUM(AF33:AF39)</f>
        <v>0</v>
      </c>
      <c r="AG40" s="13">
        <f t="shared" ref="AG40" si="92">SUM(AG33:AG39)</f>
        <v>0</v>
      </c>
      <c r="AH40" s="13">
        <f t="shared" ref="AH40" si="93">SUM(AH33:AH39)</f>
        <v>0</v>
      </c>
      <c r="AI40" s="13">
        <f t="shared" ref="AI40" si="94">SUM(AI33:AI39)</f>
        <v>0</v>
      </c>
      <c r="AJ40" s="13">
        <f t="shared" ref="AJ40" si="95">SUM(AJ33:AJ39)</f>
        <v>0</v>
      </c>
      <c r="AK40" s="13">
        <f t="shared" ref="AK40" si="96">SUM(AK33:AK39)</f>
        <v>0</v>
      </c>
      <c r="AL40" s="13">
        <f t="shared" ref="AL40" si="97">SUM(AL33:AL39)</f>
        <v>0</v>
      </c>
      <c r="AM40" s="13">
        <f t="shared" ref="AM40" si="98">SUM(AM33:AM39)</f>
        <v>0</v>
      </c>
      <c r="AN40" s="13">
        <f t="shared" ref="AN40" si="99">SUM(AN33:AN39)</f>
        <v>0</v>
      </c>
      <c r="BZ40" s="33" t="s">
        <v>213</v>
      </c>
    </row>
    <row r="41" spans="1:78" ht="13.5" thickBot="1">
      <c r="BZ41" s="32" t="s">
        <v>214</v>
      </c>
    </row>
    <row r="42" spans="1:78" ht="13.5" thickBot="1">
      <c r="A42" s="2" t="s">
        <v>3</v>
      </c>
      <c r="B42" s="3" t="s">
        <v>165</v>
      </c>
      <c r="C42" s="3"/>
      <c r="D42" s="3" t="s">
        <v>0</v>
      </c>
      <c r="E42" s="27" t="s">
        <v>181</v>
      </c>
      <c r="F42" s="27" t="s">
        <v>180</v>
      </c>
      <c r="G42" s="3" t="s">
        <v>166</v>
      </c>
      <c r="H42" s="3" t="s">
        <v>167</v>
      </c>
      <c r="I42" s="3" t="s">
        <v>168</v>
      </c>
      <c r="J42" s="3" t="s">
        <v>5</v>
      </c>
      <c r="K42" s="3" t="s">
        <v>161</v>
      </c>
      <c r="L42" s="3" t="s">
        <v>162</v>
      </c>
      <c r="M42" s="3" t="s">
        <v>152</v>
      </c>
      <c r="N42" s="3" t="s">
        <v>153</v>
      </c>
      <c r="O42" s="3" t="s">
        <v>154</v>
      </c>
      <c r="P42" s="3" t="s">
        <v>155</v>
      </c>
      <c r="Q42" s="3" t="s">
        <v>156</v>
      </c>
      <c r="R42" s="3" t="s">
        <v>157</v>
      </c>
      <c r="S42" s="3" t="s">
        <v>158</v>
      </c>
      <c r="T42" s="3" t="s">
        <v>159</v>
      </c>
      <c r="U42" s="3" t="s">
        <v>160</v>
      </c>
      <c r="V42" s="3" t="s">
        <v>179</v>
      </c>
      <c r="W42" s="3" t="s">
        <v>178</v>
      </c>
      <c r="X42" s="3" t="s">
        <v>26</v>
      </c>
      <c r="Y42" s="3" t="s">
        <v>29</v>
      </c>
      <c r="Z42" s="3" t="s">
        <v>28</v>
      </c>
      <c r="AA42" s="3" t="s">
        <v>32</v>
      </c>
      <c r="AB42" s="3" t="s">
        <v>23</v>
      </c>
      <c r="AC42" s="3" t="s">
        <v>27</v>
      </c>
      <c r="AD42" s="3" t="s">
        <v>24</v>
      </c>
      <c r="AE42" s="3" t="s">
        <v>25</v>
      </c>
      <c r="AF42" s="3" t="s">
        <v>31</v>
      </c>
      <c r="AG42" s="3" t="s">
        <v>22</v>
      </c>
      <c r="AH42" s="3" t="s">
        <v>30</v>
      </c>
      <c r="AI42" s="3" t="s">
        <v>36</v>
      </c>
      <c r="AJ42" s="3" t="s">
        <v>37</v>
      </c>
      <c r="AK42" s="3" t="s">
        <v>38</v>
      </c>
      <c r="AL42" s="3" t="s">
        <v>40</v>
      </c>
      <c r="AM42" s="3" t="s">
        <v>41</v>
      </c>
      <c r="AN42" s="4" t="s">
        <v>21</v>
      </c>
      <c r="BZ42" s="32" t="s">
        <v>140</v>
      </c>
    </row>
    <row r="43" spans="1:78">
      <c r="D43" s="23"/>
      <c r="E43" s="24" t="str">
        <f>IF($D43="","",$B43*VLOOKUP($D43,aliments!$B$2:$AZ$70,2,0)/100)</f>
        <v/>
      </c>
      <c r="F43" s="24" t="str">
        <f>IF($D43="","",$B43*VLOOKUP($D43,aliments!$B$2:$AZ$70,3,0)/100)</f>
        <v/>
      </c>
      <c r="G43" s="24" t="str">
        <f>IF($D43="","",$B43*VLOOKUP($D43,aliments!$B$2:$AZ$70,4,0)/100)</f>
        <v/>
      </c>
      <c r="H43" s="24" t="str">
        <f>IF($D43="","",$B43*VLOOKUP($D43,aliments!$B$2:$AZ$70,5,0)/100)</f>
        <v/>
      </c>
      <c r="I43" s="24" t="str">
        <f>IF($D43="","",$B43*VLOOKUP($D43,aliments!$B$2:$AZ$70,6,0)/100)</f>
        <v/>
      </c>
      <c r="J43" s="24" t="str">
        <f>IF($D43="","",$B43*VLOOKUP($D43,aliments!$B$2:$AZ$70,7,0)/100)</f>
        <v/>
      </c>
      <c r="K43" s="24" t="str">
        <f>IF($D43="","",$B43*VLOOKUP($D43,aliments!$B$2:$AZ$70,8,0)/100)</f>
        <v/>
      </c>
      <c r="L43" s="24" t="str">
        <f>IF($D43="","",$B43*VLOOKUP($D43,aliments!$B$2:$AZ$70,9,0)/100)</f>
        <v/>
      </c>
      <c r="M43" s="24" t="str">
        <f>IF($D43="","",$B43*VLOOKUP($D43,aliments!$B$2:$AZ$70,10,0)/100)</f>
        <v/>
      </c>
      <c r="N43" s="24" t="str">
        <f>IF($D43="","",$B43*VLOOKUP($D43,aliments!$B$2:$AZ$70,11,0)/100)</f>
        <v/>
      </c>
      <c r="O43" s="24" t="str">
        <f>IF($D43="","",$B43*VLOOKUP($D43,aliments!$B$2:$AZ$70,12,0)/100)</f>
        <v/>
      </c>
      <c r="P43" s="24" t="str">
        <f>IF($D43="","",$B43*VLOOKUP($D43,aliments!$B$2:$AZ$70,13,0)/100)</f>
        <v/>
      </c>
      <c r="Q43" s="24" t="str">
        <f>IF($D43="","",$B43*VLOOKUP($D43,aliments!$B$2:$AZ$70,14,0)/100)</f>
        <v/>
      </c>
      <c r="R43" s="24" t="str">
        <f>IF($D43="","",$B43*VLOOKUP($D43,aliments!$B$2:$AZ$70,15,0)/100)</f>
        <v/>
      </c>
      <c r="S43" s="24" t="str">
        <f>IF($D43="","",$B43*VLOOKUP($D43,aliments!$B$2:$AZ$70,16,0)/100)</f>
        <v/>
      </c>
      <c r="T43" s="24" t="str">
        <f>IF($D43="","",$B43*VLOOKUP($D43,aliments!$B$2:$AZ$70,17,0)/100)</f>
        <v/>
      </c>
      <c r="U43" s="24" t="str">
        <f>IF($D43="","",$B43*VLOOKUP($D43,aliments!$B$2:$AZ$70,18,0)/100)</f>
        <v/>
      </c>
      <c r="V43" s="24" t="str">
        <f>IF($D43="","",$B43*VLOOKUP($D43,aliments!$B$2:$AZ$70,19,0)/100)</f>
        <v/>
      </c>
      <c r="W43" s="24" t="str">
        <f>IF($D43="","",$B43*VLOOKUP($D43,aliments!$B$2:$AZ$70,20,0)/100)</f>
        <v/>
      </c>
      <c r="X43" s="24" t="str">
        <f>IF($D43="","",$B43*VLOOKUP($D43,aliments!$B$2:$AZ$70,21,0)/100)</f>
        <v/>
      </c>
      <c r="Y43" s="24" t="str">
        <f>IF($D43="","",$B43*VLOOKUP($D43,aliments!$B$2:$AZ$70,22,0)/100)</f>
        <v/>
      </c>
      <c r="Z43" s="24" t="str">
        <f>IF($D43="","",$B43*VLOOKUP($D43,aliments!$B$2:$AZ$70,23,0)/100)</f>
        <v/>
      </c>
      <c r="AA43" s="24" t="str">
        <f>IF($D43="","",$B43*VLOOKUP($D43,aliments!$B$2:$AZ$70,24,0)/100)</f>
        <v/>
      </c>
      <c r="AB43" s="24" t="str">
        <f>IF($D43="","",$B43*VLOOKUP($D43,aliments!$B$2:$AZ$70,25,0)/100)</f>
        <v/>
      </c>
      <c r="AC43" s="24" t="str">
        <f>IF($D43="","",$B43*VLOOKUP($D43,aliments!$B$2:$AZ$70,26,0)/100)</f>
        <v/>
      </c>
      <c r="AD43" s="24" t="str">
        <f>IF($D43="","",$B43*VLOOKUP($D43,aliments!$B$2:$AZ$70,27,0)/100)</f>
        <v/>
      </c>
      <c r="AE43" s="24" t="str">
        <f>IF($D43="","",$B43*VLOOKUP($D43,aliments!$B$2:$AZ$70,28,0)/100)</f>
        <v/>
      </c>
      <c r="AF43" s="24" t="str">
        <f>IF($D43="","",$B43*VLOOKUP($D43,aliments!$B$2:$AZ$70,29,0)/100)</f>
        <v/>
      </c>
      <c r="AG43" s="24" t="str">
        <f>IF($D43="","",$B43*VLOOKUP($D43,aliments!$B$2:$AZ$70,30,0)/100)</f>
        <v/>
      </c>
      <c r="AH43" s="24" t="str">
        <f>IF($D43="","",$B43*VLOOKUP($D43,aliments!$B$2:$AZ$70,31,0)/100)</f>
        <v/>
      </c>
      <c r="AI43" s="24" t="str">
        <f>IF($D43="","",$B43*VLOOKUP($D43,aliments!$B$2:$AZ$70,32,0)/100)</f>
        <v/>
      </c>
      <c r="AJ43" s="24" t="str">
        <f>IF($D43="","",$B43*VLOOKUP($D43,aliments!$B$2:$AZ$70,33,0)/100)</f>
        <v/>
      </c>
      <c r="AK43" s="24" t="str">
        <f>IF($D43="","",$B43*VLOOKUP($D43,aliments!$B$2:$AZ$70,34,0)/100)</f>
        <v/>
      </c>
      <c r="AL43" s="24" t="str">
        <f>IF($D43="","",$B43*VLOOKUP($D43,aliments!$B$2:$AZ$70,35,0)/100)</f>
        <v/>
      </c>
      <c r="AM43" s="24" t="str">
        <f>IF($D43="","",$B43*VLOOKUP($D43,aliments!$B$2:$AZ$70,36,0)/100)</f>
        <v/>
      </c>
      <c r="AN43" s="24" t="str">
        <f>IF($D43="","",$B43*VLOOKUP($D43,aliments!$B$2:$AZ$70,37,0)/100)</f>
        <v/>
      </c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Z43" s="32" t="s">
        <v>141</v>
      </c>
    </row>
    <row r="44" spans="1:78">
      <c r="D44" s="23"/>
      <c r="E44" s="24" t="str">
        <f>IF($D44="","",$B44*VLOOKUP($D44,aliments!$B$2:$AZ$70,2,0)/100)</f>
        <v/>
      </c>
      <c r="F44" s="24" t="str">
        <f>IF($D44="","",$B44*VLOOKUP($D44,aliments!$B$2:$AZ$70,3,0)/100)</f>
        <v/>
      </c>
      <c r="G44" s="24" t="str">
        <f>IF($D44="","",$B44*VLOOKUP($D44,aliments!$B$2:$AZ$70,4,0)/100)</f>
        <v/>
      </c>
      <c r="H44" s="24" t="str">
        <f>IF($D44="","",$B44*VLOOKUP($D44,aliments!$B$2:$AZ$70,5,0)/100)</f>
        <v/>
      </c>
      <c r="I44" s="24" t="str">
        <f>IF($D44="","",$B44*VLOOKUP($D44,aliments!$B$2:$AZ$70,6,0)/100)</f>
        <v/>
      </c>
      <c r="J44" s="24" t="str">
        <f>IF($D44="","",$B44*VLOOKUP($D44,aliments!$B$2:$AZ$70,7,0)/100)</f>
        <v/>
      </c>
      <c r="K44" s="24" t="str">
        <f>IF($D44="","",$B44*VLOOKUP($D44,aliments!$B$2:$AZ$70,8,0)/100)</f>
        <v/>
      </c>
      <c r="L44" s="24" t="str">
        <f>IF($D44="","",$B44*VLOOKUP($D44,aliments!$B$2:$AZ$70,9,0)/100)</f>
        <v/>
      </c>
      <c r="M44" s="24" t="str">
        <f>IF($D44="","",$B44*VLOOKUP($D44,aliments!$B$2:$AZ$70,10,0)/100)</f>
        <v/>
      </c>
      <c r="N44" s="24" t="str">
        <f>IF($D44="","",$B44*VLOOKUP($D44,aliments!$B$2:$AZ$70,11,0)/100)</f>
        <v/>
      </c>
      <c r="O44" s="24" t="str">
        <f>IF($D44="","",$B44*VLOOKUP($D44,aliments!$B$2:$AZ$70,12,0)/100)</f>
        <v/>
      </c>
      <c r="P44" s="24" t="str">
        <f>IF($D44="","",$B44*VLOOKUP($D44,aliments!$B$2:$AZ$70,13,0)/100)</f>
        <v/>
      </c>
      <c r="Q44" s="24" t="str">
        <f>IF($D44="","",$B44*VLOOKUP($D44,aliments!$B$2:$AZ$70,14,0)/100)</f>
        <v/>
      </c>
      <c r="R44" s="24" t="str">
        <f>IF($D44="","",$B44*VLOOKUP($D44,aliments!$B$2:$AZ$70,15,0)/100)</f>
        <v/>
      </c>
      <c r="S44" s="24" t="str">
        <f>IF($D44="","",$B44*VLOOKUP($D44,aliments!$B$2:$AZ$70,16,0)/100)</f>
        <v/>
      </c>
      <c r="T44" s="24" t="str">
        <f>IF($D44="","",$B44*VLOOKUP($D44,aliments!$B$2:$AZ$70,17,0)/100)</f>
        <v/>
      </c>
      <c r="U44" s="24" t="str">
        <f>IF($D44="","",$B44*VLOOKUP($D44,aliments!$B$2:$AZ$70,18,0)/100)</f>
        <v/>
      </c>
      <c r="V44" s="24" t="str">
        <f>IF($D44="","",$B44*VLOOKUP($D44,aliments!$B$2:$AZ$70,19,0)/100)</f>
        <v/>
      </c>
      <c r="W44" s="24" t="str">
        <f>IF($D44="","",$B44*VLOOKUP($D44,aliments!$B$2:$AZ$70,20,0)/100)</f>
        <v/>
      </c>
      <c r="X44" s="24" t="str">
        <f>IF($D44="","",$B44*VLOOKUP($D44,aliments!$B$2:$AZ$70,21,0)/100)</f>
        <v/>
      </c>
      <c r="Y44" s="24" t="str">
        <f>IF($D44="","",$B44*VLOOKUP($D44,aliments!$B$2:$AZ$70,22,0)/100)</f>
        <v/>
      </c>
      <c r="Z44" s="24" t="str">
        <f>IF($D44="","",$B44*VLOOKUP($D44,aliments!$B$2:$AZ$70,23,0)/100)</f>
        <v/>
      </c>
      <c r="AA44" s="24" t="str">
        <f>IF($D44="","",$B44*VLOOKUP($D44,aliments!$B$2:$AZ$70,24,0)/100)</f>
        <v/>
      </c>
      <c r="AB44" s="24" t="str">
        <f>IF($D44="","",$B44*VLOOKUP($D44,aliments!$B$2:$AZ$70,25,0)/100)</f>
        <v/>
      </c>
      <c r="AC44" s="24" t="str">
        <f>IF($D44="","",$B44*VLOOKUP($D44,aliments!$B$2:$AZ$70,26,0)/100)</f>
        <v/>
      </c>
      <c r="AD44" s="24" t="str">
        <f>IF($D44="","",$B44*VLOOKUP($D44,aliments!$B$2:$AZ$70,27,0)/100)</f>
        <v/>
      </c>
      <c r="AE44" s="24" t="str">
        <f>IF($D44="","",$B44*VLOOKUP($D44,aliments!$B$2:$AZ$70,28,0)/100)</f>
        <v/>
      </c>
      <c r="AF44" s="24" t="str">
        <f>IF($D44="","",$B44*VLOOKUP($D44,aliments!$B$2:$AZ$70,29,0)/100)</f>
        <v/>
      </c>
      <c r="AG44" s="24" t="str">
        <f>IF($D44="","",$B44*VLOOKUP($D44,aliments!$B$2:$AZ$70,30,0)/100)</f>
        <v/>
      </c>
      <c r="AH44" s="24" t="str">
        <f>IF($D44="","",$B44*VLOOKUP($D44,aliments!$B$2:$AZ$70,31,0)/100)</f>
        <v/>
      </c>
      <c r="AI44" s="24" t="str">
        <f>IF($D44="","",$B44*VLOOKUP($D44,aliments!$B$2:$AZ$70,32,0)/100)</f>
        <v/>
      </c>
      <c r="AJ44" s="24" t="str">
        <f>IF($D44="","",$B44*VLOOKUP($D44,aliments!$B$2:$AZ$70,33,0)/100)</f>
        <v/>
      </c>
      <c r="AK44" s="24" t="str">
        <f>IF($D44="","",$B44*VLOOKUP($D44,aliments!$B$2:$AZ$70,34,0)/100)</f>
        <v/>
      </c>
      <c r="AL44" s="24" t="str">
        <f>IF($D44="","",$B44*VLOOKUP($D44,aliments!$B$2:$AZ$70,35,0)/100)</f>
        <v/>
      </c>
      <c r="AM44" s="24" t="str">
        <f>IF($D44="","",$B44*VLOOKUP($D44,aliments!$B$2:$AZ$70,36,0)/100)</f>
        <v/>
      </c>
      <c r="AN44" s="24" t="str">
        <f>IF($D44="","",$B44*VLOOKUP($D44,aliments!$B$2:$AZ$70,37,0)/100)</f>
        <v/>
      </c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Z44" s="32" t="s">
        <v>215</v>
      </c>
    </row>
    <row r="45" spans="1:78">
      <c r="D45" s="23"/>
      <c r="E45" s="24" t="str">
        <f>IF($D45="","",$B45*VLOOKUP($D45,aliments!$B$2:$AZ$70,2,0)/100)</f>
        <v/>
      </c>
      <c r="F45" s="24" t="str">
        <f>IF($D45="","",$B45*VLOOKUP($D45,aliments!$B$2:$AZ$70,3,0)/100)</f>
        <v/>
      </c>
      <c r="G45" s="24" t="str">
        <f>IF($D45="","",$B45*VLOOKUP($D45,aliments!$B$2:$AZ$70,4,0)/100)</f>
        <v/>
      </c>
      <c r="H45" s="24" t="str">
        <f>IF($D45="","",$B45*VLOOKUP($D45,aliments!$B$2:$AZ$70,5,0)/100)</f>
        <v/>
      </c>
      <c r="I45" s="24" t="str">
        <f>IF($D45="","",$B45*VLOOKUP($D45,aliments!$B$2:$AZ$70,6,0)/100)</f>
        <v/>
      </c>
      <c r="J45" s="24" t="str">
        <f>IF($D45="","",$B45*VLOOKUP($D45,aliments!$B$2:$AZ$70,7,0)/100)</f>
        <v/>
      </c>
      <c r="K45" s="24" t="str">
        <f>IF($D45="","",$B45*VLOOKUP($D45,aliments!$B$2:$AZ$70,8,0)/100)</f>
        <v/>
      </c>
      <c r="L45" s="24" t="str">
        <f>IF($D45="","",$B45*VLOOKUP($D45,aliments!$B$2:$AZ$70,9,0)/100)</f>
        <v/>
      </c>
      <c r="M45" s="24" t="str">
        <f>IF($D45="","",$B45*VLOOKUP($D45,aliments!$B$2:$AZ$70,10,0)/100)</f>
        <v/>
      </c>
      <c r="N45" s="24" t="str">
        <f>IF($D45="","",$B45*VLOOKUP($D45,aliments!$B$2:$AZ$70,11,0)/100)</f>
        <v/>
      </c>
      <c r="O45" s="24" t="str">
        <f>IF($D45="","",$B45*VLOOKUP($D45,aliments!$B$2:$AZ$70,12,0)/100)</f>
        <v/>
      </c>
      <c r="P45" s="24" t="str">
        <f>IF($D45="","",$B45*VLOOKUP($D45,aliments!$B$2:$AZ$70,13,0)/100)</f>
        <v/>
      </c>
      <c r="Q45" s="24" t="str">
        <f>IF($D45="","",$B45*VLOOKUP($D45,aliments!$B$2:$AZ$70,14,0)/100)</f>
        <v/>
      </c>
      <c r="R45" s="24" t="str">
        <f>IF($D45="","",$B45*VLOOKUP($D45,aliments!$B$2:$AZ$70,15,0)/100)</f>
        <v/>
      </c>
      <c r="S45" s="24" t="str">
        <f>IF($D45="","",$B45*VLOOKUP($D45,aliments!$B$2:$AZ$70,16,0)/100)</f>
        <v/>
      </c>
      <c r="T45" s="24" t="str">
        <f>IF($D45="","",$B45*VLOOKUP($D45,aliments!$B$2:$AZ$70,17,0)/100)</f>
        <v/>
      </c>
      <c r="U45" s="24" t="str">
        <f>IF($D45="","",$B45*VLOOKUP($D45,aliments!$B$2:$AZ$70,18,0)/100)</f>
        <v/>
      </c>
      <c r="V45" s="24" t="str">
        <f>IF($D45="","",$B45*VLOOKUP($D45,aliments!$B$2:$AZ$70,19,0)/100)</f>
        <v/>
      </c>
      <c r="W45" s="24" t="str">
        <f>IF($D45="","",$B45*VLOOKUP($D45,aliments!$B$2:$AZ$70,20,0)/100)</f>
        <v/>
      </c>
      <c r="X45" s="24" t="str">
        <f>IF($D45="","",$B45*VLOOKUP($D45,aliments!$B$2:$AZ$70,21,0)/100)</f>
        <v/>
      </c>
      <c r="Y45" s="24" t="str">
        <f>IF($D45="","",$B45*VLOOKUP($D45,aliments!$B$2:$AZ$70,22,0)/100)</f>
        <v/>
      </c>
      <c r="Z45" s="24" t="str">
        <f>IF($D45="","",$B45*VLOOKUP($D45,aliments!$B$2:$AZ$70,23,0)/100)</f>
        <v/>
      </c>
      <c r="AA45" s="24" t="str">
        <f>IF($D45="","",$B45*VLOOKUP($D45,aliments!$B$2:$AZ$70,24,0)/100)</f>
        <v/>
      </c>
      <c r="AB45" s="24" t="str">
        <f>IF($D45="","",$B45*VLOOKUP($D45,aliments!$B$2:$AZ$70,25,0)/100)</f>
        <v/>
      </c>
      <c r="AC45" s="24" t="str">
        <f>IF($D45="","",$B45*VLOOKUP($D45,aliments!$B$2:$AZ$70,26,0)/100)</f>
        <v/>
      </c>
      <c r="AD45" s="24" t="str">
        <f>IF($D45="","",$B45*VLOOKUP($D45,aliments!$B$2:$AZ$70,27,0)/100)</f>
        <v/>
      </c>
      <c r="AE45" s="24" t="str">
        <f>IF($D45="","",$B45*VLOOKUP($D45,aliments!$B$2:$AZ$70,28,0)/100)</f>
        <v/>
      </c>
      <c r="AF45" s="24" t="str">
        <f>IF($D45="","",$B45*VLOOKUP($D45,aliments!$B$2:$AZ$70,29,0)/100)</f>
        <v/>
      </c>
      <c r="AG45" s="24" t="str">
        <f>IF($D45="","",$B45*VLOOKUP($D45,aliments!$B$2:$AZ$70,30,0)/100)</f>
        <v/>
      </c>
      <c r="AH45" s="24" t="str">
        <f>IF($D45="","",$B45*VLOOKUP($D45,aliments!$B$2:$AZ$70,31,0)/100)</f>
        <v/>
      </c>
      <c r="AI45" s="24" t="str">
        <f>IF($D45="","",$B45*VLOOKUP($D45,aliments!$B$2:$AZ$70,32,0)/100)</f>
        <v/>
      </c>
      <c r="AJ45" s="24" t="str">
        <f>IF($D45="","",$B45*VLOOKUP($D45,aliments!$B$2:$AZ$70,33,0)/100)</f>
        <v/>
      </c>
      <c r="AK45" s="24" t="str">
        <f>IF($D45="","",$B45*VLOOKUP($D45,aliments!$B$2:$AZ$70,34,0)/100)</f>
        <v/>
      </c>
      <c r="AL45" s="24" t="str">
        <f>IF($D45="","",$B45*VLOOKUP($D45,aliments!$B$2:$AZ$70,35,0)/100)</f>
        <v/>
      </c>
      <c r="AM45" s="24" t="str">
        <f>IF($D45="","",$B45*VLOOKUP($D45,aliments!$B$2:$AZ$70,36,0)/100)</f>
        <v/>
      </c>
      <c r="AN45" s="24" t="str">
        <f>IF($D45="","",$B45*VLOOKUP($D45,aliments!$B$2:$AZ$70,37,0)/100)</f>
        <v/>
      </c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Z45" s="33" t="s">
        <v>216</v>
      </c>
    </row>
    <row r="46" spans="1:78">
      <c r="D46" s="23"/>
      <c r="E46" s="24" t="str">
        <f>IF($D46="","",$B46*VLOOKUP($D46,aliments!$B$2:$AZ$70,2,0)/100)</f>
        <v/>
      </c>
      <c r="F46" s="24" t="str">
        <f>IF($D46="","",$B46*VLOOKUP($D46,aliments!$B$2:$AZ$70,3,0)/100)</f>
        <v/>
      </c>
      <c r="G46" s="24" t="str">
        <f>IF($D46="","",$B46*VLOOKUP($D46,aliments!$B$2:$AZ$70,4,0)/100)</f>
        <v/>
      </c>
      <c r="H46" s="24" t="str">
        <f>IF($D46="","",$B46*VLOOKUP($D46,aliments!$B$2:$AZ$70,5,0)/100)</f>
        <v/>
      </c>
      <c r="I46" s="24" t="str">
        <f>IF($D46="","",$B46*VLOOKUP($D46,aliments!$B$2:$AZ$70,6,0)/100)</f>
        <v/>
      </c>
      <c r="J46" s="24" t="str">
        <f>IF($D46="","",$B46*VLOOKUP($D46,aliments!$B$2:$AZ$70,7,0)/100)</f>
        <v/>
      </c>
      <c r="K46" s="24" t="str">
        <f>IF($D46="","",$B46*VLOOKUP($D46,aliments!$B$2:$AZ$70,8,0)/100)</f>
        <v/>
      </c>
      <c r="L46" s="24" t="str">
        <f>IF($D46="","",$B46*VLOOKUP($D46,aliments!$B$2:$AZ$70,9,0)/100)</f>
        <v/>
      </c>
      <c r="M46" s="24" t="str">
        <f>IF($D46="","",$B46*VLOOKUP($D46,aliments!$B$2:$AZ$70,10,0)/100)</f>
        <v/>
      </c>
      <c r="N46" s="24" t="str">
        <f>IF($D46="","",$B46*VLOOKUP($D46,aliments!$B$2:$AZ$70,11,0)/100)</f>
        <v/>
      </c>
      <c r="O46" s="24" t="str">
        <f>IF($D46="","",$B46*VLOOKUP($D46,aliments!$B$2:$AZ$70,12,0)/100)</f>
        <v/>
      </c>
      <c r="P46" s="24" t="str">
        <f>IF($D46="","",$B46*VLOOKUP($D46,aliments!$B$2:$AZ$70,13,0)/100)</f>
        <v/>
      </c>
      <c r="Q46" s="24" t="str">
        <f>IF($D46="","",$B46*VLOOKUP($D46,aliments!$B$2:$AZ$70,14,0)/100)</f>
        <v/>
      </c>
      <c r="R46" s="24" t="str">
        <f>IF($D46="","",$B46*VLOOKUP($D46,aliments!$B$2:$AZ$70,15,0)/100)</f>
        <v/>
      </c>
      <c r="S46" s="24" t="str">
        <f>IF($D46="","",$B46*VLOOKUP($D46,aliments!$B$2:$AZ$70,16,0)/100)</f>
        <v/>
      </c>
      <c r="T46" s="24" t="str">
        <f>IF($D46="","",$B46*VLOOKUP($D46,aliments!$B$2:$AZ$70,17,0)/100)</f>
        <v/>
      </c>
      <c r="U46" s="24" t="str">
        <f>IF($D46="","",$B46*VLOOKUP($D46,aliments!$B$2:$AZ$70,18,0)/100)</f>
        <v/>
      </c>
      <c r="V46" s="24" t="str">
        <f>IF($D46="","",$B46*VLOOKUP($D46,aliments!$B$2:$AZ$70,19,0)/100)</f>
        <v/>
      </c>
      <c r="W46" s="24" t="str">
        <f>IF($D46="","",$B46*VLOOKUP($D46,aliments!$B$2:$AZ$70,20,0)/100)</f>
        <v/>
      </c>
      <c r="X46" s="24" t="str">
        <f>IF($D46="","",$B46*VLOOKUP($D46,aliments!$B$2:$AZ$70,21,0)/100)</f>
        <v/>
      </c>
      <c r="Y46" s="24" t="str">
        <f>IF($D46="","",$B46*VLOOKUP($D46,aliments!$B$2:$AZ$70,22,0)/100)</f>
        <v/>
      </c>
      <c r="Z46" s="24" t="str">
        <f>IF($D46="","",$B46*VLOOKUP($D46,aliments!$B$2:$AZ$70,23,0)/100)</f>
        <v/>
      </c>
      <c r="AA46" s="24" t="str">
        <f>IF($D46="","",$B46*VLOOKUP($D46,aliments!$B$2:$AZ$70,24,0)/100)</f>
        <v/>
      </c>
      <c r="AB46" s="24" t="str">
        <f>IF($D46="","",$B46*VLOOKUP($D46,aliments!$B$2:$AZ$70,25,0)/100)</f>
        <v/>
      </c>
      <c r="AC46" s="24" t="str">
        <f>IF($D46="","",$B46*VLOOKUP($D46,aliments!$B$2:$AZ$70,26,0)/100)</f>
        <v/>
      </c>
      <c r="AD46" s="24" t="str">
        <f>IF($D46="","",$B46*VLOOKUP($D46,aliments!$B$2:$AZ$70,27,0)/100)</f>
        <v/>
      </c>
      <c r="AE46" s="24" t="str">
        <f>IF($D46="","",$B46*VLOOKUP($D46,aliments!$B$2:$AZ$70,28,0)/100)</f>
        <v/>
      </c>
      <c r="AF46" s="24" t="str">
        <f>IF($D46="","",$B46*VLOOKUP($D46,aliments!$B$2:$AZ$70,29,0)/100)</f>
        <v/>
      </c>
      <c r="AG46" s="24" t="str">
        <f>IF($D46="","",$B46*VLOOKUP($D46,aliments!$B$2:$AZ$70,30,0)/100)</f>
        <v/>
      </c>
      <c r="AH46" s="24" t="str">
        <f>IF($D46="","",$B46*VLOOKUP($D46,aliments!$B$2:$AZ$70,31,0)/100)</f>
        <v/>
      </c>
      <c r="AI46" s="24" t="str">
        <f>IF($D46="","",$B46*VLOOKUP($D46,aliments!$B$2:$AZ$70,32,0)/100)</f>
        <v/>
      </c>
      <c r="AJ46" s="24" t="str">
        <f>IF($D46="","",$B46*VLOOKUP($D46,aliments!$B$2:$AZ$70,33,0)/100)</f>
        <v/>
      </c>
      <c r="AK46" s="24" t="str">
        <f>IF($D46="","",$B46*VLOOKUP($D46,aliments!$B$2:$AZ$70,34,0)/100)</f>
        <v/>
      </c>
      <c r="AL46" s="24" t="str">
        <f>IF($D46="","",$B46*VLOOKUP($D46,aliments!$B$2:$AZ$70,35,0)/100)</f>
        <v/>
      </c>
      <c r="AM46" s="24" t="str">
        <f>IF($D46="","",$B46*VLOOKUP($D46,aliments!$B$2:$AZ$70,36,0)/100)</f>
        <v/>
      </c>
      <c r="AN46" s="24" t="str">
        <f>IF($D46="","",$B46*VLOOKUP($D46,aliments!$B$2:$AZ$70,37,0)/100)</f>
        <v/>
      </c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Z46" s="33" t="s">
        <v>217</v>
      </c>
    </row>
    <row r="47" spans="1:78">
      <c r="D47" s="23"/>
      <c r="E47" s="24" t="str">
        <f>IF($D47="","",$B47*VLOOKUP($D47,aliments!$B$2:$AZ$70,2,0)/100)</f>
        <v/>
      </c>
      <c r="F47" s="24" t="str">
        <f>IF($D47="","",$B47*VLOOKUP($D47,aliments!$B$2:$AZ$70,3,0)/100)</f>
        <v/>
      </c>
      <c r="G47" s="24" t="str">
        <f>IF($D47="","",$B47*VLOOKUP($D47,aliments!$B$2:$AZ$70,4,0)/100)</f>
        <v/>
      </c>
      <c r="H47" s="24" t="str">
        <f>IF($D47="","",$B47*VLOOKUP($D47,aliments!$B$2:$AZ$70,5,0)/100)</f>
        <v/>
      </c>
      <c r="I47" s="24" t="str">
        <f>IF($D47="","",$B47*VLOOKUP($D47,aliments!$B$2:$AZ$70,6,0)/100)</f>
        <v/>
      </c>
      <c r="J47" s="24" t="str">
        <f>IF($D47="","",$B47*VLOOKUP($D47,aliments!$B$2:$AZ$70,7,0)/100)</f>
        <v/>
      </c>
      <c r="K47" s="24" t="str">
        <f>IF($D47="","",$B47*VLOOKUP($D47,aliments!$B$2:$AZ$70,8,0)/100)</f>
        <v/>
      </c>
      <c r="L47" s="24" t="str">
        <f>IF($D47="","",$B47*VLOOKUP($D47,aliments!$B$2:$AZ$70,9,0)/100)</f>
        <v/>
      </c>
      <c r="M47" s="24" t="str">
        <f>IF($D47="","",$B47*VLOOKUP($D47,aliments!$B$2:$AZ$70,10,0)/100)</f>
        <v/>
      </c>
      <c r="N47" s="24" t="str">
        <f>IF($D47="","",$B47*VLOOKUP($D47,aliments!$B$2:$AZ$70,11,0)/100)</f>
        <v/>
      </c>
      <c r="O47" s="24" t="str">
        <f>IF($D47="","",$B47*VLOOKUP($D47,aliments!$B$2:$AZ$70,12,0)/100)</f>
        <v/>
      </c>
      <c r="P47" s="24" t="str">
        <f>IF($D47="","",$B47*VLOOKUP($D47,aliments!$B$2:$AZ$70,13,0)/100)</f>
        <v/>
      </c>
      <c r="Q47" s="24" t="str">
        <f>IF($D47="","",$B47*VLOOKUP($D47,aliments!$B$2:$AZ$70,14,0)/100)</f>
        <v/>
      </c>
      <c r="R47" s="24" t="str">
        <f>IF($D47="","",$B47*VLOOKUP($D47,aliments!$B$2:$AZ$70,15,0)/100)</f>
        <v/>
      </c>
      <c r="S47" s="24" t="str">
        <f>IF($D47="","",$B47*VLOOKUP($D47,aliments!$B$2:$AZ$70,16,0)/100)</f>
        <v/>
      </c>
      <c r="T47" s="24" t="str">
        <f>IF($D47="","",$B47*VLOOKUP($D47,aliments!$B$2:$AZ$70,17,0)/100)</f>
        <v/>
      </c>
      <c r="U47" s="24" t="str">
        <f>IF($D47="","",$B47*VLOOKUP($D47,aliments!$B$2:$AZ$70,18,0)/100)</f>
        <v/>
      </c>
      <c r="V47" s="24" t="str">
        <f>IF($D47="","",$B47*VLOOKUP($D47,aliments!$B$2:$AZ$70,19,0)/100)</f>
        <v/>
      </c>
      <c r="W47" s="24" t="str">
        <f>IF($D47="","",$B47*VLOOKUP($D47,aliments!$B$2:$AZ$70,20,0)/100)</f>
        <v/>
      </c>
      <c r="X47" s="24" t="str">
        <f>IF($D47="","",$B47*VLOOKUP($D47,aliments!$B$2:$AZ$70,21,0)/100)</f>
        <v/>
      </c>
      <c r="Y47" s="24" t="str">
        <f>IF($D47="","",$B47*VLOOKUP($D47,aliments!$B$2:$AZ$70,22,0)/100)</f>
        <v/>
      </c>
      <c r="Z47" s="24" t="str">
        <f>IF($D47="","",$B47*VLOOKUP($D47,aliments!$B$2:$AZ$70,23,0)/100)</f>
        <v/>
      </c>
      <c r="AA47" s="24" t="str">
        <f>IF($D47="","",$B47*VLOOKUP($D47,aliments!$B$2:$AZ$70,24,0)/100)</f>
        <v/>
      </c>
      <c r="AB47" s="24" t="str">
        <f>IF($D47="","",$B47*VLOOKUP($D47,aliments!$B$2:$AZ$70,25,0)/100)</f>
        <v/>
      </c>
      <c r="AC47" s="24" t="str">
        <f>IF($D47="","",$B47*VLOOKUP($D47,aliments!$B$2:$AZ$70,26,0)/100)</f>
        <v/>
      </c>
      <c r="AD47" s="24" t="str">
        <f>IF($D47="","",$B47*VLOOKUP($D47,aliments!$B$2:$AZ$70,27,0)/100)</f>
        <v/>
      </c>
      <c r="AE47" s="24" t="str">
        <f>IF($D47="","",$B47*VLOOKUP($D47,aliments!$B$2:$AZ$70,28,0)/100)</f>
        <v/>
      </c>
      <c r="AF47" s="24" t="str">
        <f>IF($D47="","",$B47*VLOOKUP($D47,aliments!$B$2:$AZ$70,29,0)/100)</f>
        <v/>
      </c>
      <c r="AG47" s="24" t="str">
        <f>IF($D47="","",$B47*VLOOKUP($D47,aliments!$B$2:$AZ$70,30,0)/100)</f>
        <v/>
      </c>
      <c r="AH47" s="24" t="str">
        <f>IF($D47="","",$B47*VLOOKUP($D47,aliments!$B$2:$AZ$70,31,0)/100)</f>
        <v/>
      </c>
      <c r="AI47" s="24" t="str">
        <f>IF($D47="","",$B47*VLOOKUP($D47,aliments!$B$2:$AZ$70,32,0)/100)</f>
        <v/>
      </c>
      <c r="AJ47" s="24" t="str">
        <f>IF($D47="","",$B47*VLOOKUP($D47,aliments!$B$2:$AZ$70,33,0)/100)</f>
        <v/>
      </c>
      <c r="AK47" s="24" t="str">
        <f>IF($D47="","",$B47*VLOOKUP($D47,aliments!$B$2:$AZ$70,34,0)/100)</f>
        <v/>
      </c>
      <c r="AL47" s="24" t="str">
        <f>IF($D47="","",$B47*VLOOKUP($D47,aliments!$B$2:$AZ$70,35,0)/100)</f>
        <v/>
      </c>
      <c r="AM47" s="24" t="str">
        <f>IF($D47="","",$B47*VLOOKUP($D47,aliments!$B$2:$AZ$70,36,0)/100)</f>
        <v/>
      </c>
      <c r="AN47" s="24" t="str">
        <f>IF($D47="","",$B47*VLOOKUP($D47,aliments!$B$2:$AZ$70,37,0)/100)</f>
        <v/>
      </c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Z47" s="33" t="s">
        <v>218</v>
      </c>
    </row>
    <row r="48" spans="1:78">
      <c r="D48" s="23"/>
      <c r="E48" s="24" t="str">
        <f>IF($D48="","",$B48*VLOOKUP($D48,aliments!$B$2:$AZ$70,2,0)/100)</f>
        <v/>
      </c>
      <c r="F48" s="24" t="str">
        <f>IF($D48="","",$B48*VLOOKUP($D48,aliments!$B$2:$AZ$70,3,0)/100)</f>
        <v/>
      </c>
      <c r="G48" s="24" t="str">
        <f>IF($D48="","",$B48*VLOOKUP($D48,aliments!$B$2:$AZ$70,4,0)/100)</f>
        <v/>
      </c>
      <c r="H48" s="24" t="str">
        <f>IF($D48="","",$B48*VLOOKUP($D48,aliments!$B$2:$AZ$70,5,0)/100)</f>
        <v/>
      </c>
      <c r="I48" s="24" t="str">
        <f>IF($D48="","",$B48*VLOOKUP($D48,aliments!$B$2:$AZ$70,6,0)/100)</f>
        <v/>
      </c>
      <c r="J48" s="24" t="str">
        <f>IF($D48="","",$B48*VLOOKUP($D48,aliments!$B$2:$AZ$70,7,0)/100)</f>
        <v/>
      </c>
      <c r="K48" s="24" t="str">
        <f>IF($D48="","",$B48*VLOOKUP($D48,aliments!$B$2:$AZ$70,8,0)/100)</f>
        <v/>
      </c>
      <c r="L48" s="24" t="str">
        <f>IF($D48="","",$B48*VLOOKUP($D48,aliments!$B$2:$AZ$70,9,0)/100)</f>
        <v/>
      </c>
      <c r="M48" s="24" t="str">
        <f>IF($D48="","",$B48*VLOOKUP($D48,aliments!$B$2:$AZ$70,10,0)/100)</f>
        <v/>
      </c>
      <c r="N48" s="24" t="str">
        <f>IF($D48="","",$B48*VLOOKUP($D48,aliments!$B$2:$AZ$70,11,0)/100)</f>
        <v/>
      </c>
      <c r="O48" s="24" t="str">
        <f>IF($D48="","",$B48*VLOOKUP($D48,aliments!$B$2:$AZ$70,12,0)/100)</f>
        <v/>
      </c>
      <c r="P48" s="24" t="str">
        <f>IF($D48="","",$B48*VLOOKUP($D48,aliments!$B$2:$AZ$70,13,0)/100)</f>
        <v/>
      </c>
      <c r="Q48" s="24" t="str">
        <f>IF($D48="","",$B48*VLOOKUP($D48,aliments!$B$2:$AZ$70,14,0)/100)</f>
        <v/>
      </c>
      <c r="R48" s="24" t="str">
        <f>IF($D48="","",$B48*VLOOKUP($D48,aliments!$B$2:$AZ$70,15,0)/100)</f>
        <v/>
      </c>
      <c r="S48" s="24" t="str">
        <f>IF($D48="","",$B48*VLOOKUP($D48,aliments!$B$2:$AZ$70,16,0)/100)</f>
        <v/>
      </c>
      <c r="T48" s="24" t="str">
        <f>IF($D48="","",$B48*VLOOKUP($D48,aliments!$B$2:$AZ$70,17,0)/100)</f>
        <v/>
      </c>
      <c r="U48" s="24" t="str">
        <f>IF($D48="","",$B48*VLOOKUP($D48,aliments!$B$2:$AZ$70,18,0)/100)</f>
        <v/>
      </c>
      <c r="V48" s="24" t="str">
        <f>IF($D48="","",$B48*VLOOKUP($D48,aliments!$B$2:$AZ$70,19,0)/100)</f>
        <v/>
      </c>
      <c r="W48" s="24" t="str">
        <f>IF($D48="","",$B48*VLOOKUP($D48,aliments!$B$2:$AZ$70,20,0)/100)</f>
        <v/>
      </c>
      <c r="X48" s="24" t="str">
        <f>IF($D48="","",$B48*VLOOKUP($D48,aliments!$B$2:$AZ$70,21,0)/100)</f>
        <v/>
      </c>
      <c r="Y48" s="24" t="str">
        <f>IF($D48="","",$B48*VLOOKUP($D48,aliments!$B$2:$AZ$70,22,0)/100)</f>
        <v/>
      </c>
      <c r="Z48" s="24" t="str">
        <f>IF($D48="","",$B48*VLOOKUP($D48,aliments!$B$2:$AZ$70,23,0)/100)</f>
        <v/>
      </c>
      <c r="AA48" s="24" t="str">
        <f>IF($D48="","",$B48*VLOOKUP($D48,aliments!$B$2:$AZ$70,24,0)/100)</f>
        <v/>
      </c>
      <c r="AB48" s="24" t="str">
        <f>IF($D48="","",$B48*VLOOKUP($D48,aliments!$B$2:$AZ$70,25,0)/100)</f>
        <v/>
      </c>
      <c r="AC48" s="24" t="str">
        <f>IF($D48="","",$B48*VLOOKUP($D48,aliments!$B$2:$AZ$70,26,0)/100)</f>
        <v/>
      </c>
      <c r="AD48" s="24" t="str">
        <f>IF($D48="","",$B48*VLOOKUP($D48,aliments!$B$2:$AZ$70,27,0)/100)</f>
        <v/>
      </c>
      <c r="AE48" s="24" t="str">
        <f>IF($D48="","",$B48*VLOOKUP($D48,aliments!$B$2:$AZ$70,28,0)/100)</f>
        <v/>
      </c>
      <c r="AF48" s="24" t="str">
        <f>IF($D48="","",$B48*VLOOKUP($D48,aliments!$B$2:$AZ$70,29,0)/100)</f>
        <v/>
      </c>
      <c r="AG48" s="24" t="str">
        <f>IF($D48="","",$B48*VLOOKUP($D48,aliments!$B$2:$AZ$70,30,0)/100)</f>
        <v/>
      </c>
      <c r="AH48" s="24" t="str">
        <f>IF($D48="","",$B48*VLOOKUP($D48,aliments!$B$2:$AZ$70,31,0)/100)</f>
        <v/>
      </c>
      <c r="AI48" s="24" t="str">
        <f>IF($D48="","",$B48*VLOOKUP($D48,aliments!$B$2:$AZ$70,32,0)/100)</f>
        <v/>
      </c>
      <c r="AJ48" s="24" t="str">
        <f>IF($D48="","",$B48*VLOOKUP($D48,aliments!$B$2:$AZ$70,33,0)/100)</f>
        <v/>
      </c>
      <c r="AK48" s="24" t="str">
        <f>IF($D48="","",$B48*VLOOKUP($D48,aliments!$B$2:$AZ$70,34,0)/100)</f>
        <v/>
      </c>
      <c r="AL48" s="24" t="str">
        <f>IF($D48="","",$B48*VLOOKUP($D48,aliments!$B$2:$AZ$70,35,0)/100)</f>
        <v/>
      </c>
      <c r="AM48" s="24" t="str">
        <f>IF($D48="","",$B48*VLOOKUP($D48,aliments!$B$2:$AZ$70,36,0)/100)</f>
        <v/>
      </c>
      <c r="AN48" s="24" t="str">
        <f>IF($D48="","",$B48*VLOOKUP($D48,aliments!$B$2:$AZ$70,37,0)/100)</f>
        <v/>
      </c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Z48" s="32" t="s">
        <v>143</v>
      </c>
    </row>
    <row r="49" spans="1:78" ht="13.5" thickBot="1">
      <c r="D49" s="23"/>
      <c r="E49" s="24" t="str">
        <f>IF($D49="","",$B49*VLOOKUP($D49,aliments!$B$2:$AZ$70,2,0)/100)</f>
        <v/>
      </c>
      <c r="F49" s="24" t="str">
        <f>IF($D49="","",$B49*VLOOKUP($D49,aliments!$B$2:$AZ$70,3,0)/100)</f>
        <v/>
      </c>
      <c r="G49" s="24" t="str">
        <f>IF($D49="","",$B49*VLOOKUP($D49,aliments!$B$2:$AZ$70,4,0)/100)</f>
        <v/>
      </c>
      <c r="H49" s="24" t="str">
        <f>IF($D49="","",$B49*VLOOKUP($D49,aliments!$B$2:$AZ$70,5,0)/100)</f>
        <v/>
      </c>
      <c r="I49" s="24" t="str">
        <f>IF($D49="","",$B49*VLOOKUP($D49,aliments!$B$2:$AZ$70,6,0)/100)</f>
        <v/>
      </c>
      <c r="J49" s="24" t="str">
        <f>IF($D49="","",$B49*VLOOKUP($D49,aliments!$B$2:$AZ$70,7,0)/100)</f>
        <v/>
      </c>
      <c r="K49" s="24" t="str">
        <f>IF($D49="","",$B49*VLOOKUP($D49,aliments!$B$2:$AZ$70,8,0)/100)</f>
        <v/>
      </c>
      <c r="L49" s="24" t="str">
        <f>IF($D49="","",$B49*VLOOKUP($D49,aliments!$B$2:$AZ$70,9,0)/100)</f>
        <v/>
      </c>
      <c r="M49" s="24" t="str">
        <f>IF($D49="","",$B49*VLOOKUP($D49,aliments!$B$2:$AZ$70,10,0)/100)</f>
        <v/>
      </c>
      <c r="N49" s="24" t="str">
        <f>IF($D49="","",$B49*VLOOKUP($D49,aliments!$B$2:$AZ$70,11,0)/100)</f>
        <v/>
      </c>
      <c r="O49" s="24" t="str">
        <f>IF($D49="","",$B49*VLOOKUP($D49,aliments!$B$2:$AZ$70,12,0)/100)</f>
        <v/>
      </c>
      <c r="P49" s="24" t="str">
        <f>IF($D49="","",$B49*VLOOKUP($D49,aliments!$B$2:$AZ$70,13,0)/100)</f>
        <v/>
      </c>
      <c r="Q49" s="24" t="str">
        <f>IF($D49="","",$B49*VLOOKUP($D49,aliments!$B$2:$AZ$70,14,0)/100)</f>
        <v/>
      </c>
      <c r="R49" s="24" t="str">
        <f>IF($D49="","",$B49*VLOOKUP($D49,aliments!$B$2:$AZ$70,15,0)/100)</f>
        <v/>
      </c>
      <c r="S49" s="24" t="str">
        <f>IF($D49="","",$B49*VLOOKUP($D49,aliments!$B$2:$AZ$70,16,0)/100)</f>
        <v/>
      </c>
      <c r="T49" s="24" t="str">
        <f>IF($D49="","",$B49*VLOOKUP($D49,aliments!$B$2:$AZ$70,17,0)/100)</f>
        <v/>
      </c>
      <c r="U49" s="24" t="str">
        <f>IF($D49="","",$B49*VLOOKUP($D49,aliments!$B$2:$AZ$70,18,0)/100)</f>
        <v/>
      </c>
      <c r="V49" s="24" t="str">
        <f>IF($D49="","",$B49*VLOOKUP($D49,aliments!$B$2:$AZ$70,19,0)/100)</f>
        <v/>
      </c>
      <c r="W49" s="24" t="str">
        <f>IF($D49="","",$B49*VLOOKUP($D49,aliments!$B$2:$AZ$70,20,0)/100)</f>
        <v/>
      </c>
      <c r="X49" s="24" t="str">
        <f>IF($D49="","",$B49*VLOOKUP($D49,aliments!$B$2:$AZ$70,21,0)/100)</f>
        <v/>
      </c>
      <c r="Y49" s="24" t="str">
        <f>IF($D49="","",$B49*VLOOKUP($D49,aliments!$B$2:$AZ$70,22,0)/100)</f>
        <v/>
      </c>
      <c r="Z49" s="24" t="str">
        <f>IF($D49="","",$B49*VLOOKUP($D49,aliments!$B$2:$AZ$70,23,0)/100)</f>
        <v/>
      </c>
      <c r="AA49" s="24" t="str">
        <f>IF($D49="","",$B49*VLOOKUP($D49,aliments!$B$2:$AZ$70,24,0)/100)</f>
        <v/>
      </c>
      <c r="AB49" s="24" t="str">
        <f>IF($D49="","",$B49*VLOOKUP($D49,aliments!$B$2:$AZ$70,25,0)/100)</f>
        <v/>
      </c>
      <c r="AC49" s="24" t="str">
        <f>IF($D49="","",$B49*VLOOKUP($D49,aliments!$B$2:$AZ$70,26,0)/100)</f>
        <v/>
      </c>
      <c r="AD49" s="24" t="str">
        <f>IF($D49="","",$B49*VLOOKUP($D49,aliments!$B$2:$AZ$70,27,0)/100)</f>
        <v/>
      </c>
      <c r="AE49" s="24" t="str">
        <f>IF($D49="","",$B49*VLOOKUP($D49,aliments!$B$2:$AZ$70,28,0)/100)</f>
        <v/>
      </c>
      <c r="AF49" s="24" t="str">
        <f>IF($D49="","",$B49*VLOOKUP($D49,aliments!$B$2:$AZ$70,29,0)/100)</f>
        <v/>
      </c>
      <c r="AG49" s="24" t="str">
        <f>IF($D49="","",$B49*VLOOKUP($D49,aliments!$B$2:$AZ$70,30,0)/100)</f>
        <v/>
      </c>
      <c r="AH49" s="24" t="str">
        <f>IF($D49="","",$B49*VLOOKUP($D49,aliments!$B$2:$AZ$70,31,0)/100)</f>
        <v/>
      </c>
      <c r="AI49" s="24" t="str">
        <f>IF($D49="","",$B49*VLOOKUP($D49,aliments!$B$2:$AZ$70,32,0)/100)</f>
        <v/>
      </c>
      <c r="AJ49" s="24" t="str">
        <f>IF($D49="","",$B49*VLOOKUP($D49,aliments!$B$2:$AZ$70,33,0)/100)</f>
        <v/>
      </c>
      <c r="AK49" s="24" t="str">
        <f>IF($D49="","",$B49*VLOOKUP($D49,aliments!$B$2:$AZ$70,34,0)/100)</f>
        <v/>
      </c>
      <c r="AL49" s="24" t="str">
        <f>IF($D49="","",$B49*VLOOKUP($D49,aliments!$B$2:$AZ$70,35,0)/100)</f>
        <v/>
      </c>
      <c r="AM49" s="24" t="str">
        <f>IF($D49="","",$B49*VLOOKUP($D49,aliments!$B$2:$AZ$70,36,0)/100)</f>
        <v/>
      </c>
      <c r="AN49" s="24" t="str">
        <f>IF($D49="","",$B49*VLOOKUP($D49,aliments!$B$2:$AZ$70,37,0)/100)</f>
        <v/>
      </c>
      <c r="BZ49" s="33" t="s">
        <v>219</v>
      </c>
    </row>
    <row r="50" spans="1:78" ht="13.5" thickBot="1">
      <c r="A50" s="12" t="s">
        <v>4</v>
      </c>
      <c r="E50" s="28" t="str">
        <f>IF(SUM(E43:E49)=0,"",AVERAGE(E43:E49))</f>
        <v/>
      </c>
      <c r="F50" s="28">
        <f>SUM(F43:F49)</f>
        <v>0</v>
      </c>
      <c r="G50" s="13">
        <f>SUM(G43:G49)</f>
        <v>0</v>
      </c>
      <c r="H50" s="13">
        <f t="shared" ref="H50" si="100">SUM(H43:H49)</f>
        <v>0</v>
      </c>
      <c r="I50" s="13">
        <f t="shared" ref="I50" si="101">SUM(I43:I49)</f>
        <v>0</v>
      </c>
      <c r="J50" s="13">
        <f t="shared" ref="J50" si="102">SUM(J43:J49)</f>
        <v>0</v>
      </c>
      <c r="K50" s="13">
        <f t="shared" ref="K50" si="103">SUM(K43:K49)</f>
        <v>0</v>
      </c>
      <c r="L50" s="13">
        <f t="shared" ref="L50" si="104">SUM(L43:L49)</f>
        <v>0</v>
      </c>
      <c r="M50" s="13">
        <f t="shared" ref="M50" si="105">SUM(M43:M49)</f>
        <v>0</v>
      </c>
      <c r="N50" s="13">
        <f t="shared" ref="N50" si="106">SUM(N43:N49)</f>
        <v>0</v>
      </c>
      <c r="O50" s="13">
        <f t="shared" ref="O50" si="107">SUM(O43:O49)</f>
        <v>0</v>
      </c>
      <c r="P50" s="13">
        <f t="shared" ref="P50" si="108">SUM(P43:P49)</f>
        <v>0</v>
      </c>
      <c r="Q50" s="13">
        <f t="shared" ref="Q50" si="109">SUM(Q43:Q49)</f>
        <v>0</v>
      </c>
      <c r="R50" s="13">
        <f t="shared" ref="R50" si="110">SUM(R43:R49)</f>
        <v>0</v>
      </c>
      <c r="S50" s="13">
        <f t="shared" ref="S50" si="111">SUM(S43:S49)</f>
        <v>0</v>
      </c>
      <c r="T50" s="13">
        <f t="shared" ref="T50" si="112">SUM(T43:T49)</f>
        <v>0</v>
      </c>
      <c r="U50" s="13">
        <f t="shared" ref="U50" si="113">SUM(U43:U49)</f>
        <v>0</v>
      </c>
      <c r="V50" s="13">
        <f t="shared" ref="V50" si="114">SUM(V43:V49)</f>
        <v>0</v>
      </c>
      <c r="W50" s="13">
        <f t="shared" ref="W50" si="115">SUM(W43:W49)</f>
        <v>0</v>
      </c>
      <c r="X50" s="13">
        <f t="shared" ref="X50" si="116">SUM(X43:X49)</f>
        <v>0</v>
      </c>
      <c r="Y50" s="13">
        <f t="shared" ref="Y50" si="117">SUM(Y43:Y49)</f>
        <v>0</v>
      </c>
      <c r="Z50" s="13">
        <f t="shared" ref="Z50" si="118">SUM(Z43:Z49)</f>
        <v>0</v>
      </c>
      <c r="AA50" s="13">
        <f t="shared" ref="AA50" si="119">SUM(AA43:AA49)</f>
        <v>0</v>
      </c>
      <c r="AB50" s="13">
        <f t="shared" ref="AB50" si="120">SUM(AB43:AB49)</f>
        <v>0</v>
      </c>
      <c r="AC50" s="13">
        <f t="shared" ref="AC50" si="121">SUM(AC43:AC49)</f>
        <v>0</v>
      </c>
      <c r="AD50" s="13">
        <f t="shared" ref="AD50" si="122">SUM(AD43:AD49)</f>
        <v>0</v>
      </c>
      <c r="AE50" s="13">
        <f t="shared" ref="AE50" si="123">SUM(AE43:AE49)</f>
        <v>0</v>
      </c>
      <c r="AF50" s="13">
        <f t="shared" ref="AF50" si="124">SUM(AF43:AF49)</f>
        <v>0</v>
      </c>
      <c r="AG50" s="13">
        <f t="shared" ref="AG50" si="125">SUM(AG43:AG49)</f>
        <v>0</v>
      </c>
      <c r="AH50" s="13">
        <f t="shared" ref="AH50" si="126">SUM(AH43:AH49)</f>
        <v>0</v>
      </c>
      <c r="AI50" s="13">
        <f t="shared" ref="AI50" si="127">SUM(AI43:AI49)</f>
        <v>0</v>
      </c>
      <c r="AJ50" s="13">
        <f t="shared" ref="AJ50" si="128">SUM(AJ43:AJ49)</f>
        <v>0</v>
      </c>
      <c r="AK50" s="13">
        <f t="shared" ref="AK50" si="129">SUM(AK43:AK49)</f>
        <v>0</v>
      </c>
      <c r="AL50" s="13">
        <f t="shared" ref="AL50" si="130">SUM(AL43:AL49)</f>
        <v>0</v>
      </c>
      <c r="AM50" s="13">
        <f t="shared" ref="AM50" si="131">SUM(AM43:AM49)</f>
        <v>0</v>
      </c>
      <c r="AN50" s="13">
        <f t="shared" ref="AN50" si="132">SUM(AN43:AN49)</f>
        <v>0</v>
      </c>
      <c r="BZ50" s="33" t="s">
        <v>220</v>
      </c>
    </row>
    <row r="51" spans="1:78" s="5" customFormat="1" ht="13.5" thickBot="1"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P51" s="19"/>
      <c r="AQ51" s="19"/>
      <c r="AR51" s="19"/>
      <c r="AS51" s="19"/>
      <c r="BZ51" s="32" t="s">
        <v>221</v>
      </c>
    </row>
    <row r="52" spans="1:78" s="17" customFormat="1" ht="13.5" thickBot="1">
      <c r="A52" s="15" t="s">
        <v>170</v>
      </c>
      <c r="B52" s="16"/>
      <c r="C52" s="16"/>
      <c r="D52" s="16"/>
      <c r="E52" s="16" t="str">
        <f>IF(ISERROR(AVERAGE(E10,E20,E30,E40,E50)),"",AVERAGE(E10,E20,E30,E40,E50))</f>
        <v/>
      </c>
      <c r="F52" s="16" t="e">
        <f>SUM(F10+F20+F30+F40+F50)</f>
        <v>#N/A</v>
      </c>
      <c r="G52" s="16" t="e">
        <f>SUM(G10+G20+G30+G40+G50)</f>
        <v>#N/A</v>
      </c>
      <c r="H52" s="16" t="e">
        <f t="shared" ref="H52:AN52" si="133">SUM(H10+H20+H30+H40+H50)</f>
        <v>#N/A</v>
      </c>
      <c r="I52" s="16" t="e">
        <f t="shared" si="133"/>
        <v>#N/A</v>
      </c>
      <c r="J52" s="16" t="e">
        <f t="shared" si="133"/>
        <v>#N/A</v>
      </c>
      <c r="K52" s="16" t="e">
        <f t="shared" si="133"/>
        <v>#N/A</v>
      </c>
      <c r="L52" s="16" t="e">
        <f t="shared" si="133"/>
        <v>#N/A</v>
      </c>
      <c r="M52" s="16" t="e">
        <f t="shared" si="133"/>
        <v>#N/A</v>
      </c>
      <c r="N52" s="16" t="e">
        <f t="shared" si="133"/>
        <v>#N/A</v>
      </c>
      <c r="O52" s="16" t="e">
        <f t="shared" si="133"/>
        <v>#N/A</v>
      </c>
      <c r="P52" s="16" t="e">
        <f t="shared" si="133"/>
        <v>#N/A</v>
      </c>
      <c r="Q52" s="16" t="e">
        <f t="shared" si="133"/>
        <v>#N/A</v>
      </c>
      <c r="R52" s="16" t="e">
        <f t="shared" si="133"/>
        <v>#N/A</v>
      </c>
      <c r="S52" s="16" t="e">
        <f t="shared" si="133"/>
        <v>#N/A</v>
      </c>
      <c r="T52" s="16" t="e">
        <f t="shared" si="133"/>
        <v>#N/A</v>
      </c>
      <c r="U52" s="16" t="e">
        <f t="shared" si="133"/>
        <v>#N/A</v>
      </c>
      <c r="V52" s="16" t="e">
        <f t="shared" si="133"/>
        <v>#N/A</v>
      </c>
      <c r="W52" s="16" t="e">
        <f t="shared" si="133"/>
        <v>#N/A</v>
      </c>
      <c r="X52" s="16" t="e">
        <f t="shared" si="133"/>
        <v>#N/A</v>
      </c>
      <c r="Y52" s="16" t="e">
        <f t="shared" si="133"/>
        <v>#N/A</v>
      </c>
      <c r="Z52" s="16" t="e">
        <f t="shared" si="133"/>
        <v>#N/A</v>
      </c>
      <c r="AA52" s="16" t="e">
        <f t="shared" si="133"/>
        <v>#N/A</v>
      </c>
      <c r="AB52" s="16" t="e">
        <f t="shared" si="133"/>
        <v>#N/A</v>
      </c>
      <c r="AC52" s="16" t="e">
        <f t="shared" si="133"/>
        <v>#N/A</v>
      </c>
      <c r="AD52" s="16" t="e">
        <f t="shared" si="133"/>
        <v>#N/A</v>
      </c>
      <c r="AE52" s="16" t="e">
        <f t="shared" si="133"/>
        <v>#N/A</v>
      </c>
      <c r="AF52" s="16" t="e">
        <f t="shared" si="133"/>
        <v>#N/A</v>
      </c>
      <c r="AG52" s="16" t="e">
        <f t="shared" si="133"/>
        <v>#N/A</v>
      </c>
      <c r="AH52" s="16" t="e">
        <f t="shared" si="133"/>
        <v>#N/A</v>
      </c>
      <c r="AI52" s="16" t="e">
        <f t="shared" si="133"/>
        <v>#N/A</v>
      </c>
      <c r="AJ52" s="16" t="e">
        <f t="shared" si="133"/>
        <v>#N/A</v>
      </c>
      <c r="AK52" s="16" t="e">
        <f t="shared" si="133"/>
        <v>#N/A</v>
      </c>
      <c r="AL52" s="16" t="e">
        <f t="shared" si="133"/>
        <v>#N/A</v>
      </c>
      <c r="AM52" s="16" t="e">
        <f t="shared" si="133"/>
        <v>#N/A</v>
      </c>
      <c r="AN52" s="26" t="e">
        <f t="shared" si="133"/>
        <v>#N/A</v>
      </c>
      <c r="AO52" s="5"/>
      <c r="AP52" s="19"/>
      <c r="AQ52" s="19"/>
      <c r="AR52" s="19"/>
      <c r="AS52" s="19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33" t="s">
        <v>222</v>
      </c>
    </row>
    <row r="53" spans="1:78">
      <c r="BZ53" s="33" t="s">
        <v>240</v>
      </c>
    </row>
    <row r="54" spans="1:78" ht="13.5" thickBot="1">
      <c r="A54" s="9" t="s">
        <v>171</v>
      </c>
      <c r="BZ54" s="33" t="s">
        <v>223</v>
      </c>
    </row>
    <row r="55" spans="1:78" s="6" customFormat="1" ht="13.5" thickBot="1">
      <c r="A55" s="2" t="s">
        <v>1</v>
      </c>
      <c r="B55" s="3" t="s">
        <v>165</v>
      </c>
      <c r="C55" s="3"/>
      <c r="D55" s="3" t="s">
        <v>0</v>
      </c>
      <c r="E55" s="27" t="s">
        <v>181</v>
      </c>
      <c r="F55" s="27" t="s">
        <v>180</v>
      </c>
      <c r="G55" s="3" t="s">
        <v>166</v>
      </c>
      <c r="H55" s="3" t="s">
        <v>167</v>
      </c>
      <c r="I55" s="3" t="s">
        <v>168</v>
      </c>
      <c r="J55" s="3" t="s">
        <v>5</v>
      </c>
      <c r="K55" s="3" t="s">
        <v>161</v>
      </c>
      <c r="L55" s="3" t="s">
        <v>162</v>
      </c>
      <c r="M55" s="3" t="s">
        <v>152</v>
      </c>
      <c r="N55" s="3" t="s">
        <v>153</v>
      </c>
      <c r="O55" s="3" t="s">
        <v>154</v>
      </c>
      <c r="P55" s="3" t="s">
        <v>155</v>
      </c>
      <c r="Q55" s="3" t="s">
        <v>156</v>
      </c>
      <c r="R55" s="3" t="s">
        <v>157</v>
      </c>
      <c r="S55" s="3" t="s">
        <v>158</v>
      </c>
      <c r="T55" s="3" t="s">
        <v>159</v>
      </c>
      <c r="U55" s="3" t="s">
        <v>160</v>
      </c>
      <c r="V55" s="3" t="s">
        <v>179</v>
      </c>
      <c r="W55" s="3" t="s">
        <v>178</v>
      </c>
      <c r="X55" s="3" t="s">
        <v>26</v>
      </c>
      <c r="Y55" s="3" t="s">
        <v>29</v>
      </c>
      <c r="Z55" s="3" t="s">
        <v>28</v>
      </c>
      <c r="AA55" s="3" t="s">
        <v>32</v>
      </c>
      <c r="AB55" s="3" t="s">
        <v>23</v>
      </c>
      <c r="AC55" s="3" t="s">
        <v>27</v>
      </c>
      <c r="AD55" s="3" t="s">
        <v>24</v>
      </c>
      <c r="AE55" s="3" t="s">
        <v>25</v>
      </c>
      <c r="AF55" s="3" t="s">
        <v>31</v>
      </c>
      <c r="AG55" s="3" t="s">
        <v>22</v>
      </c>
      <c r="AH55" s="3" t="s">
        <v>30</v>
      </c>
      <c r="AI55" s="3" t="s">
        <v>36</v>
      </c>
      <c r="AJ55" s="3" t="s">
        <v>37</v>
      </c>
      <c r="AK55" s="3" t="s">
        <v>38</v>
      </c>
      <c r="AL55" s="3" t="s">
        <v>40</v>
      </c>
      <c r="AM55" s="3" t="s">
        <v>41</v>
      </c>
      <c r="AN55" s="4" t="s">
        <v>21</v>
      </c>
      <c r="AO55" s="20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8"/>
      <c r="BW55" s="7"/>
      <c r="BX55" s="20"/>
      <c r="BY55" s="20"/>
      <c r="BZ55" s="33" t="s">
        <v>224</v>
      </c>
    </row>
    <row r="56" spans="1:78">
      <c r="D56" s="23"/>
      <c r="E56" s="24" t="str">
        <f>IF($D56="","",$B56*VLOOKUP($D56,aliments!$B$2:$AZ$70,2,0)/100)</f>
        <v/>
      </c>
      <c r="F56" s="24" t="str">
        <f>IF($D56="","",$B56*VLOOKUP($D56,aliments!$B$2:$AZ$70,3,0)/100)</f>
        <v/>
      </c>
      <c r="G56" s="24" t="str">
        <f>IF($D56="","",$B56*VLOOKUP($D56,aliments!$B$2:$AZ$70,4,0)/100)</f>
        <v/>
      </c>
      <c r="H56" s="24" t="str">
        <f>IF($D56="","",$B56*VLOOKUP($D56,aliments!$B$2:$AZ$70,5,0)/100)</f>
        <v/>
      </c>
      <c r="I56" s="24" t="str">
        <f>IF($D56="","",$B56*VLOOKUP($D56,aliments!$B$2:$AZ$70,6,0)/100)</f>
        <v/>
      </c>
      <c r="J56" s="24" t="str">
        <f>IF($D56="","",$B56*VLOOKUP($D56,aliments!$B$2:$AZ$70,7,0)/100)</f>
        <v/>
      </c>
      <c r="K56" s="24" t="str">
        <f>IF($D56="","",$B56*VLOOKUP($D56,aliments!$B$2:$AZ$70,8,0)/100)</f>
        <v/>
      </c>
      <c r="L56" s="24" t="str">
        <f>IF($D56="","",$B56*VLOOKUP($D56,aliments!$B$2:$AZ$70,9,0)/100)</f>
        <v/>
      </c>
      <c r="M56" s="24" t="str">
        <f>IF($D56="","",$B56*VLOOKUP($D56,aliments!$B$2:$AZ$70,10,0)/100)</f>
        <v/>
      </c>
      <c r="N56" s="24" t="str">
        <f>IF($D56="","",$B56*VLOOKUP($D56,aliments!$B$2:$AZ$70,11,0)/100)</f>
        <v/>
      </c>
      <c r="O56" s="24" t="str">
        <f>IF($D56="","",$B56*VLOOKUP($D56,aliments!$B$2:$AZ$70,12,0)/100)</f>
        <v/>
      </c>
      <c r="P56" s="24" t="str">
        <f>IF($D56="","",$B56*VLOOKUP($D56,aliments!$B$2:$AZ$70,13,0)/100)</f>
        <v/>
      </c>
      <c r="Q56" s="24" t="str">
        <f>IF($D56="","",$B56*VLOOKUP($D56,aliments!$B$2:$AZ$70,14,0)/100)</f>
        <v/>
      </c>
      <c r="R56" s="24" t="str">
        <f>IF($D56="","",$B56*VLOOKUP($D56,aliments!$B$2:$AZ$70,15,0)/100)</f>
        <v/>
      </c>
      <c r="S56" s="24" t="str">
        <f>IF($D56="","",$B56*VLOOKUP($D56,aliments!$B$2:$AZ$70,16,0)/100)</f>
        <v/>
      </c>
      <c r="T56" s="24" t="str">
        <f>IF($D56="","",$B56*VLOOKUP($D56,aliments!$B$2:$AZ$70,17,0)/100)</f>
        <v/>
      </c>
      <c r="U56" s="24" t="str">
        <f>IF($D56="","",$B56*VLOOKUP($D56,aliments!$B$2:$AZ$70,18,0)/100)</f>
        <v/>
      </c>
      <c r="V56" s="24" t="str">
        <f>IF($D56="","",$B56*VLOOKUP($D56,aliments!$B$2:$AZ$70,19,0)/100)</f>
        <v/>
      </c>
      <c r="W56" s="24" t="str">
        <f>IF($D56="","",$B56*VLOOKUP($D56,aliments!$B$2:$AZ$70,20,0)/100)</f>
        <v/>
      </c>
      <c r="X56" s="24" t="str">
        <f>IF($D56="","",$B56*VLOOKUP($D56,aliments!$B$2:$AZ$70,21,0)/100)</f>
        <v/>
      </c>
      <c r="Y56" s="24" t="str">
        <f>IF($D56="","",$B56*VLOOKUP($D56,aliments!$B$2:$AZ$70,22,0)/100)</f>
        <v/>
      </c>
      <c r="Z56" s="24" t="str">
        <f>IF($D56="","",$B56*VLOOKUP($D56,aliments!$B$2:$AZ$70,23,0)/100)</f>
        <v/>
      </c>
      <c r="AA56" s="24" t="str">
        <f>IF($D56="","",$B56*VLOOKUP($D56,aliments!$B$2:$AZ$70,24,0)/100)</f>
        <v/>
      </c>
      <c r="AB56" s="24" t="str">
        <f>IF($D56="","",$B56*VLOOKUP($D56,aliments!$B$2:$AZ$70,25,0)/100)</f>
        <v/>
      </c>
      <c r="AC56" s="24" t="str">
        <f>IF($D56="","",$B56*VLOOKUP($D56,aliments!$B$2:$AZ$70,26,0)/100)</f>
        <v/>
      </c>
      <c r="AD56" s="24" t="str">
        <f>IF($D56="","",$B56*VLOOKUP($D56,aliments!$B$2:$AZ$70,27,0)/100)</f>
        <v/>
      </c>
      <c r="AE56" s="24" t="str">
        <f>IF($D56="","",$B56*VLOOKUP($D56,aliments!$B$2:$AZ$70,28,0)/100)</f>
        <v/>
      </c>
      <c r="AF56" s="24" t="str">
        <f>IF($D56="","",$B56*VLOOKUP($D56,aliments!$B$2:$AZ$70,29,0)/100)</f>
        <v/>
      </c>
      <c r="AG56" s="24" t="str">
        <f>IF($D56="","",$B56*VLOOKUP($D56,aliments!$B$2:$AZ$70,30,0)/100)</f>
        <v/>
      </c>
      <c r="AH56" s="24" t="str">
        <f>IF($D56="","",$B56*VLOOKUP($D56,aliments!$B$2:$AZ$70,31,0)/100)</f>
        <v/>
      </c>
      <c r="AI56" s="24" t="str">
        <f>IF($D56="","",$B56*VLOOKUP($D56,aliments!$B$2:$AZ$70,32,0)/100)</f>
        <v/>
      </c>
      <c r="AJ56" s="24" t="str">
        <f>IF($D56="","",$B56*VLOOKUP($D56,aliments!$B$2:$AZ$70,33,0)/100)</f>
        <v/>
      </c>
      <c r="AK56" s="24" t="str">
        <f>IF($D56="","",$B56*VLOOKUP($D56,aliments!$B$2:$AZ$70,34,0)/100)</f>
        <v/>
      </c>
      <c r="AL56" s="24" t="str">
        <f>IF($D56="","",$B56*VLOOKUP($D56,aliments!$B$2:$AZ$70,35,0)/100)</f>
        <v/>
      </c>
      <c r="AM56" s="24" t="str">
        <f>IF($D56="","",$B56*VLOOKUP($D56,aliments!$B$2:$AZ$70,36,0)/100)</f>
        <v/>
      </c>
      <c r="AN56" s="24" t="str">
        <f>IF($D56="","",$B56*VLOOKUP($D56,aliments!$B$2:$AZ$70,37,0)/100)</f>
        <v/>
      </c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Z56" s="33" t="s">
        <v>225</v>
      </c>
    </row>
    <row r="57" spans="1:78">
      <c r="D57" s="23"/>
      <c r="E57" s="24" t="str">
        <f>IF($D57="","",$B57*VLOOKUP($D57,aliments!$B$2:$AZ$70,2,0)/100)</f>
        <v/>
      </c>
      <c r="F57" s="24" t="str">
        <f>IF($D57="","",$B57*VLOOKUP($D57,aliments!$B$2:$AZ$70,3,0)/100)</f>
        <v/>
      </c>
      <c r="G57" s="24" t="str">
        <f>IF($D57="","",$B57*VLOOKUP($D57,aliments!$B$2:$AZ$70,4,0)/100)</f>
        <v/>
      </c>
      <c r="H57" s="24" t="str">
        <f>IF($D57="","",$B57*VLOOKUP($D57,aliments!$B$2:$AZ$70,5,0)/100)</f>
        <v/>
      </c>
      <c r="I57" s="24" t="str">
        <f>IF($D57="","",$B57*VLOOKUP($D57,aliments!$B$2:$AZ$70,6,0)/100)</f>
        <v/>
      </c>
      <c r="J57" s="24" t="str">
        <f>IF($D57="","",$B57*VLOOKUP($D57,aliments!$B$2:$AZ$70,7,0)/100)</f>
        <v/>
      </c>
      <c r="K57" s="24" t="str">
        <f>IF($D57="","",$B57*VLOOKUP($D57,aliments!$B$2:$AZ$70,8,0)/100)</f>
        <v/>
      </c>
      <c r="L57" s="24" t="str">
        <f>IF($D57="","",$B57*VLOOKUP($D57,aliments!$B$2:$AZ$70,9,0)/100)</f>
        <v/>
      </c>
      <c r="M57" s="24" t="str">
        <f>IF($D57="","",$B57*VLOOKUP($D57,aliments!$B$2:$AZ$70,10,0)/100)</f>
        <v/>
      </c>
      <c r="N57" s="24" t="str">
        <f>IF($D57="","",$B57*VLOOKUP($D57,aliments!$B$2:$AZ$70,11,0)/100)</f>
        <v/>
      </c>
      <c r="O57" s="24" t="str">
        <f>IF($D57="","",$B57*VLOOKUP($D57,aliments!$B$2:$AZ$70,12,0)/100)</f>
        <v/>
      </c>
      <c r="P57" s="24" t="str">
        <f>IF($D57="","",$B57*VLOOKUP($D57,aliments!$B$2:$AZ$70,13,0)/100)</f>
        <v/>
      </c>
      <c r="Q57" s="24" t="str">
        <f>IF($D57="","",$B57*VLOOKUP($D57,aliments!$B$2:$AZ$70,14,0)/100)</f>
        <v/>
      </c>
      <c r="R57" s="24" t="str">
        <f>IF($D57="","",$B57*VLOOKUP($D57,aliments!$B$2:$AZ$70,15,0)/100)</f>
        <v/>
      </c>
      <c r="S57" s="24" t="str">
        <f>IF($D57="","",$B57*VLOOKUP($D57,aliments!$B$2:$AZ$70,16,0)/100)</f>
        <v/>
      </c>
      <c r="T57" s="24" t="str">
        <f>IF($D57="","",$B57*VLOOKUP($D57,aliments!$B$2:$AZ$70,17,0)/100)</f>
        <v/>
      </c>
      <c r="U57" s="24" t="str">
        <f>IF($D57="","",$B57*VLOOKUP($D57,aliments!$B$2:$AZ$70,18,0)/100)</f>
        <v/>
      </c>
      <c r="V57" s="24" t="str">
        <f>IF($D57="","",$B57*VLOOKUP($D57,aliments!$B$2:$AZ$70,19,0)/100)</f>
        <v/>
      </c>
      <c r="W57" s="24" t="str">
        <f>IF($D57="","",$B57*VLOOKUP($D57,aliments!$B$2:$AZ$70,20,0)/100)</f>
        <v/>
      </c>
      <c r="X57" s="24" t="str">
        <f>IF($D57="","",$B57*VLOOKUP($D57,aliments!$B$2:$AZ$70,21,0)/100)</f>
        <v/>
      </c>
      <c r="Y57" s="24" t="str">
        <f>IF($D57="","",$B57*VLOOKUP($D57,aliments!$B$2:$AZ$70,22,0)/100)</f>
        <v/>
      </c>
      <c r="Z57" s="24" t="str">
        <f>IF($D57="","",$B57*VLOOKUP($D57,aliments!$B$2:$AZ$70,23,0)/100)</f>
        <v/>
      </c>
      <c r="AA57" s="24" t="str">
        <f>IF($D57="","",$B57*VLOOKUP($D57,aliments!$B$2:$AZ$70,24,0)/100)</f>
        <v/>
      </c>
      <c r="AB57" s="24" t="str">
        <f>IF($D57="","",$B57*VLOOKUP($D57,aliments!$B$2:$AZ$70,25,0)/100)</f>
        <v/>
      </c>
      <c r="AC57" s="24" t="str">
        <f>IF($D57="","",$B57*VLOOKUP($D57,aliments!$B$2:$AZ$70,26,0)/100)</f>
        <v/>
      </c>
      <c r="AD57" s="24" t="str">
        <f>IF($D57="","",$B57*VLOOKUP($D57,aliments!$B$2:$AZ$70,27,0)/100)</f>
        <v/>
      </c>
      <c r="AE57" s="24" t="str">
        <f>IF($D57="","",$B57*VLOOKUP($D57,aliments!$B$2:$AZ$70,28,0)/100)</f>
        <v/>
      </c>
      <c r="AF57" s="24" t="str">
        <f>IF($D57="","",$B57*VLOOKUP($D57,aliments!$B$2:$AZ$70,29,0)/100)</f>
        <v/>
      </c>
      <c r="AG57" s="24" t="str">
        <f>IF($D57="","",$B57*VLOOKUP($D57,aliments!$B$2:$AZ$70,30,0)/100)</f>
        <v/>
      </c>
      <c r="AH57" s="24" t="str">
        <f>IF($D57="","",$B57*VLOOKUP($D57,aliments!$B$2:$AZ$70,31,0)/100)</f>
        <v/>
      </c>
      <c r="AI57" s="24" t="str">
        <f>IF($D57="","",$B57*VLOOKUP($D57,aliments!$B$2:$AZ$70,32,0)/100)</f>
        <v/>
      </c>
      <c r="AJ57" s="24" t="str">
        <f>IF($D57="","",$B57*VLOOKUP($D57,aliments!$B$2:$AZ$70,33,0)/100)</f>
        <v/>
      </c>
      <c r="AK57" s="24" t="str">
        <f>IF($D57="","",$B57*VLOOKUP($D57,aliments!$B$2:$AZ$70,34,0)/100)</f>
        <v/>
      </c>
      <c r="AL57" s="24" t="str">
        <f>IF($D57="","",$B57*VLOOKUP($D57,aliments!$B$2:$AZ$70,35,0)/100)</f>
        <v/>
      </c>
      <c r="AM57" s="24" t="str">
        <f>IF($D57="","",$B57*VLOOKUP($D57,aliments!$B$2:$AZ$70,36,0)/100)</f>
        <v/>
      </c>
      <c r="AN57" s="24" t="str">
        <f>IF($D57="","",$B57*VLOOKUP($D57,aliments!$B$2:$AZ$70,37,0)/100)</f>
        <v/>
      </c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Z57" s="33" t="s">
        <v>226</v>
      </c>
    </row>
    <row r="58" spans="1:78">
      <c r="D58" s="23"/>
      <c r="E58" s="24" t="str">
        <f>IF($D58="","",$B58*VLOOKUP($D58,aliments!$B$2:$AZ$70,2,0)/100)</f>
        <v/>
      </c>
      <c r="F58" s="24" t="str">
        <f>IF($D58="","",$B58*VLOOKUP($D58,aliments!$B$2:$AZ$70,3,0)/100)</f>
        <v/>
      </c>
      <c r="G58" s="24" t="str">
        <f>IF($D58="","",$B58*VLOOKUP($D58,aliments!$B$2:$AZ$70,4,0)/100)</f>
        <v/>
      </c>
      <c r="H58" s="24" t="str">
        <f>IF($D58="","",$B58*VLOOKUP($D58,aliments!$B$2:$AZ$70,5,0)/100)</f>
        <v/>
      </c>
      <c r="I58" s="24" t="str">
        <f>IF($D58="","",$B58*VLOOKUP($D58,aliments!$B$2:$AZ$70,6,0)/100)</f>
        <v/>
      </c>
      <c r="J58" s="24" t="str">
        <f>IF($D58="","",$B58*VLOOKUP($D58,aliments!$B$2:$AZ$70,7,0)/100)</f>
        <v/>
      </c>
      <c r="K58" s="24" t="str">
        <f>IF($D58="","",$B58*VLOOKUP($D58,aliments!$B$2:$AZ$70,8,0)/100)</f>
        <v/>
      </c>
      <c r="L58" s="24" t="str">
        <f>IF($D58="","",$B58*VLOOKUP($D58,aliments!$B$2:$AZ$70,9,0)/100)</f>
        <v/>
      </c>
      <c r="M58" s="24" t="str">
        <f>IF($D58="","",$B58*VLOOKUP($D58,aliments!$B$2:$AZ$70,10,0)/100)</f>
        <v/>
      </c>
      <c r="N58" s="24" t="str">
        <f>IF($D58="","",$B58*VLOOKUP($D58,aliments!$B$2:$AZ$70,11,0)/100)</f>
        <v/>
      </c>
      <c r="O58" s="24" t="str">
        <f>IF($D58="","",$B58*VLOOKUP($D58,aliments!$B$2:$AZ$70,12,0)/100)</f>
        <v/>
      </c>
      <c r="P58" s="24" t="str">
        <f>IF($D58="","",$B58*VLOOKUP($D58,aliments!$B$2:$AZ$70,13,0)/100)</f>
        <v/>
      </c>
      <c r="Q58" s="24" t="str">
        <f>IF($D58="","",$B58*VLOOKUP($D58,aliments!$B$2:$AZ$70,14,0)/100)</f>
        <v/>
      </c>
      <c r="R58" s="24" t="str">
        <f>IF($D58="","",$B58*VLOOKUP($D58,aliments!$B$2:$AZ$70,15,0)/100)</f>
        <v/>
      </c>
      <c r="S58" s="24" t="str">
        <f>IF($D58="","",$B58*VLOOKUP($D58,aliments!$B$2:$AZ$70,16,0)/100)</f>
        <v/>
      </c>
      <c r="T58" s="24" t="str">
        <f>IF($D58="","",$B58*VLOOKUP($D58,aliments!$B$2:$AZ$70,17,0)/100)</f>
        <v/>
      </c>
      <c r="U58" s="24" t="str">
        <f>IF($D58="","",$B58*VLOOKUP($D58,aliments!$B$2:$AZ$70,18,0)/100)</f>
        <v/>
      </c>
      <c r="V58" s="24" t="str">
        <f>IF($D58="","",$B58*VLOOKUP($D58,aliments!$B$2:$AZ$70,19,0)/100)</f>
        <v/>
      </c>
      <c r="W58" s="24" t="str">
        <f>IF($D58="","",$B58*VLOOKUP($D58,aliments!$B$2:$AZ$70,20,0)/100)</f>
        <v/>
      </c>
      <c r="X58" s="24" t="str">
        <f>IF($D58="","",$B58*VLOOKUP($D58,aliments!$B$2:$AZ$70,21,0)/100)</f>
        <v/>
      </c>
      <c r="Y58" s="24" t="str">
        <f>IF($D58="","",$B58*VLOOKUP($D58,aliments!$B$2:$AZ$70,22,0)/100)</f>
        <v/>
      </c>
      <c r="Z58" s="24" t="str">
        <f>IF($D58="","",$B58*VLOOKUP($D58,aliments!$B$2:$AZ$70,23,0)/100)</f>
        <v/>
      </c>
      <c r="AA58" s="24" t="str">
        <f>IF($D58="","",$B58*VLOOKUP($D58,aliments!$B$2:$AZ$70,24,0)/100)</f>
        <v/>
      </c>
      <c r="AB58" s="24" t="str">
        <f>IF($D58="","",$B58*VLOOKUP($D58,aliments!$B$2:$AZ$70,25,0)/100)</f>
        <v/>
      </c>
      <c r="AC58" s="24" t="str">
        <f>IF($D58="","",$B58*VLOOKUP($D58,aliments!$B$2:$AZ$70,26,0)/100)</f>
        <v/>
      </c>
      <c r="AD58" s="24" t="str">
        <f>IF($D58="","",$B58*VLOOKUP($D58,aliments!$B$2:$AZ$70,27,0)/100)</f>
        <v/>
      </c>
      <c r="AE58" s="24" t="str">
        <f>IF($D58="","",$B58*VLOOKUP($D58,aliments!$B$2:$AZ$70,28,0)/100)</f>
        <v/>
      </c>
      <c r="AF58" s="24" t="str">
        <f>IF($D58="","",$B58*VLOOKUP($D58,aliments!$B$2:$AZ$70,29,0)/100)</f>
        <v/>
      </c>
      <c r="AG58" s="24" t="str">
        <f>IF($D58="","",$B58*VLOOKUP($D58,aliments!$B$2:$AZ$70,30,0)/100)</f>
        <v/>
      </c>
      <c r="AH58" s="24" t="str">
        <f>IF($D58="","",$B58*VLOOKUP($D58,aliments!$B$2:$AZ$70,31,0)/100)</f>
        <v/>
      </c>
      <c r="AI58" s="24" t="str">
        <f>IF($D58="","",$B58*VLOOKUP($D58,aliments!$B$2:$AZ$70,32,0)/100)</f>
        <v/>
      </c>
      <c r="AJ58" s="24" t="str">
        <f>IF($D58="","",$B58*VLOOKUP($D58,aliments!$B$2:$AZ$70,33,0)/100)</f>
        <v/>
      </c>
      <c r="AK58" s="24" t="str">
        <f>IF($D58="","",$B58*VLOOKUP($D58,aliments!$B$2:$AZ$70,34,0)/100)</f>
        <v/>
      </c>
      <c r="AL58" s="24" t="str">
        <f>IF($D58="","",$B58*VLOOKUP($D58,aliments!$B$2:$AZ$70,35,0)/100)</f>
        <v/>
      </c>
      <c r="AM58" s="24" t="str">
        <f>IF($D58="","",$B58*VLOOKUP($D58,aliments!$B$2:$AZ$70,36,0)/100)</f>
        <v/>
      </c>
      <c r="AN58" s="24" t="str">
        <f>IF($D58="","",$B58*VLOOKUP($D58,aliments!$B$2:$AZ$70,37,0)/100)</f>
        <v/>
      </c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Z58" s="32" t="s">
        <v>227</v>
      </c>
    </row>
    <row r="59" spans="1:78">
      <c r="D59" s="23"/>
      <c r="E59" s="24" t="str">
        <f>IF($D59="","",$B59*VLOOKUP($D59,aliments!$B$2:$AZ$70,2,0)/100)</f>
        <v/>
      </c>
      <c r="F59" s="24" t="str">
        <f>IF($D59="","",$B59*VLOOKUP($D59,aliments!$B$2:$AZ$70,3,0)/100)</f>
        <v/>
      </c>
      <c r="G59" s="24" t="str">
        <f>IF($D59="","",$B59*VLOOKUP($D59,aliments!$B$2:$AZ$70,4,0)/100)</f>
        <v/>
      </c>
      <c r="H59" s="24" t="str">
        <f>IF($D59="","",$B59*VLOOKUP($D59,aliments!$B$2:$AZ$70,5,0)/100)</f>
        <v/>
      </c>
      <c r="I59" s="24" t="str">
        <f>IF($D59="","",$B59*VLOOKUP($D59,aliments!$B$2:$AZ$70,6,0)/100)</f>
        <v/>
      </c>
      <c r="J59" s="24" t="str">
        <f>IF($D59="","",$B59*VLOOKUP($D59,aliments!$B$2:$AZ$70,7,0)/100)</f>
        <v/>
      </c>
      <c r="K59" s="24" t="str">
        <f>IF($D59="","",$B59*VLOOKUP($D59,aliments!$B$2:$AZ$70,8,0)/100)</f>
        <v/>
      </c>
      <c r="L59" s="24" t="str">
        <f>IF($D59="","",$B59*VLOOKUP($D59,aliments!$B$2:$AZ$70,9,0)/100)</f>
        <v/>
      </c>
      <c r="M59" s="24" t="str">
        <f>IF($D59="","",$B59*VLOOKUP($D59,aliments!$B$2:$AZ$70,10,0)/100)</f>
        <v/>
      </c>
      <c r="N59" s="24" t="str">
        <f>IF($D59="","",$B59*VLOOKUP($D59,aliments!$B$2:$AZ$70,11,0)/100)</f>
        <v/>
      </c>
      <c r="O59" s="24" t="str">
        <f>IF($D59="","",$B59*VLOOKUP($D59,aliments!$B$2:$AZ$70,12,0)/100)</f>
        <v/>
      </c>
      <c r="P59" s="24" t="str">
        <f>IF($D59="","",$B59*VLOOKUP($D59,aliments!$B$2:$AZ$70,13,0)/100)</f>
        <v/>
      </c>
      <c r="Q59" s="24" t="str">
        <f>IF($D59="","",$B59*VLOOKUP($D59,aliments!$B$2:$AZ$70,14,0)/100)</f>
        <v/>
      </c>
      <c r="R59" s="24" t="str">
        <f>IF($D59="","",$B59*VLOOKUP($D59,aliments!$B$2:$AZ$70,15,0)/100)</f>
        <v/>
      </c>
      <c r="S59" s="24" t="str">
        <f>IF($D59="","",$B59*VLOOKUP($D59,aliments!$B$2:$AZ$70,16,0)/100)</f>
        <v/>
      </c>
      <c r="T59" s="24" t="str">
        <f>IF($D59="","",$B59*VLOOKUP($D59,aliments!$B$2:$AZ$70,17,0)/100)</f>
        <v/>
      </c>
      <c r="U59" s="24" t="str">
        <f>IF($D59="","",$B59*VLOOKUP($D59,aliments!$B$2:$AZ$70,18,0)/100)</f>
        <v/>
      </c>
      <c r="V59" s="24" t="str">
        <f>IF($D59="","",$B59*VLOOKUP($D59,aliments!$B$2:$AZ$70,19,0)/100)</f>
        <v/>
      </c>
      <c r="W59" s="24" t="str">
        <f>IF($D59="","",$B59*VLOOKUP($D59,aliments!$B$2:$AZ$70,20,0)/100)</f>
        <v/>
      </c>
      <c r="X59" s="24" t="str">
        <f>IF($D59="","",$B59*VLOOKUP($D59,aliments!$B$2:$AZ$70,21,0)/100)</f>
        <v/>
      </c>
      <c r="Y59" s="24" t="str">
        <f>IF($D59="","",$B59*VLOOKUP($D59,aliments!$B$2:$AZ$70,22,0)/100)</f>
        <v/>
      </c>
      <c r="Z59" s="24" t="str">
        <f>IF($D59="","",$B59*VLOOKUP($D59,aliments!$B$2:$AZ$70,23,0)/100)</f>
        <v/>
      </c>
      <c r="AA59" s="24" t="str">
        <f>IF($D59="","",$B59*VLOOKUP($D59,aliments!$B$2:$AZ$70,24,0)/100)</f>
        <v/>
      </c>
      <c r="AB59" s="24" t="str">
        <f>IF($D59="","",$B59*VLOOKUP($D59,aliments!$B$2:$AZ$70,25,0)/100)</f>
        <v/>
      </c>
      <c r="AC59" s="24" t="str">
        <f>IF($D59="","",$B59*VLOOKUP($D59,aliments!$B$2:$AZ$70,26,0)/100)</f>
        <v/>
      </c>
      <c r="AD59" s="24" t="str">
        <f>IF($D59="","",$B59*VLOOKUP($D59,aliments!$B$2:$AZ$70,27,0)/100)</f>
        <v/>
      </c>
      <c r="AE59" s="24" t="str">
        <f>IF($D59="","",$B59*VLOOKUP($D59,aliments!$B$2:$AZ$70,28,0)/100)</f>
        <v/>
      </c>
      <c r="AF59" s="24" t="str">
        <f>IF($D59="","",$B59*VLOOKUP($D59,aliments!$B$2:$AZ$70,29,0)/100)</f>
        <v/>
      </c>
      <c r="AG59" s="24" t="str">
        <f>IF($D59="","",$B59*VLOOKUP($D59,aliments!$B$2:$AZ$70,30,0)/100)</f>
        <v/>
      </c>
      <c r="AH59" s="24" t="str">
        <f>IF($D59="","",$B59*VLOOKUP($D59,aliments!$B$2:$AZ$70,31,0)/100)</f>
        <v/>
      </c>
      <c r="AI59" s="24" t="str">
        <f>IF($D59="","",$B59*VLOOKUP($D59,aliments!$B$2:$AZ$70,32,0)/100)</f>
        <v/>
      </c>
      <c r="AJ59" s="24" t="str">
        <f>IF($D59="","",$B59*VLOOKUP($D59,aliments!$B$2:$AZ$70,33,0)/100)</f>
        <v/>
      </c>
      <c r="AK59" s="24" t="str">
        <f>IF($D59="","",$B59*VLOOKUP($D59,aliments!$B$2:$AZ$70,34,0)/100)</f>
        <v/>
      </c>
      <c r="AL59" s="24" t="str">
        <f>IF($D59="","",$B59*VLOOKUP($D59,aliments!$B$2:$AZ$70,35,0)/100)</f>
        <v/>
      </c>
      <c r="AM59" s="24" t="str">
        <f>IF($D59="","",$B59*VLOOKUP($D59,aliments!$B$2:$AZ$70,36,0)/100)</f>
        <v/>
      </c>
      <c r="AN59" s="24" t="str">
        <f>IF($D59="","",$B59*VLOOKUP($D59,aliments!$B$2:$AZ$70,37,0)/100)</f>
        <v/>
      </c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Z59" s="33" t="s">
        <v>228</v>
      </c>
    </row>
    <row r="60" spans="1:78">
      <c r="D60" s="23"/>
      <c r="E60" s="24" t="str">
        <f>IF($D60="","",$B60*VLOOKUP($D60,aliments!$B$2:$AZ$70,2,0)/100)</f>
        <v/>
      </c>
      <c r="F60" s="24" t="str">
        <f>IF($D60="","",$B60*VLOOKUP($D60,aliments!$B$2:$AZ$70,3,0)/100)</f>
        <v/>
      </c>
      <c r="G60" s="24" t="str">
        <f>IF($D60="","",$B60*VLOOKUP($D60,aliments!$B$2:$AZ$70,4,0)/100)</f>
        <v/>
      </c>
      <c r="H60" s="24" t="str">
        <f>IF($D60="","",$B60*VLOOKUP($D60,aliments!$B$2:$AZ$70,5,0)/100)</f>
        <v/>
      </c>
      <c r="I60" s="24" t="str">
        <f>IF($D60="","",$B60*VLOOKUP($D60,aliments!$B$2:$AZ$70,6,0)/100)</f>
        <v/>
      </c>
      <c r="J60" s="24" t="str">
        <f>IF($D60="","",$B60*VLOOKUP($D60,aliments!$B$2:$AZ$70,7,0)/100)</f>
        <v/>
      </c>
      <c r="K60" s="24" t="str">
        <f>IF($D60="","",$B60*VLOOKUP($D60,aliments!$B$2:$AZ$70,8,0)/100)</f>
        <v/>
      </c>
      <c r="L60" s="24" t="str">
        <f>IF($D60="","",$B60*VLOOKUP($D60,aliments!$B$2:$AZ$70,9,0)/100)</f>
        <v/>
      </c>
      <c r="M60" s="24" t="str">
        <f>IF($D60="","",$B60*VLOOKUP($D60,aliments!$B$2:$AZ$70,10,0)/100)</f>
        <v/>
      </c>
      <c r="N60" s="24" t="str">
        <f>IF($D60="","",$B60*VLOOKUP($D60,aliments!$B$2:$AZ$70,11,0)/100)</f>
        <v/>
      </c>
      <c r="O60" s="24" t="str">
        <f>IF($D60="","",$B60*VLOOKUP($D60,aliments!$B$2:$AZ$70,12,0)/100)</f>
        <v/>
      </c>
      <c r="P60" s="24" t="str">
        <f>IF($D60="","",$B60*VLOOKUP($D60,aliments!$B$2:$AZ$70,13,0)/100)</f>
        <v/>
      </c>
      <c r="Q60" s="24" t="str">
        <f>IF($D60="","",$B60*VLOOKUP($D60,aliments!$B$2:$AZ$70,14,0)/100)</f>
        <v/>
      </c>
      <c r="R60" s="24" t="str">
        <f>IF($D60="","",$B60*VLOOKUP($D60,aliments!$B$2:$AZ$70,15,0)/100)</f>
        <v/>
      </c>
      <c r="S60" s="24" t="str">
        <f>IF($D60="","",$B60*VLOOKUP($D60,aliments!$B$2:$AZ$70,16,0)/100)</f>
        <v/>
      </c>
      <c r="T60" s="24" t="str">
        <f>IF($D60="","",$B60*VLOOKUP($D60,aliments!$B$2:$AZ$70,17,0)/100)</f>
        <v/>
      </c>
      <c r="U60" s="24" t="str">
        <f>IF($D60="","",$B60*VLOOKUP($D60,aliments!$B$2:$AZ$70,18,0)/100)</f>
        <v/>
      </c>
      <c r="V60" s="24" t="str">
        <f>IF($D60="","",$B60*VLOOKUP($D60,aliments!$B$2:$AZ$70,19,0)/100)</f>
        <v/>
      </c>
      <c r="W60" s="24" t="str">
        <f>IF($D60="","",$B60*VLOOKUP($D60,aliments!$B$2:$AZ$70,20,0)/100)</f>
        <v/>
      </c>
      <c r="X60" s="24" t="str">
        <f>IF($D60="","",$B60*VLOOKUP($D60,aliments!$B$2:$AZ$70,21,0)/100)</f>
        <v/>
      </c>
      <c r="Y60" s="24" t="str">
        <f>IF($D60="","",$B60*VLOOKUP($D60,aliments!$B$2:$AZ$70,22,0)/100)</f>
        <v/>
      </c>
      <c r="Z60" s="24" t="str">
        <f>IF($D60="","",$B60*VLOOKUP($D60,aliments!$B$2:$AZ$70,23,0)/100)</f>
        <v/>
      </c>
      <c r="AA60" s="24" t="str">
        <f>IF($D60="","",$B60*VLOOKUP($D60,aliments!$B$2:$AZ$70,24,0)/100)</f>
        <v/>
      </c>
      <c r="AB60" s="24" t="str">
        <f>IF($D60="","",$B60*VLOOKUP($D60,aliments!$B$2:$AZ$70,25,0)/100)</f>
        <v/>
      </c>
      <c r="AC60" s="24" t="str">
        <f>IF($D60="","",$B60*VLOOKUP($D60,aliments!$B$2:$AZ$70,26,0)/100)</f>
        <v/>
      </c>
      <c r="AD60" s="24" t="str">
        <f>IF($D60="","",$B60*VLOOKUP($D60,aliments!$B$2:$AZ$70,27,0)/100)</f>
        <v/>
      </c>
      <c r="AE60" s="24" t="str">
        <f>IF($D60="","",$B60*VLOOKUP($D60,aliments!$B$2:$AZ$70,28,0)/100)</f>
        <v/>
      </c>
      <c r="AF60" s="24" t="str">
        <f>IF($D60="","",$B60*VLOOKUP($D60,aliments!$B$2:$AZ$70,29,0)/100)</f>
        <v/>
      </c>
      <c r="AG60" s="24" t="str">
        <f>IF($D60="","",$B60*VLOOKUP($D60,aliments!$B$2:$AZ$70,30,0)/100)</f>
        <v/>
      </c>
      <c r="AH60" s="24" t="str">
        <f>IF($D60="","",$B60*VLOOKUP($D60,aliments!$B$2:$AZ$70,31,0)/100)</f>
        <v/>
      </c>
      <c r="AI60" s="24" t="str">
        <f>IF($D60="","",$B60*VLOOKUP($D60,aliments!$B$2:$AZ$70,32,0)/100)</f>
        <v/>
      </c>
      <c r="AJ60" s="24" t="str">
        <f>IF($D60="","",$B60*VLOOKUP($D60,aliments!$B$2:$AZ$70,33,0)/100)</f>
        <v/>
      </c>
      <c r="AK60" s="24" t="str">
        <f>IF($D60="","",$B60*VLOOKUP($D60,aliments!$B$2:$AZ$70,34,0)/100)</f>
        <v/>
      </c>
      <c r="AL60" s="24" t="str">
        <f>IF($D60="","",$B60*VLOOKUP($D60,aliments!$B$2:$AZ$70,35,0)/100)</f>
        <v/>
      </c>
      <c r="AM60" s="24" t="str">
        <f>IF($D60="","",$B60*VLOOKUP($D60,aliments!$B$2:$AZ$70,36,0)/100)</f>
        <v/>
      </c>
      <c r="AN60" s="24" t="str">
        <f>IF($D60="","",$B60*VLOOKUP($D60,aliments!$B$2:$AZ$70,37,0)/100)</f>
        <v/>
      </c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Z60" s="33" t="s">
        <v>229</v>
      </c>
    </row>
    <row r="61" spans="1:78">
      <c r="D61" s="23"/>
      <c r="E61" s="24" t="str">
        <f>IF($D61="","",$B61*VLOOKUP($D61,aliments!$B$2:$AZ$70,2,0)/100)</f>
        <v/>
      </c>
      <c r="F61" s="24" t="str">
        <f>IF($D61="","",$B61*VLOOKUP($D61,aliments!$B$2:$AZ$70,3,0)/100)</f>
        <v/>
      </c>
      <c r="G61" s="24" t="str">
        <f>IF($D61="","",$B61*VLOOKUP($D61,aliments!$B$2:$AZ$70,4,0)/100)</f>
        <v/>
      </c>
      <c r="H61" s="24" t="str">
        <f>IF($D61="","",$B61*VLOOKUP($D61,aliments!$B$2:$AZ$70,5,0)/100)</f>
        <v/>
      </c>
      <c r="I61" s="24" t="str">
        <f>IF($D61="","",$B61*VLOOKUP($D61,aliments!$B$2:$AZ$70,6,0)/100)</f>
        <v/>
      </c>
      <c r="J61" s="24" t="str">
        <f>IF($D61="","",$B61*VLOOKUP($D61,aliments!$B$2:$AZ$70,7,0)/100)</f>
        <v/>
      </c>
      <c r="K61" s="24" t="str">
        <f>IF($D61="","",$B61*VLOOKUP($D61,aliments!$B$2:$AZ$70,8,0)/100)</f>
        <v/>
      </c>
      <c r="L61" s="24" t="str">
        <f>IF($D61="","",$B61*VLOOKUP($D61,aliments!$B$2:$AZ$70,9,0)/100)</f>
        <v/>
      </c>
      <c r="M61" s="24" t="str">
        <f>IF($D61="","",$B61*VLOOKUP($D61,aliments!$B$2:$AZ$70,10,0)/100)</f>
        <v/>
      </c>
      <c r="N61" s="24" t="str">
        <f>IF($D61="","",$B61*VLOOKUP($D61,aliments!$B$2:$AZ$70,11,0)/100)</f>
        <v/>
      </c>
      <c r="O61" s="24" t="str">
        <f>IF($D61="","",$B61*VLOOKUP($D61,aliments!$B$2:$AZ$70,12,0)/100)</f>
        <v/>
      </c>
      <c r="P61" s="24" t="str">
        <f>IF($D61="","",$B61*VLOOKUP($D61,aliments!$B$2:$AZ$70,13,0)/100)</f>
        <v/>
      </c>
      <c r="Q61" s="24" t="str">
        <f>IF($D61="","",$B61*VLOOKUP($D61,aliments!$B$2:$AZ$70,14,0)/100)</f>
        <v/>
      </c>
      <c r="R61" s="24" t="str">
        <f>IF($D61="","",$B61*VLOOKUP($D61,aliments!$B$2:$AZ$70,15,0)/100)</f>
        <v/>
      </c>
      <c r="S61" s="24" t="str">
        <f>IF($D61="","",$B61*VLOOKUP($D61,aliments!$B$2:$AZ$70,16,0)/100)</f>
        <v/>
      </c>
      <c r="T61" s="24" t="str">
        <f>IF($D61="","",$B61*VLOOKUP($D61,aliments!$B$2:$AZ$70,17,0)/100)</f>
        <v/>
      </c>
      <c r="U61" s="24" t="str">
        <f>IF($D61="","",$B61*VLOOKUP($D61,aliments!$B$2:$AZ$70,18,0)/100)</f>
        <v/>
      </c>
      <c r="V61" s="24" t="str">
        <f>IF($D61="","",$B61*VLOOKUP($D61,aliments!$B$2:$AZ$70,19,0)/100)</f>
        <v/>
      </c>
      <c r="W61" s="24" t="str">
        <f>IF($D61="","",$B61*VLOOKUP($D61,aliments!$B$2:$AZ$70,20,0)/100)</f>
        <v/>
      </c>
      <c r="X61" s="24" t="str">
        <f>IF($D61="","",$B61*VLOOKUP($D61,aliments!$B$2:$AZ$70,21,0)/100)</f>
        <v/>
      </c>
      <c r="Y61" s="24" t="str">
        <f>IF($D61="","",$B61*VLOOKUP($D61,aliments!$B$2:$AZ$70,22,0)/100)</f>
        <v/>
      </c>
      <c r="Z61" s="24" t="str">
        <f>IF($D61="","",$B61*VLOOKUP($D61,aliments!$B$2:$AZ$70,23,0)/100)</f>
        <v/>
      </c>
      <c r="AA61" s="24" t="str">
        <f>IF($D61="","",$B61*VLOOKUP($D61,aliments!$B$2:$AZ$70,24,0)/100)</f>
        <v/>
      </c>
      <c r="AB61" s="24" t="str">
        <f>IF($D61="","",$B61*VLOOKUP($D61,aliments!$B$2:$AZ$70,25,0)/100)</f>
        <v/>
      </c>
      <c r="AC61" s="24" t="str">
        <f>IF($D61="","",$B61*VLOOKUP($D61,aliments!$B$2:$AZ$70,26,0)/100)</f>
        <v/>
      </c>
      <c r="AD61" s="24" t="str">
        <f>IF($D61="","",$B61*VLOOKUP($D61,aliments!$B$2:$AZ$70,27,0)/100)</f>
        <v/>
      </c>
      <c r="AE61" s="24" t="str">
        <f>IF($D61="","",$B61*VLOOKUP($D61,aliments!$B$2:$AZ$70,28,0)/100)</f>
        <v/>
      </c>
      <c r="AF61" s="24" t="str">
        <f>IF($D61="","",$B61*VLOOKUP($D61,aliments!$B$2:$AZ$70,29,0)/100)</f>
        <v/>
      </c>
      <c r="AG61" s="24" t="str">
        <f>IF($D61="","",$B61*VLOOKUP($D61,aliments!$B$2:$AZ$70,30,0)/100)</f>
        <v/>
      </c>
      <c r="AH61" s="24" t="str">
        <f>IF($D61="","",$B61*VLOOKUP($D61,aliments!$B$2:$AZ$70,31,0)/100)</f>
        <v/>
      </c>
      <c r="AI61" s="24" t="str">
        <f>IF($D61="","",$B61*VLOOKUP($D61,aliments!$B$2:$AZ$70,32,0)/100)</f>
        <v/>
      </c>
      <c r="AJ61" s="24" t="str">
        <f>IF($D61="","",$B61*VLOOKUP($D61,aliments!$B$2:$AZ$70,33,0)/100)</f>
        <v/>
      </c>
      <c r="AK61" s="24" t="str">
        <f>IF($D61="","",$B61*VLOOKUP($D61,aliments!$B$2:$AZ$70,34,0)/100)</f>
        <v/>
      </c>
      <c r="AL61" s="24" t="str">
        <f>IF($D61="","",$B61*VLOOKUP($D61,aliments!$B$2:$AZ$70,35,0)/100)</f>
        <v/>
      </c>
      <c r="AM61" s="24" t="str">
        <f>IF($D61="","",$B61*VLOOKUP($D61,aliments!$B$2:$AZ$70,36,0)/100)</f>
        <v/>
      </c>
      <c r="AN61" s="24" t="str">
        <f>IF($D61="","",$B61*VLOOKUP($D61,aliments!$B$2:$AZ$70,37,0)/100)</f>
        <v/>
      </c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Z61" s="32" t="s">
        <v>230</v>
      </c>
    </row>
    <row r="62" spans="1:78" ht="13.5" thickBot="1">
      <c r="D62" s="23"/>
      <c r="E62" s="24" t="str">
        <f>IF($D62="","",$B62*VLOOKUP($D62,aliments!$B$2:$AZ$70,2,0)/100)</f>
        <v/>
      </c>
      <c r="F62" s="24" t="str">
        <f>IF($D62="","",$B62*VLOOKUP($D62,aliments!$B$2:$AZ$70,3,0)/100)</f>
        <v/>
      </c>
      <c r="G62" s="24" t="str">
        <f>IF($D62="","",$B62*VLOOKUP($D62,aliments!$B$2:$AZ$70,4,0)/100)</f>
        <v/>
      </c>
      <c r="H62" s="24" t="str">
        <f>IF($D62="","",$B62*VLOOKUP($D62,aliments!$B$2:$AZ$70,5,0)/100)</f>
        <v/>
      </c>
      <c r="I62" s="24" t="str">
        <f>IF($D62="","",$B62*VLOOKUP($D62,aliments!$B$2:$AZ$70,6,0)/100)</f>
        <v/>
      </c>
      <c r="J62" s="24" t="str">
        <f>IF($D62="","",$B62*VLOOKUP($D62,aliments!$B$2:$AZ$70,7,0)/100)</f>
        <v/>
      </c>
      <c r="K62" s="24" t="str">
        <f>IF($D62="","",$B62*VLOOKUP($D62,aliments!$B$2:$AZ$70,8,0)/100)</f>
        <v/>
      </c>
      <c r="L62" s="24" t="str">
        <f>IF($D62="","",$B62*VLOOKUP($D62,aliments!$B$2:$AZ$70,9,0)/100)</f>
        <v/>
      </c>
      <c r="M62" s="24" t="str">
        <f>IF($D62="","",$B62*VLOOKUP($D62,aliments!$B$2:$AZ$70,10,0)/100)</f>
        <v/>
      </c>
      <c r="N62" s="24" t="str">
        <f>IF($D62="","",$B62*VLOOKUP($D62,aliments!$B$2:$AZ$70,11,0)/100)</f>
        <v/>
      </c>
      <c r="O62" s="24" t="str">
        <f>IF($D62="","",$B62*VLOOKUP($D62,aliments!$B$2:$AZ$70,12,0)/100)</f>
        <v/>
      </c>
      <c r="P62" s="24" t="str">
        <f>IF($D62="","",$B62*VLOOKUP($D62,aliments!$B$2:$AZ$70,13,0)/100)</f>
        <v/>
      </c>
      <c r="Q62" s="24" t="str">
        <f>IF($D62="","",$B62*VLOOKUP($D62,aliments!$B$2:$AZ$70,14,0)/100)</f>
        <v/>
      </c>
      <c r="R62" s="24" t="str">
        <f>IF($D62="","",$B62*VLOOKUP($D62,aliments!$B$2:$AZ$70,15,0)/100)</f>
        <v/>
      </c>
      <c r="S62" s="24" t="str">
        <f>IF($D62="","",$B62*VLOOKUP($D62,aliments!$B$2:$AZ$70,16,0)/100)</f>
        <v/>
      </c>
      <c r="T62" s="24" t="str">
        <f>IF($D62="","",$B62*VLOOKUP($D62,aliments!$B$2:$AZ$70,17,0)/100)</f>
        <v/>
      </c>
      <c r="U62" s="24" t="str">
        <f>IF($D62="","",$B62*VLOOKUP($D62,aliments!$B$2:$AZ$70,18,0)/100)</f>
        <v/>
      </c>
      <c r="V62" s="24" t="str">
        <f>IF($D62="","",$B62*VLOOKUP($D62,aliments!$B$2:$AZ$70,19,0)/100)</f>
        <v/>
      </c>
      <c r="W62" s="24" t="str">
        <f>IF($D62="","",$B62*VLOOKUP($D62,aliments!$B$2:$AZ$70,20,0)/100)</f>
        <v/>
      </c>
      <c r="X62" s="24" t="str">
        <f>IF($D62="","",$B62*VLOOKUP($D62,aliments!$B$2:$AZ$70,21,0)/100)</f>
        <v/>
      </c>
      <c r="Y62" s="24" t="str">
        <f>IF($D62="","",$B62*VLOOKUP($D62,aliments!$B$2:$AZ$70,22,0)/100)</f>
        <v/>
      </c>
      <c r="Z62" s="24" t="str">
        <f>IF($D62="","",$B62*VLOOKUP($D62,aliments!$B$2:$AZ$70,23,0)/100)</f>
        <v/>
      </c>
      <c r="AA62" s="24" t="str">
        <f>IF($D62="","",$B62*VLOOKUP($D62,aliments!$B$2:$AZ$70,24,0)/100)</f>
        <v/>
      </c>
      <c r="AB62" s="24" t="str">
        <f>IF($D62="","",$B62*VLOOKUP($D62,aliments!$B$2:$AZ$70,25,0)/100)</f>
        <v/>
      </c>
      <c r="AC62" s="24" t="str">
        <f>IF($D62="","",$B62*VLOOKUP($D62,aliments!$B$2:$AZ$70,26,0)/100)</f>
        <v/>
      </c>
      <c r="AD62" s="24" t="str">
        <f>IF($D62="","",$B62*VLOOKUP($D62,aliments!$B$2:$AZ$70,27,0)/100)</f>
        <v/>
      </c>
      <c r="AE62" s="24" t="str">
        <f>IF($D62="","",$B62*VLOOKUP($D62,aliments!$B$2:$AZ$70,28,0)/100)</f>
        <v/>
      </c>
      <c r="AF62" s="24" t="str">
        <f>IF($D62="","",$B62*VLOOKUP($D62,aliments!$B$2:$AZ$70,29,0)/100)</f>
        <v/>
      </c>
      <c r="AG62" s="24" t="str">
        <f>IF($D62="","",$B62*VLOOKUP($D62,aliments!$B$2:$AZ$70,30,0)/100)</f>
        <v/>
      </c>
      <c r="AH62" s="24" t="str">
        <f>IF($D62="","",$B62*VLOOKUP($D62,aliments!$B$2:$AZ$70,31,0)/100)</f>
        <v/>
      </c>
      <c r="AI62" s="24" t="str">
        <f>IF($D62="","",$B62*VLOOKUP($D62,aliments!$B$2:$AZ$70,32,0)/100)</f>
        <v/>
      </c>
      <c r="AJ62" s="24" t="str">
        <f>IF($D62="","",$B62*VLOOKUP($D62,aliments!$B$2:$AZ$70,33,0)/100)</f>
        <v/>
      </c>
      <c r="AK62" s="24" t="str">
        <f>IF($D62="","",$B62*VLOOKUP($D62,aliments!$B$2:$AZ$70,34,0)/100)</f>
        <v/>
      </c>
      <c r="AL62" s="24" t="str">
        <f>IF($D62="","",$B62*VLOOKUP($D62,aliments!$B$2:$AZ$70,35,0)/100)</f>
        <v/>
      </c>
      <c r="AM62" s="24" t="str">
        <f>IF($D62="","",$B62*VLOOKUP($D62,aliments!$B$2:$AZ$70,36,0)/100)</f>
        <v/>
      </c>
      <c r="AN62" s="24" t="str">
        <f>IF($D62="","",$B62*VLOOKUP($D62,aliments!$B$2:$AZ$70,37,0)/100)</f>
        <v/>
      </c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Z62" s="32" t="s">
        <v>231</v>
      </c>
    </row>
    <row r="63" spans="1:78" ht="13.5" thickBot="1">
      <c r="A63" s="12" t="s">
        <v>4</v>
      </c>
      <c r="E63" s="28" t="str">
        <f>IF(SUM(E56:E62)=0,"",AVERAGE(E56:E62))</f>
        <v/>
      </c>
      <c r="F63" s="28">
        <f>SUM(F56:F62)</f>
        <v>0</v>
      </c>
      <c r="G63" s="13">
        <f>SUM(G56:G62)</f>
        <v>0</v>
      </c>
      <c r="H63" s="13">
        <f t="shared" ref="H63" si="134">SUM(H56:H62)</f>
        <v>0</v>
      </c>
      <c r="I63" s="13">
        <f t="shared" ref="I63" si="135">SUM(I56:I62)</f>
        <v>0</v>
      </c>
      <c r="J63" s="13">
        <f t="shared" ref="J63" si="136">SUM(J56:J62)</f>
        <v>0</v>
      </c>
      <c r="K63" s="13">
        <f t="shared" ref="K63" si="137">SUM(K56:K62)</f>
        <v>0</v>
      </c>
      <c r="L63" s="13">
        <f t="shared" ref="L63" si="138">SUM(L56:L62)</f>
        <v>0</v>
      </c>
      <c r="M63" s="13">
        <f t="shared" ref="M63" si="139">SUM(M56:M62)</f>
        <v>0</v>
      </c>
      <c r="N63" s="13">
        <f t="shared" ref="N63" si="140">SUM(N56:N62)</f>
        <v>0</v>
      </c>
      <c r="O63" s="13">
        <f t="shared" ref="O63" si="141">SUM(O56:O62)</f>
        <v>0</v>
      </c>
      <c r="P63" s="13">
        <f t="shared" ref="P63" si="142">SUM(P56:P62)</f>
        <v>0</v>
      </c>
      <c r="Q63" s="13">
        <f t="shared" ref="Q63" si="143">SUM(Q56:Q62)</f>
        <v>0</v>
      </c>
      <c r="R63" s="13">
        <f t="shared" ref="R63" si="144">SUM(R56:R62)</f>
        <v>0</v>
      </c>
      <c r="S63" s="13">
        <f t="shared" ref="S63" si="145">SUM(S56:S62)</f>
        <v>0</v>
      </c>
      <c r="T63" s="13">
        <f t="shared" ref="T63" si="146">SUM(T56:T62)</f>
        <v>0</v>
      </c>
      <c r="U63" s="13">
        <f t="shared" ref="U63" si="147">SUM(U56:U62)</f>
        <v>0</v>
      </c>
      <c r="V63" s="13">
        <f t="shared" ref="V63" si="148">SUM(V56:V62)</f>
        <v>0</v>
      </c>
      <c r="W63" s="13">
        <f t="shared" ref="W63" si="149">SUM(W56:W62)</f>
        <v>0</v>
      </c>
      <c r="X63" s="13">
        <f t="shared" ref="X63" si="150">SUM(X56:X62)</f>
        <v>0</v>
      </c>
      <c r="Y63" s="13">
        <f t="shared" ref="Y63" si="151">SUM(Y56:Y62)</f>
        <v>0</v>
      </c>
      <c r="Z63" s="13">
        <f t="shared" ref="Z63" si="152">SUM(Z56:Z62)</f>
        <v>0</v>
      </c>
      <c r="AA63" s="13">
        <f t="shared" ref="AA63" si="153">SUM(AA56:AA62)</f>
        <v>0</v>
      </c>
      <c r="AB63" s="13">
        <f t="shared" ref="AB63" si="154">SUM(AB56:AB62)</f>
        <v>0</v>
      </c>
      <c r="AC63" s="13">
        <f t="shared" ref="AC63" si="155">SUM(AC56:AC62)</f>
        <v>0</v>
      </c>
      <c r="AD63" s="13">
        <f t="shared" ref="AD63" si="156">SUM(AD56:AD62)</f>
        <v>0</v>
      </c>
      <c r="AE63" s="13">
        <f t="shared" ref="AE63" si="157">SUM(AE56:AE62)</f>
        <v>0</v>
      </c>
      <c r="AF63" s="13">
        <f t="shared" ref="AF63" si="158">SUM(AF56:AF62)</f>
        <v>0</v>
      </c>
      <c r="AG63" s="13">
        <f t="shared" ref="AG63" si="159">SUM(AG56:AG62)</f>
        <v>0</v>
      </c>
      <c r="AH63" s="13">
        <f t="shared" ref="AH63" si="160">SUM(AH56:AH62)</f>
        <v>0</v>
      </c>
      <c r="AI63" s="13">
        <f t="shared" ref="AI63" si="161">SUM(AI56:AI62)</f>
        <v>0</v>
      </c>
      <c r="AJ63" s="13">
        <f t="shared" ref="AJ63" si="162">SUM(AJ56:AJ62)</f>
        <v>0</v>
      </c>
      <c r="AK63" s="13">
        <f t="shared" ref="AK63" si="163">SUM(AK56:AK62)</f>
        <v>0</v>
      </c>
      <c r="AL63" s="13">
        <f t="shared" ref="AL63" si="164">SUM(AL56:AL62)</f>
        <v>0</v>
      </c>
      <c r="AM63" s="13">
        <f t="shared" ref="AM63" si="165">SUM(AM56:AM62)</f>
        <v>0</v>
      </c>
      <c r="AN63" s="13">
        <f t="shared" ref="AN63" si="166">SUM(AN56:AN62)</f>
        <v>0</v>
      </c>
      <c r="BZ63" s="32" t="s">
        <v>232</v>
      </c>
    </row>
    <row r="64" spans="1:78" ht="13.5" thickBot="1">
      <c r="BZ64" s="33" t="s">
        <v>233</v>
      </c>
    </row>
    <row r="65" spans="1:78" ht="13.5" thickBot="1">
      <c r="A65" s="2" t="s">
        <v>163</v>
      </c>
      <c r="B65" s="3" t="s">
        <v>165</v>
      </c>
      <c r="C65" s="3"/>
      <c r="D65" s="3" t="s">
        <v>0</v>
      </c>
      <c r="E65" s="27" t="s">
        <v>181</v>
      </c>
      <c r="F65" s="27" t="s">
        <v>180</v>
      </c>
      <c r="G65" s="3" t="s">
        <v>166</v>
      </c>
      <c r="H65" s="3" t="s">
        <v>167</v>
      </c>
      <c r="I65" s="3" t="s">
        <v>168</v>
      </c>
      <c r="J65" s="3" t="s">
        <v>5</v>
      </c>
      <c r="K65" s="3" t="s">
        <v>161</v>
      </c>
      <c r="L65" s="3" t="s">
        <v>162</v>
      </c>
      <c r="M65" s="3" t="s">
        <v>152</v>
      </c>
      <c r="N65" s="3" t="s">
        <v>153</v>
      </c>
      <c r="O65" s="3" t="s">
        <v>154</v>
      </c>
      <c r="P65" s="3" t="s">
        <v>155</v>
      </c>
      <c r="Q65" s="3" t="s">
        <v>156</v>
      </c>
      <c r="R65" s="3" t="s">
        <v>157</v>
      </c>
      <c r="S65" s="3" t="s">
        <v>158</v>
      </c>
      <c r="T65" s="3" t="s">
        <v>159</v>
      </c>
      <c r="U65" s="3" t="s">
        <v>160</v>
      </c>
      <c r="V65" s="3" t="s">
        <v>179</v>
      </c>
      <c r="W65" s="3" t="s">
        <v>178</v>
      </c>
      <c r="X65" s="3" t="s">
        <v>26</v>
      </c>
      <c r="Y65" s="3" t="s">
        <v>29</v>
      </c>
      <c r="Z65" s="3" t="s">
        <v>28</v>
      </c>
      <c r="AA65" s="3" t="s">
        <v>32</v>
      </c>
      <c r="AB65" s="3" t="s">
        <v>23</v>
      </c>
      <c r="AC65" s="3" t="s">
        <v>27</v>
      </c>
      <c r="AD65" s="3" t="s">
        <v>24</v>
      </c>
      <c r="AE65" s="3" t="s">
        <v>25</v>
      </c>
      <c r="AF65" s="3" t="s">
        <v>31</v>
      </c>
      <c r="AG65" s="3" t="s">
        <v>22</v>
      </c>
      <c r="AH65" s="3" t="s">
        <v>30</v>
      </c>
      <c r="AI65" s="3" t="s">
        <v>36</v>
      </c>
      <c r="AJ65" s="3" t="s">
        <v>37</v>
      </c>
      <c r="AK65" s="3" t="s">
        <v>38</v>
      </c>
      <c r="AL65" s="3" t="s">
        <v>40</v>
      </c>
      <c r="AM65" s="3" t="s">
        <v>41</v>
      </c>
      <c r="AN65" s="4" t="s">
        <v>21</v>
      </c>
      <c r="BZ65" s="32" t="s">
        <v>146</v>
      </c>
    </row>
    <row r="66" spans="1:78">
      <c r="D66" s="23"/>
      <c r="E66" s="24" t="str">
        <f>IF($D66="","",$B66*VLOOKUP($D66,aliments!$B$2:$AZ$70,2,0)/100)</f>
        <v/>
      </c>
      <c r="F66" s="24" t="str">
        <f>IF($D66="","",$B66*VLOOKUP($D66,aliments!$B$2:$AZ$70,3,0)/100)</f>
        <v/>
      </c>
      <c r="G66" s="24" t="str">
        <f>IF($D66="","",$B66*VLOOKUP($D66,aliments!$B$2:$AZ$70,4,0)/100)</f>
        <v/>
      </c>
      <c r="H66" s="24" t="str">
        <f>IF($D66="","",$B66*VLOOKUP($D66,aliments!$B$2:$AZ$70,5,0)/100)</f>
        <v/>
      </c>
      <c r="I66" s="24" t="str">
        <f>IF($D66="","",$B66*VLOOKUP($D66,aliments!$B$2:$AZ$70,6,0)/100)</f>
        <v/>
      </c>
      <c r="J66" s="24" t="str">
        <f>IF($D66="","",$B66*VLOOKUP($D66,aliments!$B$2:$AZ$70,7,0)/100)</f>
        <v/>
      </c>
      <c r="K66" s="24" t="str">
        <f>IF($D66="","",$B66*VLOOKUP($D66,aliments!$B$2:$AZ$70,8,0)/100)</f>
        <v/>
      </c>
      <c r="L66" s="24" t="str">
        <f>IF($D66="","",$B66*VLOOKUP($D66,aliments!$B$2:$AZ$70,9,0)/100)</f>
        <v/>
      </c>
      <c r="M66" s="24" t="str">
        <f>IF($D66="","",$B66*VLOOKUP($D66,aliments!$B$2:$AZ$70,10,0)/100)</f>
        <v/>
      </c>
      <c r="N66" s="24" t="str">
        <f>IF($D66="","",$B66*VLOOKUP($D66,aliments!$B$2:$AZ$70,11,0)/100)</f>
        <v/>
      </c>
      <c r="O66" s="24" t="str">
        <f>IF($D66="","",$B66*VLOOKUP($D66,aliments!$B$2:$AZ$70,12,0)/100)</f>
        <v/>
      </c>
      <c r="P66" s="24" t="str">
        <f>IF($D66="","",$B66*VLOOKUP($D66,aliments!$B$2:$AZ$70,13,0)/100)</f>
        <v/>
      </c>
      <c r="Q66" s="24" t="str">
        <f>IF($D66="","",$B66*VLOOKUP($D66,aliments!$B$2:$AZ$70,14,0)/100)</f>
        <v/>
      </c>
      <c r="R66" s="24" t="str">
        <f>IF($D66="","",$B66*VLOOKUP($D66,aliments!$B$2:$AZ$70,15,0)/100)</f>
        <v/>
      </c>
      <c r="S66" s="24" t="str">
        <f>IF($D66="","",$B66*VLOOKUP($D66,aliments!$B$2:$AZ$70,16,0)/100)</f>
        <v/>
      </c>
      <c r="T66" s="24" t="str">
        <f>IF($D66="","",$B66*VLOOKUP($D66,aliments!$B$2:$AZ$70,17,0)/100)</f>
        <v/>
      </c>
      <c r="U66" s="24" t="str">
        <f>IF($D66="","",$B66*VLOOKUP($D66,aliments!$B$2:$AZ$70,18,0)/100)</f>
        <v/>
      </c>
      <c r="V66" s="24" t="str">
        <f>IF($D66="","",$B66*VLOOKUP($D66,aliments!$B$2:$AZ$70,19,0)/100)</f>
        <v/>
      </c>
      <c r="W66" s="24" t="str">
        <f>IF($D66="","",$B66*VLOOKUP($D66,aliments!$B$2:$AZ$70,20,0)/100)</f>
        <v/>
      </c>
      <c r="X66" s="24" t="str">
        <f>IF($D66="","",$B66*VLOOKUP($D66,aliments!$B$2:$AZ$70,21,0)/100)</f>
        <v/>
      </c>
      <c r="Y66" s="24" t="str">
        <f>IF($D66="","",$B66*VLOOKUP($D66,aliments!$B$2:$AZ$70,22,0)/100)</f>
        <v/>
      </c>
      <c r="Z66" s="24" t="str">
        <f>IF($D66="","",$B66*VLOOKUP($D66,aliments!$B$2:$AZ$70,23,0)/100)</f>
        <v/>
      </c>
      <c r="AA66" s="24" t="str">
        <f>IF($D66="","",$B66*VLOOKUP($D66,aliments!$B$2:$AZ$70,24,0)/100)</f>
        <v/>
      </c>
      <c r="AB66" s="24" t="str">
        <f>IF($D66="","",$B66*VLOOKUP($D66,aliments!$B$2:$AZ$70,25,0)/100)</f>
        <v/>
      </c>
      <c r="AC66" s="24" t="str">
        <f>IF($D66="","",$B66*VLOOKUP($D66,aliments!$B$2:$AZ$70,26,0)/100)</f>
        <v/>
      </c>
      <c r="AD66" s="24" t="str">
        <f>IF($D66="","",$B66*VLOOKUP($D66,aliments!$B$2:$AZ$70,27,0)/100)</f>
        <v/>
      </c>
      <c r="AE66" s="24" t="str">
        <f>IF($D66="","",$B66*VLOOKUP($D66,aliments!$B$2:$AZ$70,28,0)/100)</f>
        <v/>
      </c>
      <c r="AF66" s="24" t="str">
        <f>IF($D66="","",$B66*VLOOKUP($D66,aliments!$B$2:$AZ$70,29,0)/100)</f>
        <v/>
      </c>
      <c r="AG66" s="24" t="str">
        <f>IF($D66="","",$B66*VLOOKUP($D66,aliments!$B$2:$AZ$70,30,0)/100)</f>
        <v/>
      </c>
      <c r="AH66" s="24" t="str">
        <f>IF($D66="","",$B66*VLOOKUP($D66,aliments!$B$2:$AZ$70,31,0)/100)</f>
        <v/>
      </c>
      <c r="AI66" s="24" t="str">
        <f>IF($D66="","",$B66*VLOOKUP($D66,aliments!$B$2:$AZ$70,32,0)/100)</f>
        <v/>
      </c>
      <c r="AJ66" s="24" t="str">
        <f>IF($D66="","",$B66*VLOOKUP($D66,aliments!$B$2:$AZ$70,33,0)/100)</f>
        <v/>
      </c>
      <c r="AK66" s="24" t="str">
        <f>IF($D66="","",$B66*VLOOKUP($D66,aliments!$B$2:$AZ$70,34,0)/100)</f>
        <v/>
      </c>
      <c r="AL66" s="24" t="str">
        <f>IF($D66="","",$B66*VLOOKUP($D66,aliments!$B$2:$AZ$70,35,0)/100)</f>
        <v/>
      </c>
      <c r="AM66" s="24" t="str">
        <f>IF($D66="","",$B66*VLOOKUP($D66,aliments!$B$2:$AZ$70,36,0)/100)</f>
        <v/>
      </c>
      <c r="AN66" s="24" t="str">
        <f>IF($D66="","",$B66*VLOOKUP($D66,aliments!$B$2:$AZ$70,37,0)/100)</f>
        <v/>
      </c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Z66" s="32" t="s">
        <v>234</v>
      </c>
    </row>
    <row r="67" spans="1:78">
      <c r="D67" s="23"/>
      <c r="E67" s="24" t="str">
        <f>IF($D67="","",$B67*VLOOKUP($D67,aliments!$B$2:$AZ$70,2,0)/100)</f>
        <v/>
      </c>
      <c r="F67" s="24" t="str">
        <f>IF($D67="","",$B67*VLOOKUP($D67,aliments!$B$2:$AZ$70,3,0)/100)</f>
        <v/>
      </c>
      <c r="G67" s="24" t="str">
        <f>IF($D67="","",$B67*VLOOKUP($D67,aliments!$B$2:$AZ$70,4,0)/100)</f>
        <v/>
      </c>
      <c r="H67" s="24" t="str">
        <f>IF($D67="","",$B67*VLOOKUP($D67,aliments!$B$2:$AZ$70,5,0)/100)</f>
        <v/>
      </c>
      <c r="I67" s="24" t="str">
        <f>IF($D67="","",$B67*VLOOKUP($D67,aliments!$B$2:$AZ$70,6,0)/100)</f>
        <v/>
      </c>
      <c r="J67" s="24" t="str">
        <f>IF($D67="","",$B67*VLOOKUP($D67,aliments!$B$2:$AZ$70,7,0)/100)</f>
        <v/>
      </c>
      <c r="K67" s="24" t="str">
        <f>IF($D67="","",$B67*VLOOKUP($D67,aliments!$B$2:$AZ$70,8,0)/100)</f>
        <v/>
      </c>
      <c r="L67" s="24" t="str">
        <f>IF($D67="","",$B67*VLOOKUP($D67,aliments!$B$2:$AZ$70,9,0)/100)</f>
        <v/>
      </c>
      <c r="M67" s="24" t="str">
        <f>IF($D67="","",$B67*VLOOKUP($D67,aliments!$B$2:$AZ$70,10,0)/100)</f>
        <v/>
      </c>
      <c r="N67" s="24" t="str">
        <f>IF($D67="","",$B67*VLOOKUP($D67,aliments!$B$2:$AZ$70,11,0)/100)</f>
        <v/>
      </c>
      <c r="O67" s="24" t="str">
        <f>IF($D67="","",$B67*VLOOKUP($D67,aliments!$B$2:$AZ$70,12,0)/100)</f>
        <v/>
      </c>
      <c r="P67" s="24" t="str">
        <f>IF($D67="","",$B67*VLOOKUP($D67,aliments!$B$2:$AZ$70,13,0)/100)</f>
        <v/>
      </c>
      <c r="Q67" s="24" t="str">
        <f>IF($D67="","",$B67*VLOOKUP($D67,aliments!$B$2:$AZ$70,14,0)/100)</f>
        <v/>
      </c>
      <c r="R67" s="24" t="str">
        <f>IF($D67="","",$B67*VLOOKUP($D67,aliments!$B$2:$AZ$70,15,0)/100)</f>
        <v/>
      </c>
      <c r="S67" s="24" t="str">
        <f>IF($D67="","",$B67*VLOOKUP($D67,aliments!$B$2:$AZ$70,16,0)/100)</f>
        <v/>
      </c>
      <c r="T67" s="24" t="str">
        <f>IF($D67="","",$B67*VLOOKUP($D67,aliments!$B$2:$AZ$70,17,0)/100)</f>
        <v/>
      </c>
      <c r="U67" s="24" t="str">
        <f>IF($D67="","",$B67*VLOOKUP($D67,aliments!$B$2:$AZ$70,18,0)/100)</f>
        <v/>
      </c>
      <c r="V67" s="24" t="str">
        <f>IF($D67="","",$B67*VLOOKUP($D67,aliments!$B$2:$AZ$70,19,0)/100)</f>
        <v/>
      </c>
      <c r="W67" s="24" t="str">
        <f>IF($D67="","",$B67*VLOOKUP($D67,aliments!$B$2:$AZ$70,20,0)/100)</f>
        <v/>
      </c>
      <c r="X67" s="24" t="str">
        <f>IF($D67="","",$B67*VLOOKUP($D67,aliments!$B$2:$AZ$70,21,0)/100)</f>
        <v/>
      </c>
      <c r="Y67" s="24" t="str">
        <f>IF($D67="","",$B67*VLOOKUP($D67,aliments!$B$2:$AZ$70,22,0)/100)</f>
        <v/>
      </c>
      <c r="Z67" s="24" t="str">
        <f>IF($D67="","",$B67*VLOOKUP($D67,aliments!$B$2:$AZ$70,23,0)/100)</f>
        <v/>
      </c>
      <c r="AA67" s="24" t="str">
        <f>IF($D67="","",$B67*VLOOKUP($D67,aliments!$B$2:$AZ$70,24,0)/100)</f>
        <v/>
      </c>
      <c r="AB67" s="24" t="str">
        <f>IF($D67="","",$B67*VLOOKUP($D67,aliments!$B$2:$AZ$70,25,0)/100)</f>
        <v/>
      </c>
      <c r="AC67" s="24" t="str">
        <f>IF($D67="","",$B67*VLOOKUP($D67,aliments!$B$2:$AZ$70,26,0)/100)</f>
        <v/>
      </c>
      <c r="AD67" s="24" t="str">
        <f>IF($D67="","",$B67*VLOOKUP($D67,aliments!$B$2:$AZ$70,27,0)/100)</f>
        <v/>
      </c>
      <c r="AE67" s="24" t="str">
        <f>IF($D67="","",$B67*VLOOKUP($D67,aliments!$B$2:$AZ$70,28,0)/100)</f>
        <v/>
      </c>
      <c r="AF67" s="24" t="str">
        <f>IF($D67="","",$B67*VLOOKUP($D67,aliments!$B$2:$AZ$70,29,0)/100)</f>
        <v/>
      </c>
      <c r="AG67" s="24" t="str">
        <f>IF($D67="","",$B67*VLOOKUP($D67,aliments!$B$2:$AZ$70,30,0)/100)</f>
        <v/>
      </c>
      <c r="AH67" s="24" t="str">
        <f>IF($D67="","",$B67*VLOOKUP($D67,aliments!$B$2:$AZ$70,31,0)/100)</f>
        <v/>
      </c>
      <c r="AI67" s="24" t="str">
        <f>IF($D67="","",$B67*VLOOKUP($D67,aliments!$B$2:$AZ$70,32,0)/100)</f>
        <v/>
      </c>
      <c r="AJ67" s="24" t="str">
        <f>IF($D67="","",$B67*VLOOKUP($D67,aliments!$B$2:$AZ$70,33,0)/100)</f>
        <v/>
      </c>
      <c r="AK67" s="24" t="str">
        <f>IF($D67="","",$B67*VLOOKUP($D67,aliments!$B$2:$AZ$70,34,0)/100)</f>
        <v/>
      </c>
      <c r="AL67" s="24" t="str">
        <f>IF($D67="","",$B67*VLOOKUP($D67,aliments!$B$2:$AZ$70,35,0)/100)</f>
        <v/>
      </c>
      <c r="AM67" s="24" t="str">
        <f>IF($D67="","",$B67*VLOOKUP($D67,aliments!$B$2:$AZ$70,36,0)/100)</f>
        <v/>
      </c>
      <c r="AN67" s="24" t="str">
        <f>IF($D67="","",$B67*VLOOKUP($D67,aliments!$B$2:$AZ$70,37,0)/100)</f>
        <v/>
      </c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Z67" s="32" t="s">
        <v>235</v>
      </c>
    </row>
    <row r="68" spans="1:78">
      <c r="D68" s="23"/>
      <c r="E68" s="24" t="str">
        <f>IF($D68="","",$B68*VLOOKUP($D68,aliments!$B$2:$AZ$70,2,0)/100)</f>
        <v/>
      </c>
      <c r="F68" s="24" t="str">
        <f>IF($D68="","",$B68*VLOOKUP($D68,aliments!$B$2:$AZ$70,3,0)/100)</f>
        <v/>
      </c>
      <c r="G68" s="24" t="str">
        <f>IF($D68="","",$B68*VLOOKUP($D68,aliments!$B$2:$AZ$70,4,0)/100)</f>
        <v/>
      </c>
      <c r="H68" s="24" t="str">
        <f>IF($D68="","",$B68*VLOOKUP($D68,aliments!$B$2:$AZ$70,5,0)/100)</f>
        <v/>
      </c>
      <c r="I68" s="24" t="str">
        <f>IF($D68="","",$B68*VLOOKUP($D68,aliments!$B$2:$AZ$70,6,0)/100)</f>
        <v/>
      </c>
      <c r="J68" s="24" t="str">
        <f>IF($D68="","",$B68*VLOOKUP($D68,aliments!$B$2:$AZ$70,7,0)/100)</f>
        <v/>
      </c>
      <c r="K68" s="24" t="str">
        <f>IF($D68="","",$B68*VLOOKUP($D68,aliments!$B$2:$AZ$70,8,0)/100)</f>
        <v/>
      </c>
      <c r="L68" s="24" t="str">
        <f>IF($D68="","",$B68*VLOOKUP($D68,aliments!$B$2:$AZ$70,9,0)/100)</f>
        <v/>
      </c>
      <c r="M68" s="24" t="str">
        <f>IF($D68="","",$B68*VLOOKUP($D68,aliments!$B$2:$AZ$70,10,0)/100)</f>
        <v/>
      </c>
      <c r="N68" s="24" t="str">
        <f>IF($D68="","",$B68*VLOOKUP($D68,aliments!$B$2:$AZ$70,11,0)/100)</f>
        <v/>
      </c>
      <c r="O68" s="24" t="str">
        <f>IF($D68="","",$B68*VLOOKUP($D68,aliments!$B$2:$AZ$70,12,0)/100)</f>
        <v/>
      </c>
      <c r="P68" s="24" t="str">
        <f>IF($D68="","",$B68*VLOOKUP($D68,aliments!$B$2:$AZ$70,13,0)/100)</f>
        <v/>
      </c>
      <c r="Q68" s="24" t="str">
        <f>IF($D68="","",$B68*VLOOKUP($D68,aliments!$B$2:$AZ$70,14,0)/100)</f>
        <v/>
      </c>
      <c r="R68" s="24" t="str">
        <f>IF($D68="","",$B68*VLOOKUP($D68,aliments!$B$2:$AZ$70,15,0)/100)</f>
        <v/>
      </c>
      <c r="S68" s="24" t="str">
        <f>IF($D68="","",$B68*VLOOKUP($D68,aliments!$B$2:$AZ$70,16,0)/100)</f>
        <v/>
      </c>
      <c r="T68" s="24" t="str">
        <f>IF($D68="","",$B68*VLOOKUP($D68,aliments!$B$2:$AZ$70,17,0)/100)</f>
        <v/>
      </c>
      <c r="U68" s="24" t="str">
        <f>IF($D68="","",$B68*VLOOKUP($D68,aliments!$B$2:$AZ$70,18,0)/100)</f>
        <v/>
      </c>
      <c r="V68" s="24" t="str">
        <f>IF($D68="","",$B68*VLOOKUP($D68,aliments!$B$2:$AZ$70,19,0)/100)</f>
        <v/>
      </c>
      <c r="W68" s="24" t="str">
        <f>IF($D68="","",$B68*VLOOKUP($D68,aliments!$B$2:$AZ$70,20,0)/100)</f>
        <v/>
      </c>
      <c r="X68" s="24" t="str">
        <f>IF($D68="","",$B68*VLOOKUP($D68,aliments!$B$2:$AZ$70,21,0)/100)</f>
        <v/>
      </c>
      <c r="Y68" s="24" t="str">
        <f>IF($D68="","",$B68*VLOOKUP($D68,aliments!$B$2:$AZ$70,22,0)/100)</f>
        <v/>
      </c>
      <c r="Z68" s="24" t="str">
        <f>IF($D68="","",$B68*VLOOKUP($D68,aliments!$B$2:$AZ$70,23,0)/100)</f>
        <v/>
      </c>
      <c r="AA68" s="24" t="str">
        <f>IF($D68="","",$B68*VLOOKUP($D68,aliments!$B$2:$AZ$70,24,0)/100)</f>
        <v/>
      </c>
      <c r="AB68" s="24" t="str">
        <f>IF($D68="","",$B68*VLOOKUP($D68,aliments!$B$2:$AZ$70,25,0)/100)</f>
        <v/>
      </c>
      <c r="AC68" s="24" t="str">
        <f>IF($D68="","",$B68*VLOOKUP($D68,aliments!$B$2:$AZ$70,26,0)/100)</f>
        <v/>
      </c>
      <c r="AD68" s="24" t="str">
        <f>IF($D68="","",$B68*VLOOKUP($D68,aliments!$B$2:$AZ$70,27,0)/100)</f>
        <v/>
      </c>
      <c r="AE68" s="24" t="str">
        <f>IF($D68="","",$B68*VLOOKUP($D68,aliments!$B$2:$AZ$70,28,0)/100)</f>
        <v/>
      </c>
      <c r="AF68" s="24" t="str">
        <f>IF($D68="","",$B68*VLOOKUP($D68,aliments!$B$2:$AZ$70,29,0)/100)</f>
        <v/>
      </c>
      <c r="AG68" s="24" t="str">
        <f>IF($D68="","",$B68*VLOOKUP($D68,aliments!$B$2:$AZ$70,30,0)/100)</f>
        <v/>
      </c>
      <c r="AH68" s="24" t="str">
        <f>IF($D68="","",$B68*VLOOKUP($D68,aliments!$B$2:$AZ$70,31,0)/100)</f>
        <v/>
      </c>
      <c r="AI68" s="24" t="str">
        <f>IF($D68="","",$B68*VLOOKUP($D68,aliments!$B$2:$AZ$70,32,0)/100)</f>
        <v/>
      </c>
      <c r="AJ68" s="24" t="str">
        <f>IF($D68="","",$B68*VLOOKUP($D68,aliments!$B$2:$AZ$70,33,0)/100)</f>
        <v/>
      </c>
      <c r="AK68" s="24" t="str">
        <f>IF($D68="","",$B68*VLOOKUP($D68,aliments!$B$2:$AZ$70,34,0)/100)</f>
        <v/>
      </c>
      <c r="AL68" s="24" t="str">
        <f>IF($D68="","",$B68*VLOOKUP($D68,aliments!$B$2:$AZ$70,35,0)/100)</f>
        <v/>
      </c>
      <c r="AM68" s="24" t="str">
        <f>IF($D68="","",$B68*VLOOKUP($D68,aliments!$B$2:$AZ$70,36,0)/100)</f>
        <v/>
      </c>
      <c r="AN68" s="24" t="str">
        <f>IF($D68="","",$B68*VLOOKUP($D68,aliments!$B$2:$AZ$70,37,0)/100)</f>
        <v/>
      </c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Z68" s="33" t="s">
        <v>236</v>
      </c>
    </row>
    <row r="69" spans="1:78">
      <c r="D69" s="23"/>
      <c r="E69" s="24" t="str">
        <f>IF($D69="","",$B69*VLOOKUP($D69,aliments!$B$2:$AZ$70,2,0)/100)</f>
        <v/>
      </c>
      <c r="F69" s="24" t="str">
        <f>IF($D69="","",$B69*VLOOKUP($D69,aliments!$B$2:$AZ$70,3,0)/100)</f>
        <v/>
      </c>
      <c r="G69" s="24" t="str">
        <f>IF($D69="","",$B69*VLOOKUP($D69,aliments!$B$2:$AZ$70,4,0)/100)</f>
        <v/>
      </c>
      <c r="H69" s="24" t="str">
        <f>IF($D69="","",$B69*VLOOKUP($D69,aliments!$B$2:$AZ$70,5,0)/100)</f>
        <v/>
      </c>
      <c r="I69" s="24" t="str">
        <f>IF($D69="","",$B69*VLOOKUP($D69,aliments!$B$2:$AZ$70,6,0)/100)</f>
        <v/>
      </c>
      <c r="J69" s="24" t="str">
        <f>IF($D69="","",$B69*VLOOKUP($D69,aliments!$B$2:$AZ$70,7,0)/100)</f>
        <v/>
      </c>
      <c r="K69" s="24" t="str">
        <f>IF($D69="","",$B69*VLOOKUP($D69,aliments!$B$2:$AZ$70,8,0)/100)</f>
        <v/>
      </c>
      <c r="L69" s="24" t="str">
        <f>IF($D69="","",$B69*VLOOKUP($D69,aliments!$B$2:$AZ$70,9,0)/100)</f>
        <v/>
      </c>
      <c r="M69" s="24" t="str">
        <f>IF($D69="","",$B69*VLOOKUP($D69,aliments!$B$2:$AZ$70,10,0)/100)</f>
        <v/>
      </c>
      <c r="N69" s="24" t="str">
        <f>IF($D69="","",$B69*VLOOKUP($D69,aliments!$B$2:$AZ$70,11,0)/100)</f>
        <v/>
      </c>
      <c r="O69" s="24" t="str">
        <f>IF($D69="","",$B69*VLOOKUP($D69,aliments!$B$2:$AZ$70,12,0)/100)</f>
        <v/>
      </c>
      <c r="P69" s="24" t="str">
        <f>IF($D69="","",$B69*VLOOKUP($D69,aliments!$B$2:$AZ$70,13,0)/100)</f>
        <v/>
      </c>
      <c r="Q69" s="24" t="str">
        <f>IF($D69="","",$B69*VLOOKUP($D69,aliments!$B$2:$AZ$70,14,0)/100)</f>
        <v/>
      </c>
      <c r="R69" s="24" t="str">
        <f>IF($D69="","",$B69*VLOOKUP($D69,aliments!$B$2:$AZ$70,15,0)/100)</f>
        <v/>
      </c>
      <c r="S69" s="24" t="str">
        <f>IF($D69="","",$B69*VLOOKUP($D69,aliments!$B$2:$AZ$70,16,0)/100)</f>
        <v/>
      </c>
      <c r="T69" s="24" t="str">
        <f>IF($D69="","",$B69*VLOOKUP($D69,aliments!$B$2:$AZ$70,17,0)/100)</f>
        <v/>
      </c>
      <c r="U69" s="24" t="str">
        <f>IF($D69="","",$B69*VLOOKUP($D69,aliments!$B$2:$AZ$70,18,0)/100)</f>
        <v/>
      </c>
      <c r="V69" s="24" t="str">
        <f>IF($D69="","",$B69*VLOOKUP($D69,aliments!$B$2:$AZ$70,19,0)/100)</f>
        <v/>
      </c>
      <c r="W69" s="24" t="str">
        <f>IF($D69="","",$B69*VLOOKUP($D69,aliments!$B$2:$AZ$70,20,0)/100)</f>
        <v/>
      </c>
      <c r="X69" s="24" t="str">
        <f>IF($D69="","",$B69*VLOOKUP($D69,aliments!$B$2:$AZ$70,21,0)/100)</f>
        <v/>
      </c>
      <c r="Y69" s="24" t="str">
        <f>IF($D69="","",$B69*VLOOKUP($D69,aliments!$B$2:$AZ$70,22,0)/100)</f>
        <v/>
      </c>
      <c r="Z69" s="24" t="str">
        <f>IF($D69="","",$B69*VLOOKUP($D69,aliments!$B$2:$AZ$70,23,0)/100)</f>
        <v/>
      </c>
      <c r="AA69" s="24" t="str">
        <f>IF($D69="","",$B69*VLOOKUP($D69,aliments!$B$2:$AZ$70,24,0)/100)</f>
        <v/>
      </c>
      <c r="AB69" s="24" t="str">
        <f>IF($D69="","",$B69*VLOOKUP($D69,aliments!$B$2:$AZ$70,25,0)/100)</f>
        <v/>
      </c>
      <c r="AC69" s="24" t="str">
        <f>IF($D69="","",$B69*VLOOKUP($D69,aliments!$B$2:$AZ$70,26,0)/100)</f>
        <v/>
      </c>
      <c r="AD69" s="24" t="str">
        <f>IF($D69="","",$B69*VLOOKUP($D69,aliments!$B$2:$AZ$70,27,0)/100)</f>
        <v/>
      </c>
      <c r="AE69" s="24" t="str">
        <f>IF($D69="","",$B69*VLOOKUP($D69,aliments!$B$2:$AZ$70,28,0)/100)</f>
        <v/>
      </c>
      <c r="AF69" s="24" t="str">
        <f>IF($D69="","",$B69*VLOOKUP($D69,aliments!$B$2:$AZ$70,29,0)/100)</f>
        <v/>
      </c>
      <c r="AG69" s="24" t="str">
        <f>IF($D69="","",$B69*VLOOKUP($D69,aliments!$B$2:$AZ$70,30,0)/100)</f>
        <v/>
      </c>
      <c r="AH69" s="24" t="str">
        <f>IF($D69="","",$B69*VLOOKUP($D69,aliments!$B$2:$AZ$70,31,0)/100)</f>
        <v/>
      </c>
      <c r="AI69" s="24" t="str">
        <f>IF($D69="","",$B69*VLOOKUP($D69,aliments!$B$2:$AZ$70,32,0)/100)</f>
        <v/>
      </c>
      <c r="AJ69" s="24" t="str">
        <f>IF($D69="","",$B69*VLOOKUP($D69,aliments!$B$2:$AZ$70,33,0)/100)</f>
        <v/>
      </c>
      <c r="AK69" s="24" t="str">
        <f>IF($D69="","",$B69*VLOOKUP($D69,aliments!$B$2:$AZ$70,34,0)/100)</f>
        <v/>
      </c>
      <c r="AL69" s="24" t="str">
        <f>IF($D69="","",$B69*VLOOKUP($D69,aliments!$B$2:$AZ$70,35,0)/100)</f>
        <v/>
      </c>
      <c r="AM69" s="24" t="str">
        <f>IF($D69="","",$B69*VLOOKUP($D69,aliments!$B$2:$AZ$70,36,0)/100)</f>
        <v/>
      </c>
      <c r="AN69" s="24" t="str">
        <f>IF($D69="","",$B69*VLOOKUP($D69,aliments!$B$2:$AZ$70,37,0)/100)</f>
        <v/>
      </c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Z69" s="33" t="s">
        <v>147</v>
      </c>
    </row>
    <row r="70" spans="1:78">
      <c r="D70" s="23"/>
      <c r="E70" s="24" t="str">
        <f>IF($D70="","",$B70*VLOOKUP($D70,aliments!$B$2:$AZ$70,2,0)/100)</f>
        <v/>
      </c>
      <c r="F70" s="24" t="str">
        <f>IF($D70="","",$B70*VLOOKUP($D70,aliments!$B$2:$AZ$70,3,0)/100)</f>
        <v/>
      </c>
      <c r="G70" s="24" t="str">
        <f>IF($D70="","",$B70*VLOOKUP($D70,aliments!$B$2:$AZ$70,4,0)/100)</f>
        <v/>
      </c>
      <c r="H70" s="24" t="str">
        <f>IF($D70="","",$B70*VLOOKUP($D70,aliments!$B$2:$AZ$70,5,0)/100)</f>
        <v/>
      </c>
      <c r="I70" s="24" t="str">
        <f>IF($D70="","",$B70*VLOOKUP($D70,aliments!$B$2:$AZ$70,6,0)/100)</f>
        <v/>
      </c>
      <c r="J70" s="24" t="str">
        <f>IF($D70="","",$B70*VLOOKUP($D70,aliments!$B$2:$AZ$70,7,0)/100)</f>
        <v/>
      </c>
      <c r="K70" s="24" t="str">
        <f>IF($D70="","",$B70*VLOOKUP($D70,aliments!$B$2:$AZ$70,8,0)/100)</f>
        <v/>
      </c>
      <c r="L70" s="24" t="str">
        <f>IF($D70="","",$B70*VLOOKUP($D70,aliments!$B$2:$AZ$70,9,0)/100)</f>
        <v/>
      </c>
      <c r="M70" s="24" t="str">
        <f>IF($D70="","",$B70*VLOOKUP($D70,aliments!$B$2:$AZ$70,10,0)/100)</f>
        <v/>
      </c>
      <c r="N70" s="24" t="str">
        <f>IF($D70="","",$B70*VLOOKUP($D70,aliments!$B$2:$AZ$70,11,0)/100)</f>
        <v/>
      </c>
      <c r="O70" s="24" t="str">
        <f>IF($D70="","",$B70*VLOOKUP($D70,aliments!$B$2:$AZ$70,12,0)/100)</f>
        <v/>
      </c>
      <c r="P70" s="24" t="str">
        <f>IF($D70="","",$B70*VLOOKUP($D70,aliments!$B$2:$AZ$70,13,0)/100)</f>
        <v/>
      </c>
      <c r="Q70" s="24" t="str">
        <f>IF($D70="","",$B70*VLOOKUP($D70,aliments!$B$2:$AZ$70,14,0)/100)</f>
        <v/>
      </c>
      <c r="R70" s="24" t="str">
        <f>IF($D70="","",$B70*VLOOKUP($D70,aliments!$B$2:$AZ$70,15,0)/100)</f>
        <v/>
      </c>
      <c r="S70" s="24" t="str">
        <f>IF($D70="","",$B70*VLOOKUP($D70,aliments!$B$2:$AZ$70,16,0)/100)</f>
        <v/>
      </c>
      <c r="T70" s="24" t="str">
        <f>IF($D70="","",$B70*VLOOKUP($D70,aliments!$B$2:$AZ$70,17,0)/100)</f>
        <v/>
      </c>
      <c r="U70" s="24" t="str">
        <f>IF($D70="","",$B70*VLOOKUP($D70,aliments!$B$2:$AZ$70,18,0)/100)</f>
        <v/>
      </c>
      <c r="V70" s="24" t="str">
        <f>IF($D70="","",$B70*VLOOKUP($D70,aliments!$B$2:$AZ$70,19,0)/100)</f>
        <v/>
      </c>
      <c r="W70" s="24" t="str">
        <f>IF($D70="","",$B70*VLOOKUP($D70,aliments!$B$2:$AZ$70,20,0)/100)</f>
        <v/>
      </c>
      <c r="X70" s="24" t="str">
        <f>IF($D70="","",$B70*VLOOKUP($D70,aliments!$B$2:$AZ$70,21,0)/100)</f>
        <v/>
      </c>
      <c r="Y70" s="24" t="str">
        <f>IF($D70="","",$B70*VLOOKUP($D70,aliments!$B$2:$AZ$70,22,0)/100)</f>
        <v/>
      </c>
      <c r="Z70" s="24" t="str">
        <f>IF($D70="","",$B70*VLOOKUP($D70,aliments!$B$2:$AZ$70,23,0)/100)</f>
        <v/>
      </c>
      <c r="AA70" s="24" t="str">
        <f>IF($D70="","",$B70*VLOOKUP($D70,aliments!$B$2:$AZ$70,24,0)/100)</f>
        <v/>
      </c>
      <c r="AB70" s="24" t="str">
        <f>IF($D70="","",$B70*VLOOKUP($D70,aliments!$B$2:$AZ$70,25,0)/100)</f>
        <v/>
      </c>
      <c r="AC70" s="24" t="str">
        <f>IF($D70="","",$B70*VLOOKUP($D70,aliments!$B$2:$AZ$70,26,0)/100)</f>
        <v/>
      </c>
      <c r="AD70" s="24" t="str">
        <f>IF($D70="","",$B70*VLOOKUP($D70,aliments!$B$2:$AZ$70,27,0)/100)</f>
        <v/>
      </c>
      <c r="AE70" s="24" t="str">
        <f>IF($D70="","",$B70*VLOOKUP($D70,aliments!$B$2:$AZ$70,28,0)/100)</f>
        <v/>
      </c>
      <c r="AF70" s="24" t="str">
        <f>IF($D70="","",$B70*VLOOKUP($D70,aliments!$B$2:$AZ$70,29,0)/100)</f>
        <v/>
      </c>
      <c r="AG70" s="24" t="str">
        <f>IF($D70="","",$B70*VLOOKUP($D70,aliments!$B$2:$AZ$70,30,0)/100)</f>
        <v/>
      </c>
      <c r="AH70" s="24" t="str">
        <f>IF($D70="","",$B70*VLOOKUP($D70,aliments!$B$2:$AZ$70,31,0)/100)</f>
        <v/>
      </c>
      <c r="AI70" s="24" t="str">
        <f>IF($D70="","",$B70*VLOOKUP($D70,aliments!$B$2:$AZ$70,32,0)/100)</f>
        <v/>
      </c>
      <c r="AJ70" s="24" t="str">
        <f>IF($D70="","",$B70*VLOOKUP($D70,aliments!$B$2:$AZ$70,33,0)/100)</f>
        <v/>
      </c>
      <c r="AK70" s="24" t="str">
        <f>IF($D70="","",$B70*VLOOKUP($D70,aliments!$B$2:$AZ$70,34,0)/100)</f>
        <v/>
      </c>
      <c r="AL70" s="24" t="str">
        <f>IF($D70="","",$B70*VLOOKUP($D70,aliments!$B$2:$AZ$70,35,0)/100)</f>
        <v/>
      </c>
      <c r="AM70" s="24" t="str">
        <f>IF($D70="","",$B70*VLOOKUP($D70,aliments!$B$2:$AZ$70,36,0)/100)</f>
        <v/>
      </c>
      <c r="AN70" s="24" t="str">
        <f>IF($D70="","",$B70*VLOOKUP($D70,aliments!$B$2:$AZ$70,37,0)/100)</f>
        <v/>
      </c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Z70" s="33" t="s">
        <v>237</v>
      </c>
    </row>
    <row r="71" spans="1:78">
      <c r="D71" s="23"/>
      <c r="E71" s="24" t="str">
        <f>IF($D71="","",$B71*VLOOKUP($D71,aliments!$B$2:$AZ$70,2,0)/100)</f>
        <v/>
      </c>
      <c r="F71" s="24" t="str">
        <f>IF($D71="","",$B71*VLOOKUP($D71,aliments!$B$2:$AZ$70,3,0)/100)</f>
        <v/>
      </c>
      <c r="G71" s="24" t="str">
        <f>IF($D71="","",$B71*VLOOKUP($D71,aliments!$B$2:$AZ$70,4,0)/100)</f>
        <v/>
      </c>
      <c r="H71" s="24" t="str">
        <f>IF($D71="","",$B71*VLOOKUP($D71,aliments!$B$2:$AZ$70,5,0)/100)</f>
        <v/>
      </c>
      <c r="I71" s="24" t="str">
        <f>IF($D71="","",$B71*VLOOKUP($D71,aliments!$B$2:$AZ$70,6,0)/100)</f>
        <v/>
      </c>
      <c r="J71" s="24" t="str">
        <f>IF($D71="","",$B71*VLOOKUP($D71,aliments!$B$2:$AZ$70,7,0)/100)</f>
        <v/>
      </c>
      <c r="K71" s="24" t="str">
        <f>IF($D71="","",$B71*VLOOKUP($D71,aliments!$B$2:$AZ$70,8,0)/100)</f>
        <v/>
      </c>
      <c r="L71" s="24" t="str">
        <f>IF($D71="","",$B71*VLOOKUP($D71,aliments!$B$2:$AZ$70,9,0)/100)</f>
        <v/>
      </c>
      <c r="M71" s="24" t="str">
        <f>IF($D71="","",$B71*VLOOKUP($D71,aliments!$B$2:$AZ$70,10,0)/100)</f>
        <v/>
      </c>
      <c r="N71" s="24" t="str">
        <f>IF($D71="","",$B71*VLOOKUP($D71,aliments!$B$2:$AZ$70,11,0)/100)</f>
        <v/>
      </c>
      <c r="O71" s="24" t="str">
        <f>IF($D71="","",$B71*VLOOKUP($D71,aliments!$B$2:$AZ$70,12,0)/100)</f>
        <v/>
      </c>
      <c r="P71" s="24" t="str">
        <f>IF($D71="","",$B71*VLOOKUP($D71,aliments!$B$2:$AZ$70,13,0)/100)</f>
        <v/>
      </c>
      <c r="Q71" s="24" t="str">
        <f>IF($D71="","",$B71*VLOOKUP($D71,aliments!$B$2:$AZ$70,14,0)/100)</f>
        <v/>
      </c>
      <c r="R71" s="24" t="str">
        <f>IF($D71="","",$B71*VLOOKUP($D71,aliments!$B$2:$AZ$70,15,0)/100)</f>
        <v/>
      </c>
      <c r="S71" s="24" t="str">
        <f>IF($D71="","",$B71*VLOOKUP($D71,aliments!$B$2:$AZ$70,16,0)/100)</f>
        <v/>
      </c>
      <c r="T71" s="24" t="str">
        <f>IF($D71="","",$B71*VLOOKUP($D71,aliments!$B$2:$AZ$70,17,0)/100)</f>
        <v/>
      </c>
      <c r="U71" s="24" t="str">
        <f>IF($D71="","",$B71*VLOOKUP($D71,aliments!$B$2:$AZ$70,18,0)/100)</f>
        <v/>
      </c>
      <c r="V71" s="24" t="str">
        <f>IF($D71="","",$B71*VLOOKUP($D71,aliments!$B$2:$AZ$70,19,0)/100)</f>
        <v/>
      </c>
      <c r="W71" s="24" t="str">
        <f>IF($D71="","",$B71*VLOOKUP($D71,aliments!$B$2:$AZ$70,20,0)/100)</f>
        <v/>
      </c>
      <c r="X71" s="24" t="str">
        <f>IF($D71="","",$B71*VLOOKUP($D71,aliments!$B$2:$AZ$70,21,0)/100)</f>
        <v/>
      </c>
      <c r="Y71" s="24" t="str">
        <f>IF($D71="","",$B71*VLOOKUP($D71,aliments!$B$2:$AZ$70,22,0)/100)</f>
        <v/>
      </c>
      <c r="Z71" s="24" t="str">
        <f>IF($D71="","",$B71*VLOOKUP($D71,aliments!$B$2:$AZ$70,23,0)/100)</f>
        <v/>
      </c>
      <c r="AA71" s="24" t="str">
        <f>IF($D71="","",$B71*VLOOKUP($D71,aliments!$B$2:$AZ$70,24,0)/100)</f>
        <v/>
      </c>
      <c r="AB71" s="24" t="str">
        <f>IF($D71="","",$B71*VLOOKUP($D71,aliments!$B$2:$AZ$70,25,0)/100)</f>
        <v/>
      </c>
      <c r="AC71" s="24" t="str">
        <f>IF($D71="","",$B71*VLOOKUP($D71,aliments!$B$2:$AZ$70,26,0)/100)</f>
        <v/>
      </c>
      <c r="AD71" s="24" t="str">
        <f>IF($D71="","",$B71*VLOOKUP($D71,aliments!$B$2:$AZ$70,27,0)/100)</f>
        <v/>
      </c>
      <c r="AE71" s="24" t="str">
        <f>IF($D71="","",$B71*VLOOKUP($D71,aliments!$B$2:$AZ$70,28,0)/100)</f>
        <v/>
      </c>
      <c r="AF71" s="24" t="str">
        <f>IF($D71="","",$B71*VLOOKUP($D71,aliments!$B$2:$AZ$70,29,0)/100)</f>
        <v/>
      </c>
      <c r="AG71" s="24" t="str">
        <f>IF($D71="","",$B71*VLOOKUP($D71,aliments!$B$2:$AZ$70,30,0)/100)</f>
        <v/>
      </c>
      <c r="AH71" s="24" t="str">
        <f>IF($D71="","",$B71*VLOOKUP($D71,aliments!$B$2:$AZ$70,31,0)/100)</f>
        <v/>
      </c>
      <c r="AI71" s="24" t="str">
        <f>IF($D71="","",$B71*VLOOKUP($D71,aliments!$B$2:$AZ$70,32,0)/100)</f>
        <v/>
      </c>
      <c r="AJ71" s="24" t="str">
        <f>IF($D71="","",$B71*VLOOKUP($D71,aliments!$B$2:$AZ$70,33,0)/100)</f>
        <v/>
      </c>
      <c r="AK71" s="24" t="str">
        <f>IF($D71="","",$B71*VLOOKUP($D71,aliments!$B$2:$AZ$70,34,0)/100)</f>
        <v/>
      </c>
      <c r="AL71" s="24" t="str">
        <f>IF($D71="","",$B71*VLOOKUP($D71,aliments!$B$2:$AZ$70,35,0)/100)</f>
        <v/>
      </c>
      <c r="AM71" s="24" t="str">
        <f>IF($D71="","",$B71*VLOOKUP($D71,aliments!$B$2:$AZ$70,36,0)/100)</f>
        <v/>
      </c>
      <c r="AN71" s="24" t="str">
        <f>IF($D71="","",$B71*VLOOKUP($D71,aliments!$B$2:$AZ$70,37,0)/100)</f>
        <v/>
      </c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Z71" s="32" t="s">
        <v>149</v>
      </c>
    </row>
    <row r="72" spans="1:78" ht="13.5" thickBot="1">
      <c r="D72" s="23"/>
      <c r="E72" s="24" t="str">
        <f>IF($D72="","",$B72*VLOOKUP($D72,aliments!$B$2:$AZ$70,2,0)/100)</f>
        <v/>
      </c>
      <c r="F72" s="24" t="str">
        <f>IF($D72="","",$B72*VLOOKUP($D72,aliments!$B$2:$AZ$70,3,0)/100)</f>
        <v/>
      </c>
      <c r="G72" s="24" t="str">
        <f>IF($D72="","",$B72*VLOOKUP($D72,aliments!$B$2:$AZ$70,4,0)/100)</f>
        <v/>
      </c>
      <c r="H72" s="24" t="str">
        <f>IF($D72="","",$B72*VLOOKUP($D72,aliments!$B$2:$AZ$70,5,0)/100)</f>
        <v/>
      </c>
      <c r="I72" s="24" t="str">
        <f>IF($D72="","",$B72*VLOOKUP($D72,aliments!$B$2:$AZ$70,6,0)/100)</f>
        <v/>
      </c>
      <c r="J72" s="24" t="str">
        <f>IF($D72="","",$B72*VLOOKUP($D72,aliments!$B$2:$AZ$70,7,0)/100)</f>
        <v/>
      </c>
      <c r="K72" s="24" t="str">
        <f>IF($D72="","",$B72*VLOOKUP($D72,aliments!$B$2:$AZ$70,8,0)/100)</f>
        <v/>
      </c>
      <c r="L72" s="24" t="str">
        <f>IF($D72="","",$B72*VLOOKUP($D72,aliments!$B$2:$AZ$70,9,0)/100)</f>
        <v/>
      </c>
      <c r="M72" s="24" t="str">
        <f>IF($D72="","",$B72*VLOOKUP($D72,aliments!$B$2:$AZ$70,10,0)/100)</f>
        <v/>
      </c>
      <c r="N72" s="24" t="str">
        <f>IF($D72="","",$B72*VLOOKUP($D72,aliments!$B$2:$AZ$70,11,0)/100)</f>
        <v/>
      </c>
      <c r="O72" s="24" t="str">
        <f>IF($D72="","",$B72*VLOOKUP($D72,aliments!$B$2:$AZ$70,12,0)/100)</f>
        <v/>
      </c>
      <c r="P72" s="24" t="str">
        <f>IF($D72="","",$B72*VLOOKUP($D72,aliments!$B$2:$AZ$70,13,0)/100)</f>
        <v/>
      </c>
      <c r="Q72" s="24" t="str">
        <f>IF($D72="","",$B72*VLOOKUP($D72,aliments!$B$2:$AZ$70,14,0)/100)</f>
        <v/>
      </c>
      <c r="R72" s="24" t="str">
        <f>IF($D72="","",$B72*VLOOKUP($D72,aliments!$B$2:$AZ$70,15,0)/100)</f>
        <v/>
      </c>
      <c r="S72" s="24" t="str">
        <f>IF($D72="","",$B72*VLOOKUP($D72,aliments!$B$2:$AZ$70,16,0)/100)</f>
        <v/>
      </c>
      <c r="T72" s="24" t="str">
        <f>IF($D72="","",$B72*VLOOKUP($D72,aliments!$B$2:$AZ$70,17,0)/100)</f>
        <v/>
      </c>
      <c r="U72" s="24" t="str">
        <f>IF($D72="","",$B72*VLOOKUP($D72,aliments!$B$2:$AZ$70,18,0)/100)</f>
        <v/>
      </c>
      <c r="V72" s="24" t="str">
        <f>IF($D72="","",$B72*VLOOKUP($D72,aliments!$B$2:$AZ$70,19,0)/100)</f>
        <v/>
      </c>
      <c r="W72" s="24" t="str">
        <f>IF($D72="","",$B72*VLOOKUP($D72,aliments!$B$2:$AZ$70,20,0)/100)</f>
        <v/>
      </c>
      <c r="X72" s="24" t="str">
        <f>IF($D72="","",$B72*VLOOKUP($D72,aliments!$B$2:$AZ$70,21,0)/100)</f>
        <v/>
      </c>
      <c r="Y72" s="24" t="str">
        <f>IF($D72="","",$B72*VLOOKUP($D72,aliments!$B$2:$AZ$70,22,0)/100)</f>
        <v/>
      </c>
      <c r="Z72" s="24" t="str">
        <f>IF($D72="","",$B72*VLOOKUP($D72,aliments!$B$2:$AZ$70,23,0)/100)</f>
        <v/>
      </c>
      <c r="AA72" s="24" t="str">
        <f>IF($D72="","",$B72*VLOOKUP($D72,aliments!$B$2:$AZ$70,24,0)/100)</f>
        <v/>
      </c>
      <c r="AB72" s="24" t="str">
        <f>IF($D72="","",$B72*VLOOKUP($D72,aliments!$B$2:$AZ$70,25,0)/100)</f>
        <v/>
      </c>
      <c r="AC72" s="24" t="str">
        <f>IF($D72="","",$B72*VLOOKUP($D72,aliments!$B$2:$AZ$70,26,0)/100)</f>
        <v/>
      </c>
      <c r="AD72" s="24" t="str">
        <f>IF($D72="","",$B72*VLOOKUP($D72,aliments!$B$2:$AZ$70,27,0)/100)</f>
        <v/>
      </c>
      <c r="AE72" s="24" t="str">
        <f>IF($D72="","",$B72*VLOOKUP($D72,aliments!$B$2:$AZ$70,28,0)/100)</f>
        <v/>
      </c>
      <c r="AF72" s="24" t="str">
        <f>IF($D72="","",$B72*VLOOKUP($D72,aliments!$B$2:$AZ$70,29,0)/100)</f>
        <v/>
      </c>
      <c r="AG72" s="24" t="str">
        <f>IF($D72="","",$B72*VLOOKUP($D72,aliments!$B$2:$AZ$70,30,0)/100)</f>
        <v/>
      </c>
      <c r="AH72" s="24" t="str">
        <f>IF($D72="","",$B72*VLOOKUP($D72,aliments!$B$2:$AZ$70,31,0)/100)</f>
        <v/>
      </c>
      <c r="AI72" s="24" t="str">
        <f>IF($D72="","",$B72*VLOOKUP($D72,aliments!$B$2:$AZ$70,32,0)/100)</f>
        <v/>
      </c>
      <c r="AJ72" s="24" t="str">
        <f>IF($D72="","",$B72*VLOOKUP($D72,aliments!$B$2:$AZ$70,33,0)/100)</f>
        <v/>
      </c>
      <c r="AK72" s="24" t="str">
        <f>IF($D72="","",$B72*VLOOKUP($D72,aliments!$B$2:$AZ$70,34,0)/100)</f>
        <v/>
      </c>
      <c r="AL72" s="24" t="str">
        <f>IF($D72="","",$B72*VLOOKUP($D72,aliments!$B$2:$AZ$70,35,0)/100)</f>
        <v/>
      </c>
      <c r="AM72" s="24" t="str">
        <f>IF($D72="","",$B72*VLOOKUP($D72,aliments!$B$2:$AZ$70,36,0)/100)</f>
        <v/>
      </c>
      <c r="AN72" s="24" t="str">
        <f>IF($D72="","",$B72*VLOOKUP($D72,aliments!$B$2:$AZ$70,37,0)/100)</f>
        <v/>
      </c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Z72" s="32" t="s">
        <v>150</v>
      </c>
    </row>
    <row r="73" spans="1:78" ht="13.5" thickBot="1">
      <c r="A73" s="12" t="s">
        <v>4</v>
      </c>
      <c r="E73" s="28" t="str">
        <f>IF(SUM(E66:E72)=0,"",AVERAGE(E66:E72))</f>
        <v/>
      </c>
      <c r="F73" s="28">
        <f>SUM(F66:F72)</f>
        <v>0</v>
      </c>
      <c r="G73" s="13">
        <f>SUM(G66:G72)</f>
        <v>0</v>
      </c>
      <c r="H73" s="13">
        <f t="shared" ref="H73" si="167">SUM(H66:H72)</f>
        <v>0</v>
      </c>
      <c r="I73" s="13">
        <f t="shared" ref="I73" si="168">SUM(I66:I72)</f>
        <v>0</v>
      </c>
      <c r="J73" s="13">
        <f t="shared" ref="J73" si="169">SUM(J66:J72)</f>
        <v>0</v>
      </c>
      <c r="K73" s="13">
        <f t="shared" ref="K73" si="170">SUM(K66:K72)</f>
        <v>0</v>
      </c>
      <c r="L73" s="13">
        <f t="shared" ref="L73" si="171">SUM(L66:L72)</f>
        <v>0</v>
      </c>
      <c r="M73" s="13">
        <f t="shared" ref="M73" si="172">SUM(M66:M72)</f>
        <v>0</v>
      </c>
      <c r="N73" s="13">
        <f t="shared" ref="N73" si="173">SUM(N66:N72)</f>
        <v>0</v>
      </c>
      <c r="O73" s="13">
        <f t="shared" ref="O73" si="174">SUM(O66:O72)</f>
        <v>0</v>
      </c>
      <c r="P73" s="13">
        <f t="shared" ref="P73" si="175">SUM(P66:P72)</f>
        <v>0</v>
      </c>
      <c r="Q73" s="13">
        <f t="shared" ref="Q73" si="176">SUM(Q66:Q72)</f>
        <v>0</v>
      </c>
      <c r="R73" s="13">
        <f t="shared" ref="R73" si="177">SUM(R66:R72)</f>
        <v>0</v>
      </c>
      <c r="S73" s="13">
        <f t="shared" ref="S73" si="178">SUM(S66:S72)</f>
        <v>0</v>
      </c>
      <c r="T73" s="13">
        <f t="shared" ref="T73" si="179">SUM(T66:T72)</f>
        <v>0</v>
      </c>
      <c r="U73" s="13">
        <f t="shared" ref="U73" si="180">SUM(U66:U72)</f>
        <v>0</v>
      </c>
      <c r="V73" s="13">
        <f t="shared" ref="V73" si="181">SUM(V66:V72)</f>
        <v>0</v>
      </c>
      <c r="W73" s="13">
        <f t="shared" ref="W73" si="182">SUM(W66:W72)</f>
        <v>0</v>
      </c>
      <c r="X73" s="13">
        <f t="shared" ref="X73" si="183">SUM(X66:X72)</f>
        <v>0</v>
      </c>
      <c r="Y73" s="13">
        <f t="shared" ref="Y73" si="184">SUM(Y66:Y72)</f>
        <v>0</v>
      </c>
      <c r="Z73" s="13">
        <f t="shared" ref="Z73" si="185">SUM(Z66:Z72)</f>
        <v>0</v>
      </c>
      <c r="AA73" s="13">
        <f t="shared" ref="AA73" si="186">SUM(AA66:AA72)</f>
        <v>0</v>
      </c>
      <c r="AB73" s="13">
        <f t="shared" ref="AB73" si="187">SUM(AB66:AB72)</f>
        <v>0</v>
      </c>
      <c r="AC73" s="13">
        <f t="shared" ref="AC73" si="188">SUM(AC66:AC72)</f>
        <v>0</v>
      </c>
      <c r="AD73" s="13">
        <f t="shared" ref="AD73" si="189">SUM(AD66:AD72)</f>
        <v>0</v>
      </c>
      <c r="AE73" s="13">
        <f t="shared" ref="AE73" si="190">SUM(AE66:AE72)</f>
        <v>0</v>
      </c>
      <c r="AF73" s="13">
        <f t="shared" ref="AF73" si="191">SUM(AF66:AF72)</f>
        <v>0</v>
      </c>
      <c r="AG73" s="13">
        <f t="shared" ref="AG73" si="192">SUM(AG66:AG72)</f>
        <v>0</v>
      </c>
      <c r="AH73" s="13">
        <f t="shared" ref="AH73" si="193">SUM(AH66:AH72)</f>
        <v>0</v>
      </c>
      <c r="AI73" s="13">
        <f t="shared" ref="AI73" si="194">SUM(AI66:AI72)</f>
        <v>0</v>
      </c>
      <c r="AJ73" s="13">
        <f t="shared" ref="AJ73" si="195">SUM(AJ66:AJ72)</f>
        <v>0</v>
      </c>
      <c r="AK73" s="13">
        <f t="shared" ref="AK73" si="196">SUM(AK66:AK72)</f>
        <v>0</v>
      </c>
      <c r="AL73" s="13">
        <f t="shared" ref="AL73" si="197">SUM(AL66:AL72)</f>
        <v>0</v>
      </c>
      <c r="AM73" s="13">
        <f t="shared" ref="AM73" si="198">SUM(AM66:AM72)</f>
        <v>0</v>
      </c>
      <c r="AN73" s="13">
        <f t="shared" ref="AN73" si="199">SUM(AN66:AN72)</f>
        <v>0</v>
      </c>
      <c r="BZ73" s="32" t="s">
        <v>238</v>
      </c>
    </row>
    <row r="74" spans="1:78" ht="13.5" thickBot="1">
      <c r="A74" s="5"/>
    </row>
    <row r="75" spans="1:78" ht="13.5" thickBot="1">
      <c r="A75" s="2" t="s">
        <v>2</v>
      </c>
      <c r="B75" s="3" t="s">
        <v>165</v>
      </c>
      <c r="C75" s="3"/>
      <c r="D75" s="3" t="s">
        <v>0</v>
      </c>
      <c r="E75" s="27" t="s">
        <v>181</v>
      </c>
      <c r="F75" s="27" t="s">
        <v>180</v>
      </c>
      <c r="G75" s="3" t="s">
        <v>166</v>
      </c>
      <c r="H75" s="3" t="s">
        <v>167</v>
      </c>
      <c r="I75" s="3" t="s">
        <v>168</v>
      </c>
      <c r="J75" s="3" t="s">
        <v>5</v>
      </c>
      <c r="K75" s="3" t="s">
        <v>161</v>
      </c>
      <c r="L75" s="3" t="s">
        <v>162</v>
      </c>
      <c r="M75" s="3" t="s">
        <v>152</v>
      </c>
      <c r="N75" s="3" t="s">
        <v>153</v>
      </c>
      <c r="O75" s="3" t="s">
        <v>154</v>
      </c>
      <c r="P75" s="3" t="s">
        <v>155</v>
      </c>
      <c r="Q75" s="3" t="s">
        <v>156</v>
      </c>
      <c r="R75" s="3" t="s">
        <v>157</v>
      </c>
      <c r="S75" s="3" t="s">
        <v>158</v>
      </c>
      <c r="T75" s="3" t="s">
        <v>159</v>
      </c>
      <c r="U75" s="3" t="s">
        <v>160</v>
      </c>
      <c r="V75" s="3" t="s">
        <v>179</v>
      </c>
      <c r="W75" s="3" t="s">
        <v>178</v>
      </c>
      <c r="X75" s="3" t="s">
        <v>26</v>
      </c>
      <c r="Y75" s="3" t="s">
        <v>29</v>
      </c>
      <c r="Z75" s="3" t="s">
        <v>28</v>
      </c>
      <c r="AA75" s="3" t="s">
        <v>32</v>
      </c>
      <c r="AB75" s="3" t="s">
        <v>23</v>
      </c>
      <c r="AC75" s="3" t="s">
        <v>27</v>
      </c>
      <c r="AD75" s="3" t="s">
        <v>24</v>
      </c>
      <c r="AE75" s="3" t="s">
        <v>25</v>
      </c>
      <c r="AF75" s="3" t="s">
        <v>31</v>
      </c>
      <c r="AG75" s="3" t="s">
        <v>22</v>
      </c>
      <c r="AH75" s="3" t="s">
        <v>30</v>
      </c>
      <c r="AI75" s="3" t="s">
        <v>36</v>
      </c>
      <c r="AJ75" s="3" t="s">
        <v>37</v>
      </c>
      <c r="AK75" s="3" t="s">
        <v>38</v>
      </c>
      <c r="AL75" s="3" t="s">
        <v>40</v>
      </c>
      <c r="AM75" s="3" t="s">
        <v>41</v>
      </c>
      <c r="AN75" s="4" t="s">
        <v>21</v>
      </c>
    </row>
    <row r="76" spans="1:78">
      <c r="D76" s="23"/>
      <c r="E76" s="24" t="str">
        <f>IF($D76="","",$B76*VLOOKUP($D76,aliments!$B$2:$AZ$70,2,0)/100)</f>
        <v/>
      </c>
      <c r="F76" s="24" t="str">
        <f>IF($D76="","",$B76*VLOOKUP($D76,aliments!$B$2:$AZ$70,3,0)/100)</f>
        <v/>
      </c>
      <c r="G76" s="24" t="str">
        <f>IF($D76="","",$B76*VLOOKUP($D76,aliments!$B$2:$AZ$70,4,0)/100)</f>
        <v/>
      </c>
      <c r="H76" s="24" t="str">
        <f>IF($D76="","",$B76*VLOOKUP($D76,aliments!$B$2:$AZ$70,5,0)/100)</f>
        <v/>
      </c>
      <c r="I76" s="24" t="str">
        <f>IF($D76="","",$B76*VLOOKUP($D76,aliments!$B$2:$AZ$70,6,0)/100)</f>
        <v/>
      </c>
      <c r="J76" s="24" t="str">
        <f>IF($D76="","",$B76*VLOOKUP($D76,aliments!$B$2:$AZ$70,7,0)/100)</f>
        <v/>
      </c>
      <c r="K76" s="24" t="str">
        <f>IF($D76="","",$B76*VLOOKUP($D76,aliments!$B$2:$AZ$70,8,0)/100)</f>
        <v/>
      </c>
      <c r="L76" s="24" t="str">
        <f>IF($D76="","",$B76*VLOOKUP($D76,aliments!$B$2:$AZ$70,9,0)/100)</f>
        <v/>
      </c>
      <c r="M76" s="24" t="str">
        <f>IF($D76="","",$B76*VLOOKUP($D76,aliments!$B$2:$AZ$70,10,0)/100)</f>
        <v/>
      </c>
      <c r="N76" s="24" t="str">
        <f>IF($D76="","",$B76*VLOOKUP($D76,aliments!$B$2:$AZ$70,11,0)/100)</f>
        <v/>
      </c>
      <c r="O76" s="24" t="str">
        <f>IF($D76="","",$B76*VLOOKUP($D76,aliments!$B$2:$AZ$70,12,0)/100)</f>
        <v/>
      </c>
      <c r="P76" s="24" t="str">
        <f>IF($D76="","",$B76*VLOOKUP($D76,aliments!$B$2:$AZ$70,13,0)/100)</f>
        <v/>
      </c>
      <c r="Q76" s="24" t="str">
        <f>IF($D76="","",$B76*VLOOKUP($D76,aliments!$B$2:$AZ$70,14,0)/100)</f>
        <v/>
      </c>
      <c r="R76" s="24" t="str">
        <f>IF($D76="","",$B76*VLOOKUP($D76,aliments!$B$2:$AZ$70,15,0)/100)</f>
        <v/>
      </c>
      <c r="S76" s="24" t="str">
        <f>IF($D76="","",$B76*VLOOKUP($D76,aliments!$B$2:$AZ$70,16,0)/100)</f>
        <v/>
      </c>
      <c r="T76" s="24" t="str">
        <f>IF($D76="","",$B76*VLOOKUP($D76,aliments!$B$2:$AZ$70,17,0)/100)</f>
        <v/>
      </c>
      <c r="U76" s="24" t="str">
        <f>IF($D76="","",$B76*VLOOKUP($D76,aliments!$B$2:$AZ$70,18,0)/100)</f>
        <v/>
      </c>
      <c r="V76" s="24" t="str">
        <f>IF($D76="","",$B76*VLOOKUP($D76,aliments!$B$2:$AZ$70,19,0)/100)</f>
        <v/>
      </c>
      <c r="W76" s="24" t="str">
        <f>IF($D76="","",$B76*VLOOKUP($D76,aliments!$B$2:$AZ$70,20,0)/100)</f>
        <v/>
      </c>
      <c r="X76" s="24" t="str">
        <f>IF($D76="","",$B76*VLOOKUP($D76,aliments!$B$2:$AZ$70,21,0)/100)</f>
        <v/>
      </c>
      <c r="Y76" s="24" t="str">
        <f>IF($D76="","",$B76*VLOOKUP($D76,aliments!$B$2:$AZ$70,22,0)/100)</f>
        <v/>
      </c>
      <c r="Z76" s="24" t="str">
        <f>IF($D76="","",$B76*VLOOKUP($D76,aliments!$B$2:$AZ$70,23,0)/100)</f>
        <v/>
      </c>
      <c r="AA76" s="24" t="str">
        <f>IF($D76="","",$B76*VLOOKUP($D76,aliments!$B$2:$AZ$70,24,0)/100)</f>
        <v/>
      </c>
      <c r="AB76" s="24" t="str">
        <f>IF($D76="","",$B76*VLOOKUP($D76,aliments!$B$2:$AZ$70,25,0)/100)</f>
        <v/>
      </c>
      <c r="AC76" s="24" t="str">
        <f>IF($D76="","",$B76*VLOOKUP($D76,aliments!$B$2:$AZ$70,26,0)/100)</f>
        <v/>
      </c>
      <c r="AD76" s="24" t="str">
        <f>IF($D76="","",$B76*VLOOKUP($D76,aliments!$B$2:$AZ$70,27,0)/100)</f>
        <v/>
      </c>
      <c r="AE76" s="24" t="str">
        <f>IF($D76="","",$B76*VLOOKUP($D76,aliments!$B$2:$AZ$70,28,0)/100)</f>
        <v/>
      </c>
      <c r="AF76" s="24" t="str">
        <f>IF($D76="","",$B76*VLOOKUP($D76,aliments!$B$2:$AZ$70,29,0)/100)</f>
        <v/>
      </c>
      <c r="AG76" s="24" t="str">
        <f>IF($D76="","",$B76*VLOOKUP($D76,aliments!$B$2:$AZ$70,30,0)/100)</f>
        <v/>
      </c>
      <c r="AH76" s="24" t="str">
        <f>IF($D76="","",$B76*VLOOKUP($D76,aliments!$B$2:$AZ$70,31,0)/100)</f>
        <v/>
      </c>
      <c r="AI76" s="24" t="str">
        <f>IF($D76="","",$B76*VLOOKUP($D76,aliments!$B$2:$AZ$70,32,0)/100)</f>
        <v/>
      </c>
      <c r="AJ76" s="24" t="str">
        <f>IF($D76="","",$B76*VLOOKUP($D76,aliments!$B$2:$AZ$70,33,0)/100)</f>
        <v/>
      </c>
      <c r="AK76" s="24" t="str">
        <f>IF($D76="","",$B76*VLOOKUP($D76,aliments!$B$2:$AZ$70,34,0)/100)</f>
        <v/>
      </c>
      <c r="AL76" s="24" t="str">
        <f>IF($D76="","",$B76*VLOOKUP($D76,aliments!$B$2:$AZ$70,35,0)/100)</f>
        <v/>
      </c>
      <c r="AM76" s="24" t="str">
        <f>IF($D76="","",$B76*VLOOKUP($D76,aliments!$B$2:$AZ$70,36,0)/100)</f>
        <v/>
      </c>
      <c r="AN76" s="24" t="str">
        <f>IF($D76="","",$B76*VLOOKUP($D76,aliments!$B$2:$AZ$70,37,0)/100)</f>
        <v/>
      </c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</row>
    <row r="77" spans="1:78">
      <c r="D77" s="23"/>
      <c r="E77" s="24" t="str">
        <f>IF($D77="","",$B77*VLOOKUP($D77,aliments!$B$2:$AZ$70,2,0)/100)</f>
        <v/>
      </c>
      <c r="F77" s="24" t="str">
        <f>IF($D77="","",$B77*VLOOKUP($D77,aliments!$B$2:$AZ$70,3,0)/100)</f>
        <v/>
      </c>
      <c r="G77" s="24" t="str">
        <f>IF($D77="","",$B77*VLOOKUP($D77,aliments!$B$2:$AZ$70,4,0)/100)</f>
        <v/>
      </c>
      <c r="H77" s="24" t="str">
        <f>IF($D77="","",$B77*VLOOKUP($D77,aliments!$B$2:$AZ$70,5,0)/100)</f>
        <v/>
      </c>
      <c r="I77" s="24" t="str">
        <f>IF($D77="","",$B77*VLOOKUP($D77,aliments!$B$2:$AZ$70,6,0)/100)</f>
        <v/>
      </c>
      <c r="J77" s="24" t="str">
        <f>IF($D77="","",$B77*VLOOKUP($D77,aliments!$B$2:$AZ$70,7,0)/100)</f>
        <v/>
      </c>
      <c r="K77" s="24" t="str">
        <f>IF($D77="","",$B77*VLOOKUP($D77,aliments!$B$2:$AZ$70,8,0)/100)</f>
        <v/>
      </c>
      <c r="L77" s="24" t="str">
        <f>IF($D77="","",$B77*VLOOKUP($D77,aliments!$B$2:$AZ$70,9,0)/100)</f>
        <v/>
      </c>
      <c r="M77" s="24" t="str">
        <f>IF($D77="","",$B77*VLOOKUP($D77,aliments!$B$2:$AZ$70,10,0)/100)</f>
        <v/>
      </c>
      <c r="N77" s="24" t="str">
        <f>IF($D77="","",$B77*VLOOKUP($D77,aliments!$B$2:$AZ$70,11,0)/100)</f>
        <v/>
      </c>
      <c r="O77" s="24" t="str">
        <f>IF($D77="","",$B77*VLOOKUP($D77,aliments!$B$2:$AZ$70,12,0)/100)</f>
        <v/>
      </c>
      <c r="P77" s="24" t="str">
        <f>IF($D77="","",$B77*VLOOKUP($D77,aliments!$B$2:$AZ$70,13,0)/100)</f>
        <v/>
      </c>
      <c r="Q77" s="24" t="str">
        <f>IF($D77="","",$B77*VLOOKUP($D77,aliments!$B$2:$AZ$70,14,0)/100)</f>
        <v/>
      </c>
      <c r="R77" s="24" t="str">
        <f>IF($D77="","",$B77*VLOOKUP($D77,aliments!$B$2:$AZ$70,15,0)/100)</f>
        <v/>
      </c>
      <c r="S77" s="24" t="str">
        <f>IF($D77="","",$B77*VLOOKUP($D77,aliments!$B$2:$AZ$70,16,0)/100)</f>
        <v/>
      </c>
      <c r="T77" s="24" t="str">
        <f>IF($D77="","",$B77*VLOOKUP($D77,aliments!$B$2:$AZ$70,17,0)/100)</f>
        <v/>
      </c>
      <c r="U77" s="24" t="str">
        <f>IF($D77="","",$B77*VLOOKUP($D77,aliments!$B$2:$AZ$70,18,0)/100)</f>
        <v/>
      </c>
      <c r="V77" s="24" t="str">
        <f>IF($D77="","",$B77*VLOOKUP($D77,aliments!$B$2:$AZ$70,19,0)/100)</f>
        <v/>
      </c>
      <c r="W77" s="24" t="str">
        <f>IF($D77="","",$B77*VLOOKUP($D77,aliments!$B$2:$AZ$70,20,0)/100)</f>
        <v/>
      </c>
      <c r="X77" s="24" t="str">
        <f>IF($D77="","",$B77*VLOOKUP($D77,aliments!$B$2:$AZ$70,21,0)/100)</f>
        <v/>
      </c>
      <c r="Y77" s="24" t="str">
        <f>IF($D77="","",$B77*VLOOKUP($D77,aliments!$B$2:$AZ$70,22,0)/100)</f>
        <v/>
      </c>
      <c r="Z77" s="24" t="str">
        <f>IF($D77="","",$B77*VLOOKUP($D77,aliments!$B$2:$AZ$70,23,0)/100)</f>
        <v/>
      </c>
      <c r="AA77" s="24" t="str">
        <f>IF($D77="","",$B77*VLOOKUP($D77,aliments!$B$2:$AZ$70,24,0)/100)</f>
        <v/>
      </c>
      <c r="AB77" s="24" t="str">
        <f>IF($D77="","",$B77*VLOOKUP($D77,aliments!$B$2:$AZ$70,25,0)/100)</f>
        <v/>
      </c>
      <c r="AC77" s="24" t="str">
        <f>IF($D77="","",$B77*VLOOKUP($D77,aliments!$B$2:$AZ$70,26,0)/100)</f>
        <v/>
      </c>
      <c r="AD77" s="24" t="str">
        <f>IF($D77="","",$B77*VLOOKUP($D77,aliments!$B$2:$AZ$70,27,0)/100)</f>
        <v/>
      </c>
      <c r="AE77" s="24" t="str">
        <f>IF($D77="","",$B77*VLOOKUP($D77,aliments!$B$2:$AZ$70,28,0)/100)</f>
        <v/>
      </c>
      <c r="AF77" s="24" t="str">
        <f>IF($D77="","",$B77*VLOOKUP($D77,aliments!$B$2:$AZ$70,29,0)/100)</f>
        <v/>
      </c>
      <c r="AG77" s="24" t="str">
        <f>IF($D77="","",$B77*VLOOKUP($D77,aliments!$B$2:$AZ$70,30,0)/100)</f>
        <v/>
      </c>
      <c r="AH77" s="24" t="str">
        <f>IF($D77="","",$B77*VLOOKUP($D77,aliments!$B$2:$AZ$70,31,0)/100)</f>
        <v/>
      </c>
      <c r="AI77" s="24" t="str">
        <f>IF($D77="","",$B77*VLOOKUP($D77,aliments!$B$2:$AZ$70,32,0)/100)</f>
        <v/>
      </c>
      <c r="AJ77" s="24" t="str">
        <f>IF($D77="","",$B77*VLOOKUP($D77,aliments!$B$2:$AZ$70,33,0)/100)</f>
        <v/>
      </c>
      <c r="AK77" s="24" t="str">
        <f>IF($D77="","",$B77*VLOOKUP($D77,aliments!$B$2:$AZ$70,34,0)/100)</f>
        <v/>
      </c>
      <c r="AL77" s="24" t="str">
        <f>IF($D77="","",$B77*VLOOKUP($D77,aliments!$B$2:$AZ$70,35,0)/100)</f>
        <v/>
      </c>
      <c r="AM77" s="24" t="str">
        <f>IF($D77="","",$B77*VLOOKUP($D77,aliments!$B$2:$AZ$70,36,0)/100)</f>
        <v/>
      </c>
      <c r="AN77" s="24" t="str">
        <f>IF($D77="","",$B77*VLOOKUP($D77,aliments!$B$2:$AZ$70,37,0)/100)</f>
        <v/>
      </c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</row>
    <row r="78" spans="1:78">
      <c r="D78" s="23"/>
      <c r="E78" s="24" t="str">
        <f>IF($D78="","",$B78*VLOOKUP($D78,aliments!$B$2:$AZ$70,2,0)/100)</f>
        <v/>
      </c>
      <c r="F78" s="24" t="str">
        <f>IF($D78="","",$B78*VLOOKUP($D78,aliments!$B$2:$AZ$70,3,0)/100)</f>
        <v/>
      </c>
      <c r="G78" s="24" t="str">
        <f>IF($D78="","",$B78*VLOOKUP($D78,aliments!$B$2:$AZ$70,4,0)/100)</f>
        <v/>
      </c>
      <c r="H78" s="24" t="str">
        <f>IF($D78="","",$B78*VLOOKUP($D78,aliments!$B$2:$AZ$70,5,0)/100)</f>
        <v/>
      </c>
      <c r="I78" s="24" t="str">
        <f>IF($D78="","",$B78*VLOOKUP($D78,aliments!$B$2:$AZ$70,6,0)/100)</f>
        <v/>
      </c>
      <c r="J78" s="24" t="str">
        <f>IF($D78="","",$B78*VLOOKUP($D78,aliments!$B$2:$AZ$70,7,0)/100)</f>
        <v/>
      </c>
      <c r="K78" s="24" t="str">
        <f>IF($D78="","",$B78*VLOOKUP($D78,aliments!$B$2:$AZ$70,8,0)/100)</f>
        <v/>
      </c>
      <c r="L78" s="24" t="str">
        <f>IF($D78="","",$B78*VLOOKUP($D78,aliments!$B$2:$AZ$70,9,0)/100)</f>
        <v/>
      </c>
      <c r="M78" s="24" t="str">
        <f>IF($D78="","",$B78*VLOOKUP($D78,aliments!$B$2:$AZ$70,10,0)/100)</f>
        <v/>
      </c>
      <c r="N78" s="24" t="str">
        <f>IF($D78="","",$B78*VLOOKUP($D78,aliments!$B$2:$AZ$70,11,0)/100)</f>
        <v/>
      </c>
      <c r="O78" s="24" t="str">
        <f>IF($D78="","",$B78*VLOOKUP($D78,aliments!$B$2:$AZ$70,12,0)/100)</f>
        <v/>
      </c>
      <c r="P78" s="24" t="str">
        <f>IF($D78="","",$B78*VLOOKUP($D78,aliments!$B$2:$AZ$70,13,0)/100)</f>
        <v/>
      </c>
      <c r="Q78" s="24" t="str">
        <f>IF($D78="","",$B78*VLOOKUP($D78,aliments!$B$2:$AZ$70,14,0)/100)</f>
        <v/>
      </c>
      <c r="R78" s="24" t="str">
        <f>IF($D78="","",$B78*VLOOKUP($D78,aliments!$B$2:$AZ$70,15,0)/100)</f>
        <v/>
      </c>
      <c r="S78" s="24" t="str">
        <f>IF($D78="","",$B78*VLOOKUP($D78,aliments!$B$2:$AZ$70,16,0)/100)</f>
        <v/>
      </c>
      <c r="T78" s="24" t="str">
        <f>IF($D78="","",$B78*VLOOKUP($D78,aliments!$B$2:$AZ$70,17,0)/100)</f>
        <v/>
      </c>
      <c r="U78" s="24" t="str">
        <f>IF($D78="","",$B78*VLOOKUP($D78,aliments!$B$2:$AZ$70,18,0)/100)</f>
        <v/>
      </c>
      <c r="V78" s="24" t="str">
        <f>IF($D78="","",$B78*VLOOKUP($D78,aliments!$B$2:$AZ$70,19,0)/100)</f>
        <v/>
      </c>
      <c r="W78" s="24" t="str">
        <f>IF($D78="","",$B78*VLOOKUP($D78,aliments!$B$2:$AZ$70,20,0)/100)</f>
        <v/>
      </c>
      <c r="X78" s="24" t="str">
        <f>IF($D78="","",$B78*VLOOKUP($D78,aliments!$B$2:$AZ$70,21,0)/100)</f>
        <v/>
      </c>
      <c r="Y78" s="24" t="str">
        <f>IF($D78="","",$B78*VLOOKUP($D78,aliments!$B$2:$AZ$70,22,0)/100)</f>
        <v/>
      </c>
      <c r="Z78" s="24" t="str">
        <f>IF($D78="","",$B78*VLOOKUP($D78,aliments!$B$2:$AZ$70,23,0)/100)</f>
        <v/>
      </c>
      <c r="AA78" s="24" t="str">
        <f>IF($D78="","",$B78*VLOOKUP($D78,aliments!$B$2:$AZ$70,24,0)/100)</f>
        <v/>
      </c>
      <c r="AB78" s="24" t="str">
        <f>IF($D78="","",$B78*VLOOKUP($D78,aliments!$B$2:$AZ$70,25,0)/100)</f>
        <v/>
      </c>
      <c r="AC78" s="24" t="str">
        <f>IF($D78="","",$B78*VLOOKUP($D78,aliments!$B$2:$AZ$70,26,0)/100)</f>
        <v/>
      </c>
      <c r="AD78" s="24" t="str">
        <f>IF($D78="","",$B78*VLOOKUP($D78,aliments!$B$2:$AZ$70,27,0)/100)</f>
        <v/>
      </c>
      <c r="AE78" s="24" t="str">
        <f>IF($D78="","",$B78*VLOOKUP($D78,aliments!$B$2:$AZ$70,28,0)/100)</f>
        <v/>
      </c>
      <c r="AF78" s="24" t="str">
        <f>IF($D78="","",$B78*VLOOKUP($D78,aliments!$B$2:$AZ$70,29,0)/100)</f>
        <v/>
      </c>
      <c r="AG78" s="24" t="str">
        <f>IF($D78="","",$B78*VLOOKUP($D78,aliments!$B$2:$AZ$70,30,0)/100)</f>
        <v/>
      </c>
      <c r="AH78" s="24" t="str">
        <f>IF($D78="","",$B78*VLOOKUP($D78,aliments!$B$2:$AZ$70,31,0)/100)</f>
        <v/>
      </c>
      <c r="AI78" s="24" t="str">
        <f>IF($D78="","",$B78*VLOOKUP($D78,aliments!$B$2:$AZ$70,32,0)/100)</f>
        <v/>
      </c>
      <c r="AJ78" s="24" t="str">
        <f>IF($D78="","",$B78*VLOOKUP($D78,aliments!$B$2:$AZ$70,33,0)/100)</f>
        <v/>
      </c>
      <c r="AK78" s="24" t="str">
        <f>IF($D78="","",$B78*VLOOKUP($D78,aliments!$B$2:$AZ$70,34,0)/100)</f>
        <v/>
      </c>
      <c r="AL78" s="24" t="str">
        <f>IF($D78="","",$B78*VLOOKUP($D78,aliments!$B$2:$AZ$70,35,0)/100)</f>
        <v/>
      </c>
      <c r="AM78" s="24" t="str">
        <f>IF($D78="","",$B78*VLOOKUP($D78,aliments!$B$2:$AZ$70,36,0)/100)</f>
        <v/>
      </c>
      <c r="AN78" s="24" t="str">
        <f>IF($D78="","",$B78*VLOOKUP($D78,aliments!$B$2:$AZ$70,37,0)/100)</f>
        <v/>
      </c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</row>
    <row r="79" spans="1:78">
      <c r="D79" s="23"/>
      <c r="E79" s="24" t="str">
        <f>IF($D79="","",$B79*VLOOKUP($D79,aliments!$B$2:$AZ$70,2,0)/100)</f>
        <v/>
      </c>
      <c r="F79" s="24" t="str">
        <f>IF($D79="","",$B79*VLOOKUP($D79,aliments!$B$2:$AZ$70,3,0)/100)</f>
        <v/>
      </c>
      <c r="G79" s="24" t="str">
        <f>IF($D79="","",$B79*VLOOKUP($D79,aliments!$B$2:$AZ$70,4,0)/100)</f>
        <v/>
      </c>
      <c r="H79" s="24" t="str">
        <f>IF($D79="","",$B79*VLOOKUP($D79,aliments!$B$2:$AZ$70,5,0)/100)</f>
        <v/>
      </c>
      <c r="I79" s="24" t="str">
        <f>IF($D79="","",$B79*VLOOKUP($D79,aliments!$B$2:$AZ$70,6,0)/100)</f>
        <v/>
      </c>
      <c r="J79" s="24" t="str">
        <f>IF($D79="","",$B79*VLOOKUP($D79,aliments!$B$2:$AZ$70,7,0)/100)</f>
        <v/>
      </c>
      <c r="K79" s="24" t="str">
        <f>IF($D79="","",$B79*VLOOKUP($D79,aliments!$B$2:$AZ$70,8,0)/100)</f>
        <v/>
      </c>
      <c r="L79" s="24" t="str">
        <f>IF($D79="","",$B79*VLOOKUP($D79,aliments!$B$2:$AZ$70,9,0)/100)</f>
        <v/>
      </c>
      <c r="M79" s="24" t="str">
        <f>IF($D79="","",$B79*VLOOKUP($D79,aliments!$B$2:$AZ$70,10,0)/100)</f>
        <v/>
      </c>
      <c r="N79" s="24" t="str">
        <f>IF($D79="","",$B79*VLOOKUP($D79,aliments!$B$2:$AZ$70,11,0)/100)</f>
        <v/>
      </c>
      <c r="O79" s="24" t="str">
        <f>IF($D79="","",$B79*VLOOKUP($D79,aliments!$B$2:$AZ$70,12,0)/100)</f>
        <v/>
      </c>
      <c r="P79" s="24" t="str">
        <f>IF($D79="","",$B79*VLOOKUP($D79,aliments!$B$2:$AZ$70,13,0)/100)</f>
        <v/>
      </c>
      <c r="Q79" s="24" t="str">
        <f>IF($D79="","",$B79*VLOOKUP($D79,aliments!$B$2:$AZ$70,14,0)/100)</f>
        <v/>
      </c>
      <c r="R79" s="24" t="str">
        <f>IF($D79="","",$B79*VLOOKUP($D79,aliments!$B$2:$AZ$70,15,0)/100)</f>
        <v/>
      </c>
      <c r="S79" s="24" t="str">
        <f>IF($D79="","",$B79*VLOOKUP($D79,aliments!$B$2:$AZ$70,16,0)/100)</f>
        <v/>
      </c>
      <c r="T79" s="24" t="str">
        <f>IF($D79="","",$B79*VLOOKUP($D79,aliments!$B$2:$AZ$70,17,0)/100)</f>
        <v/>
      </c>
      <c r="U79" s="24" t="str">
        <f>IF($D79="","",$B79*VLOOKUP($D79,aliments!$B$2:$AZ$70,18,0)/100)</f>
        <v/>
      </c>
      <c r="V79" s="24" t="str">
        <f>IF($D79="","",$B79*VLOOKUP($D79,aliments!$B$2:$AZ$70,19,0)/100)</f>
        <v/>
      </c>
      <c r="W79" s="24" t="str">
        <f>IF($D79="","",$B79*VLOOKUP($D79,aliments!$B$2:$AZ$70,20,0)/100)</f>
        <v/>
      </c>
      <c r="X79" s="24" t="str">
        <f>IF($D79="","",$B79*VLOOKUP($D79,aliments!$B$2:$AZ$70,21,0)/100)</f>
        <v/>
      </c>
      <c r="Y79" s="24" t="str">
        <f>IF($D79="","",$B79*VLOOKUP($D79,aliments!$B$2:$AZ$70,22,0)/100)</f>
        <v/>
      </c>
      <c r="Z79" s="24" t="str">
        <f>IF($D79="","",$B79*VLOOKUP($D79,aliments!$B$2:$AZ$70,23,0)/100)</f>
        <v/>
      </c>
      <c r="AA79" s="24" t="str">
        <f>IF($D79="","",$B79*VLOOKUP($D79,aliments!$B$2:$AZ$70,24,0)/100)</f>
        <v/>
      </c>
      <c r="AB79" s="24" t="str">
        <f>IF($D79="","",$B79*VLOOKUP($D79,aliments!$B$2:$AZ$70,25,0)/100)</f>
        <v/>
      </c>
      <c r="AC79" s="24" t="str">
        <f>IF($D79="","",$B79*VLOOKUP($D79,aliments!$B$2:$AZ$70,26,0)/100)</f>
        <v/>
      </c>
      <c r="AD79" s="24" t="str">
        <f>IF($D79="","",$B79*VLOOKUP($D79,aliments!$B$2:$AZ$70,27,0)/100)</f>
        <v/>
      </c>
      <c r="AE79" s="24" t="str">
        <f>IF($D79="","",$B79*VLOOKUP($D79,aliments!$B$2:$AZ$70,28,0)/100)</f>
        <v/>
      </c>
      <c r="AF79" s="24" t="str">
        <f>IF($D79="","",$B79*VLOOKUP($D79,aliments!$B$2:$AZ$70,29,0)/100)</f>
        <v/>
      </c>
      <c r="AG79" s="24" t="str">
        <f>IF($D79="","",$B79*VLOOKUP($D79,aliments!$B$2:$AZ$70,30,0)/100)</f>
        <v/>
      </c>
      <c r="AH79" s="24" t="str">
        <f>IF($D79="","",$B79*VLOOKUP($D79,aliments!$B$2:$AZ$70,31,0)/100)</f>
        <v/>
      </c>
      <c r="AI79" s="24" t="str">
        <f>IF($D79="","",$B79*VLOOKUP($D79,aliments!$B$2:$AZ$70,32,0)/100)</f>
        <v/>
      </c>
      <c r="AJ79" s="24" t="str">
        <f>IF($D79="","",$B79*VLOOKUP($D79,aliments!$B$2:$AZ$70,33,0)/100)</f>
        <v/>
      </c>
      <c r="AK79" s="24" t="str">
        <f>IF($D79="","",$B79*VLOOKUP($D79,aliments!$B$2:$AZ$70,34,0)/100)</f>
        <v/>
      </c>
      <c r="AL79" s="24" t="str">
        <f>IF($D79="","",$B79*VLOOKUP($D79,aliments!$B$2:$AZ$70,35,0)/100)</f>
        <v/>
      </c>
      <c r="AM79" s="24" t="str">
        <f>IF($D79="","",$B79*VLOOKUP($D79,aliments!$B$2:$AZ$70,36,0)/100)</f>
        <v/>
      </c>
      <c r="AN79" s="24" t="str">
        <f>IF($D79="","",$B79*VLOOKUP($D79,aliments!$B$2:$AZ$70,37,0)/100)</f>
        <v/>
      </c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</row>
    <row r="80" spans="1:78">
      <c r="D80" s="23"/>
      <c r="E80" s="24" t="str">
        <f>IF($D80="","",$B80*VLOOKUP($D80,aliments!$B$2:$AZ$70,2,0)/100)</f>
        <v/>
      </c>
      <c r="F80" s="24" t="str">
        <f>IF($D80="","",$B80*VLOOKUP($D80,aliments!$B$2:$AZ$70,3,0)/100)</f>
        <v/>
      </c>
      <c r="G80" s="24" t="str">
        <f>IF($D80="","",$B80*VLOOKUP($D80,aliments!$B$2:$AZ$70,4,0)/100)</f>
        <v/>
      </c>
      <c r="H80" s="24" t="str">
        <f>IF($D80="","",$B80*VLOOKUP($D80,aliments!$B$2:$AZ$70,5,0)/100)</f>
        <v/>
      </c>
      <c r="I80" s="24" t="str">
        <f>IF($D80="","",$B80*VLOOKUP($D80,aliments!$B$2:$AZ$70,6,0)/100)</f>
        <v/>
      </c>
      <c r="J80" s="24" t="str">
        <f>IF($D80="","",$B80*VLOOKUP($D80,aliments!$B$2:$AZ$70,7,0)/100)</f>
        <v/>
      </c>
      <c r="K80" s="24" t="str">
        <f>IF($D80="","",$B80*VLOOKUP($D80,aliments!$B$2:$AZ$70,8,0)/100)</f>
        <v/>
      </c>
      <c r="L80" s="24" t="str">
        <f>IF($D80="","",$B80*VLOOKUP($D80,aliments!$B$2:$AZ$70,9,0)/100)</f>
        <v/>
      </c>
      <c r="M80" s="24" t="str">
        <f>IF($D80="","",$B80*VLOOKUP($D80,aliments!$B$2:$AZ$70,10,0)/100)</f>
        <v/>
      </c>
      <c r="N80" s="24" t="str">
        <f>IF($D80="","",$B80*VLOOKUP($D80,aliments!$B$2:$AZ$70,11,0)/100)</f>
        <v/>
      </c>
      <c r="O80" s="24" t="str">
        <f>IF($D80="","",$B80*VLOOKUP($D80,aliments!$B$2:$AZ$70,12,0)/100)</f>
        <v/>
      </c>
      <c r="P80" s="24" t="str">
        <f>IF($D80="","",$B80*VLOOKUP($D80,aliments!$B$2:$AZ$70,13,0)/100)</f>
        <v/>
      </c>
      <c r="Q80" s="24" t="str">
        <f>IF($D80="","",$B80*VLOOKUP($D80,aliments!$B$2:$AZ$70,14,0)/100)</f>
        <v/>
      </c>
      <c r="R80" s="24" t="str">
        <f>IF($D80="","",$B80*VLOOKUP($D80,aliments!$B$2:$AZ$70,15,0)/100)</f>
        <v/>
      </c>
      <c r="S80" s="24" t="str">
        <f>IF($D80="","",$B80*VLOOKUP($D80,aliments!$B$2:$AZ$70,16,0)/100)</f>
        <v/>
      </c>
      <c r="T80" s="24" t="str">
        <f>IF($D80="","",$B80*VLOOKUP($D80,aliments!$B$2:$AZ$70,17,0)/100)</f>
        <v/>
      </c>
      <c r="U80" s="24" t="str">
        <f>IF($D80="","",$B80*VLOOKUP($D80,aliments!$B$2:$AZ$70,18,0)/100)</f>
        <v/>
      </c>
      <c r="V80" s="24" t="str">
        <f>IF($D80="","",$B80*VLOOKUP($D80,aliments!$B$2:$AZ$70,19,0)/100)</f>
        <v/>
      </c>
      <c r="W80" s="24" t="str">
        <f>IF($D80="","",$B80*VLOOKUP($D80,aliments!$B$2:$AZ$70,20,0)/100)</f>
        <v/>
      </c>
      <c r="X80" s="24" t="str">
        <f>IF($D80="","",$B80*VLOOKUP($D80,aliments!$B$2:$AZ$70,21,0)/100)</f>
        <v/>
      </c>
      <c r="Y80" s="24" t="str">
        <f>IF($D80="","",$B80*VLOOKUP($D80,aliments!$B$2:$AZ$70,22,0)/100)</f>
        <v/>
      </c>
      <c r="Z80" s="24" t="str">
        <f>IF($D80="","",$B80*VLOOKUP($D80,aliments!$B$2:$AZ$70,23,0)/100)</f>
        <v/>
      </c>
      <c r="AA80" s="24" t="str">
        <f>IF($D80="","",$B80*VLOOKUP($D80,aliments!$B$2:$AZ$70,24,0)/100)</f>
        <v/>
      </c>
      <c r="AB80" s="24" t="str">
        <f>IF($D80="","",$B80*VLOOKUP($D80,aliments!$B$2:$AZ$70,25,0)/100)</f>
        <v/>
      </c>
      <c r="AC80" s="24" t="str">
        <f>IF($D80="","",$B80*VLOOKUP($D80,aliments!$B$2:$AZ$70,26,0)/100)</f>
        <v/>
      </c>
      <c r="AD80" s="24" t="str">
        <f>IF($D80="","",$B80*VLOOKUP($D80,aliments!$B$2:$AZ$70,27,0)/100)</f>
        <v/>
      </c>
      <c r="AE80" s="24" t="str">
        <f>IF($D80="","",$B80*VLOOKUP($D80,aliments!$B$2:$AZ$70,28,0)/100)</f>
        <v/>
      </c>
      <c r="AF80" s="24" t="str">
        <f>IF($D80="","",$B80*VLOOKUP($D80,aliments!$B$2:$AZ$70,29,0)/100)</f>
        <v/>
      </c>
      <c r="AG80" s="24" t="str">
        <f>IF($D80="","",$B80*VLOOKUP($D80,aliments!$B$2:$AZ$70,30,0)/100)</f>
        <v/>
      </c>
      <c r="AH80" s="24" t="str">
        <f>IF($D80="","",$B80*VLOOKUP($D80,aliments!$B$2:$AZ$70,31,0)/100)</f>
        <v/>
      </c>
      <c r="AI80" s="24" t="str">
        <f>IF($D80="","",$B80*VLOOKUP($D80,aliments!$B$2:$AZ$70,32,0)/100)</f>
        <v/>
      </c>
      <c r="AJ80" s="24" t="str">
        <f>IF($D80="","",$B80*VLOOKUP($D80,aliments!$B$2:$AZ$70,33,0)/100)</f>
        <v/>
      </c>
      <c r="AK80" s="24" t="str">
        <f>IF($D80="","",$B80*VLOOKUP($D80,aliments!$B$2:$AZ$70,34,0)/100)</f>
        <v/>
      </c>
      <c r="AL80" s="24" t="str">
        <f>IF($D80="","",$B80*VLOOKUP($D80,aliments!$B$2:$AZ$70,35,0)/100)</f>
        <v/>
      </c>
      <c r="AM80" s="24" t="str">
        <f>IF($D80="","",$B80*VLOOKUP($D80,aliments!$B$2:$AZ$70,36,0)/100)</f>
        <v/>
      </c>
      <c r="AN80" s="24" t="str">
        <f>IF($D80="","",$B80*VLOOKUP($D80,aliments!$B$2:$AZ$70,37,0)/100)</f>
        <v/>
      </c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</row>
    <row r="81" spans="1:75">
      <c r="D81" s="23"/>
      <c r="E81" s="24" t="str">
        <f>IF($D81="","",$B81*VLOOKUP($D81,aliments!$B$2:$AZ$70,2,0)/100)</f>
        <v/>
      </c>
      <c r="F81" s="24" t="str">
        <f>IF($D81="","",$B81*VLOOKUP($D81,aliments!$B$2:$AZ$70,3,0)/100)</f>
        <v/>
      </c>
      <c r="G81" s="24" t="str">
        <f>IF($D81="","",$B81*VLOOKUP($D81,aliments!$B$2:$AZ$70,4,0)/100)</f>
        <v/>
      </c>
      <c r="H81" s="24" t="str">
        <f>IF($D81="","",$B81*VLOOKUP($D81,aliments!$B$2:$AZ$70,5,0)/100)</f>
        <v/>
      </c>
      <c r="I81" s="24" t="str">
        <f>IF($D81="","",$B81*VLOOKUP($D81,aliments!$B$2:$AZ$70,6,0)/100)</f>
        <v/>
      </c>
      <c r="J81" s="24" t="str">
        <f>IF($D81="","",$B81*VLOOKUP($D81,aliments!$B$2:$AZ$70,7,0)/100)</f>
        <v/>
      </c>
      <c r="K81" s="24" t="str">
        <f>IF($D81="","",$B81*VLOOKUP($D81,aliments!$B$2:$AZ$70,8,0)/100)</f>
        <v/>
      </c>
      <c r="L81" s="24" t="str">
        <f>IF($D81="","",$B81*VLOOKUP($D81,aliments!$B$2:$AZ$70,9,0)/100)</f>
        <v/>
      </c>
      <c r="M81" s="24" t="str">
        <f>IF($D81="","",$B81*VLOOKUP($D81,aliments!$B$2:$AZ$70,10,0)/100)</f>
        <v/>
      </c>
      <c r="N81" s="24" t="str">
        <f>IF($D81="","",$B81*VLOOKUP($D81,aliments!$B$2:$AZ$70,11,0)/100)</f>
        <v/>
      </c>
      <c r="O81" s="24" t="str">
        <f>IF($D81="","",$B81*VLOOKUP($D81,aliments!$B$2:$AZ$70,12,0)/100)</f>
        <v/>
      </c>
      <c r="P81" s="24" t="str">
        <f>IF($D81="","",$B81*VLOOKUP($D81,aliments!$B$2:$AZ$70,13,0)/100)</f>
        <v/>
      </c>
      <c r="Q81" s="24" t="str">
        <f>IF($D81="","",$B81*VLOOKUP($D81,aliments!$B$2:$AZ$70,14,0)/100)</f>
        <v/>
      </c>
      <c r="R81" s="24" t="str">
        <f>IF($D81="","",$B81*VLOOKUP($D81,aliments!$B$2:$AZ$70,15,0)/100)</f>
        <v/>
      </c>
      <c r="S81" s="24" t="str">
        <f>IF($D81="","",$B81*VLOOKUP($D81,aliments!$B$2:$AZ$70,16,0)/100)</f>
        <v/>
      </c>
      <c r="T81" s="24" t="str">
        <f>IF($D81="","",$B81*VLOOKUP($D81,aliments!$B$2:$AZ$70,17,0)/100)</f>
        <v/>
      </c>
      <c r="U81" s="24" t="str">
        <f>IF($D81="","",$B81*VLOOKUP($D81,aliments!$B$2:$AZ$70,18,0)/100)</f>
        <v/>
      </c>
      <c r="V81" s="24" t="str">
        <f>IF($D81="","",$B81*VLOOKUP($D81,aliments!$B$2:$AZ$70,19,0)/100)</f>
        <v/>
      </c>
      <c r="W81" s="24" t="str">
        <f>IF($D81="","",$B81*VLOOKUP($D81,aliments!$B$2:$AZ$70,20,0)/100)</f>
        <v/>
      </c>
      <c r="X81" s="24" t="str">
        <f>IF($D81="","",$B81*VLOOKUP($D81,aliments!$B$2:$AZ$70,21,0)/100)</f>
        <v/>
      </c>
      <c r="Y81" s="24" t="str">
        <f>IF($D81="","",$B81*VLOOKUP($D81,aliments!$B$2:$AZ$70,22,0)/100)</f>
        <v/>
      </c>
      <c r="Z81" s="24" t="str">
        <f>IF($D81="","",$B81*VLOOKUP($D81,aliments!$B$2:$AZ$70,23,0)/100)</f>
        <v/>
      </c>
      <c r="AA81" s="24" t="str">
        <f>IF($D81="","",$B81*VLOOKUP($D81,aliments!$B$2:$AZ$70,24,0)/100)</f>
        <v/>
      </c>
      <c r="AB81" s="24" t="str">
        <f>IF($D81="","",$B81*VLOOKUP($D81,aliments!$B$2:$AZ$70,25,0)/100)</f>
        <v/>
      </c>
      <c r="AC81" s="24" t="str">
        <f>IF($D81="","",$B81*VLOOKUP($D81,aliments!$B$2:$AZ$70,26,0)/100)</f>
        <v/>
      </c>
      <c r="AD81" s="24" t="str">
        <f>IF($D81="","",$B81*VLOOKUP($D81,aliments!$B$2:$AZ$70,27,0)/100)</f>
        <v/>
      </c>
      <c r="AE81" s="24" t="str">
        <f>IF($D81="","",$B81*VLOOKUP($D81,aliments!$B$2:$AZ$70,28,0)/100)</f>
        <v/>
      </c>
      <c r="AF81" s="24" t="str">
        <f>IF($D81="","",$B81*VLOOKUP($D81,aliments!$B$2:$AZ$70,29,0)/100)</f>
        <v/>
      </c>
      <c r="AG81" s="24" t="str">
        <f>IF($D81="","",$B81*VLOOKUP($D81,aliments!$B$2:$AZ$70,30,0)/100)</f>
        <v/>
      </c>
      <c r="AH81" s="24" t="str">
        <f>IF($D81="","",$B81*VLOOKUP($D81,aliments!$B$2:$AZ$70,31,0)/100)</f>
        <v/>
      </c>
      <c r="AI81" s="24" t="str">
        <f>IF($D81="","",$B81*VLOOKUP($D81,aliments!$B$2:$AZ$70,32,0)/100)</f>
        <v/>
      </c>
      <c r="AJ81" s="24" t="str">
        <f>IF($D81="","",$B81*VLOOKUP($D81,aliments!$B$2:$AZ$70,33,0)/100)</f>
        <v/>
      </c>
      <c r="AK81" s="24" t="str">
        <f>IF($D81="","",$B81*VLOOKUP($D81,aliments!$B$2:$AZ$70,34,0)/100)</f>
        <v/>
      </c>
      <c r="AL81" s="24" t="str">
        <f>IF($D81="","",$B81*VLOOKUP($D81,aliments!$B$2:$AZ$70,35,0)/100)</f>
        <v/>
      </c>
      <c r="AM81" s="24" t="str">
        <f>IF($D81="","",$B81*VLOOKUP($D81,aliments!$B$2:$AZ$70,36,0)/100)</f>
        <v/>
      </c>
      <c r="AN81" s="24" t="str">
        <f>IF($D81="","",$B81*VLOOKUP($D81,aliments!$B$2:$AZ$70,37,0)/100)</f>
        <v/>
      </c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</row>
    <row r="82" spans="1:75" ht="13.5" thickBot="1">
      <c r="D82" s="23"/>
      <c r="E82" s="24" t="str">
        <f>IF($D82="","",$B82*VLOOKUP($D82,aliments!$B$2:$AZ$70,2,0)/100)</f>
        <v/>
      </c>
      <c r="F82" s="24" t="str">
        <f>IF($D82="","",$B82*VLOOKUP($D82,aliments!$B$2:$AZ$70,3,0)/100)</f>
        <v/>
      </c>
      <c r="G82" s="24" t="str">
        <f>IF($D82="","",$B82*VLOOKUP($D82,aliments!$B$2:$AZ$70,4,0)/100)</f>
        <v/>
      </c>
      <c r="H82" s="24" t="str">
        <f>IF($D82="","",$B82*VLOOKUP($D82,aliments!$B$2:$AZ$70,5,0)/100)</f>
        <v/>
      </c>
      <c r="I82" s="24" t="str">
        <f>IF($D82="","",$B82*VLOOKUP($D82,aliments!$B$2:$AZ$70,6,0)/100)</f>
        <v/>
      </c>
      <c r="J82" s="24" t="str">
        <f>IF($D82="","",$B82*VLOOKUP($D82,aliments!$B$2:$AZ$70,7,0)/100)</f>
        <v/>
      </c>
      <c r="K82" s="24" t="str">
        <f>IF($D82="","",$B82*VLOOKUP($D82,aliments!$B$2:$AZ$70,8,0)/100)</f>
        <v/>
      </c>
      <c r="L82" s="24" t="str">
        <f>IF($D82="","",$B82*VLOOKUP($D82,aliments!$B$2:$AZ$70,9,0)/100)</f>
        <v/>
      </c>
      <c r="M82" s="24" t="str">
        <f>IF($D82="","",$B82*VLOOKUP($D82,aliments!$B$2:$AZ$70,10,0)/100)</f>
        <v/>
      </c>
      <c r="N82" s="24" t="str">
        <f>IF($D82="","",$B82*VLOOKUP($D82,aliments!$B$2:$AZ$70,11,0)/100)</f>
        <v/>
      </c>
      <c r="O82" s="24" t="str">
        <f>IF($D82="","",$B82*VLOOKUP($D82,aliments!$B$2:$AZ$70,12,0)/100)</f>
        <v/>
      </c>
      <c r="P82" s="24" t="str">
        <f>IF($D82="","",$B82*VLOOKUP($D82,aliments!$B$2:$AZ$70,13,0)/100)</f>
        <v/>
      </c>
      <c r="Q82" s="24" t="str">
        <f>IF($D82="","",$B82*VLOOKUP($D82,aliments!$B$2:$AZ$70,14,0)/100)</f>
        <v/>
      </c>
      <c r="R82" s="24" t="str">
        <f>IF($D82="","",$B82*VLOOKUP($D82,aliments!$B$2:$AZ$70,15,0)/100)</f>
        <v/>
      </c>
      <c r="S82" s="24" t="str">
        <f>IF($D82="","",$B82*VLOOKUP($D82,aliments!$B$2:$AZ$70,16,0)/100)</f>
        <v/>
      </c>
      <c r="T82" s="24" t="str">
        <f>IF($D82="","",$B82*VLOOKUP($D82,aliments!$B$2:$AZ$70,17,0)/100)</f>
        <v/>
      </c>
      <c r="U82" s="24" t="str">
        <f>IF($D82="","",$B82*VLOOKUP($D82,aliments!$B$2:$AZ$70,18,0)/100)</f>
        <v/>
      </c>
      <c r="V82" s="24" t="str">
        <f>IF($D82="","",$B82*VLOOKUP($D82,aliments!$B$2:$AZ$70,19,0)/100)</f>
        <v/>
      </c>
      <c r="W82" s="24" t="str">
        <f>IF($D82="","",$B82*VLOOKUP($D82,aliments!$B$2:$AZ$70,20,0)/100)</f>
        <v/>
      </c>
      <c r="X82" s="24" t="str">
        <f>IF($D82="","",$B82*VLOOKUP($D82,aliments!$B$2:$AZ$70,21,0)/100)</f>
        <v/>
      </c>
      <c r="Y82" s="24" t="str">
        <f>IF($D82="","",$B82*VLOOKUP($D82,aliments!$B$2:$AZ$70,22,0)/100)</f>
        <v/>
      </c>
      <c r="Z82" s="24" t="str">
        <f>IF($D82="","",$B82*VLOOKUP($D82,aliments!$B$2:$AZ$70,23,0)/100)</f>
        <v/>
      </c>
      <c r="AA82" s="24" t="str">
        <f>IF($D82="","",$B82*VLOOKUP($D82,aliments!$B$2:$AZ$70,24,0)/100)</f>
        <v/>
      </c>
      <c r="AB82" s="24" t="str">
        <f>IF($D82="","",$B82*VLOOKUP($D82,aliments!$B$2:$AZ$70,25,0)/100)</f>
        <v/>
      </c>
      <c r="AC82" s="24" t="str">
        <f>IF($D82="","",$B82*VLOOKUP($D82,aliments!$B$2:$AZ$70,26,0)/100)</f>
        <v/>
      </c>
      <c r="AD82" s="24" t="str">
        <f>IF($D82="","",$B82*VLOOKUP($D82,aliments!$B$2:$AZ$70,27,0)/100)</f>
        <v/>
      </c>
      <c r="AE82" s="24" t="str">
        <f>IF($D82="","",$B82*VLOOKUP($D82,aliments!$B$2:$AZ$70,28,0)/100)</f>
        <v/>
      </c>
      <c r="AF82" s="24" t="str">
        <f>IF($D82="","",$B82*VLOOKUP($D82,aliments!$B$2:$AZ$70,29,0)/100)</f>
        <v/>
      </c>
      <c r="AG82" s="24" t="str">
        <f>IF($D82="","",$B82*VLOOKUP($D82,aliments!$B$2:$AZ$70,30,0)/100)</f>
        <v/>
      </c>
      <c r="AH82" s="24" t="str">
        <f>IF($D82="","",$B82*VLOOKUP($D82,aliments!$B$2:$AZ$70,31,0)/100)</f>
        <v/>
      </c>
      <c r="AI82" s="24" t="str">
        <f>IF($D82="","",$B82*VLOOKUP($D82,aliments!$B$2:$AZ$70,32,0)/100)</f>
        <v/>
      </c>
      <c r="AJ82" s="24" t="str">
        <f>IF($D82="","",$B82*VLOOKUP($D82,aliments!$B$2:$AZ$70,33,0)/100)</f>
        <v/>
      </c>
      <c r="AK82" s="24" t="str">
        <f>IF($D82="","",$B82*VLOOKUP($D82,aliments!$B$2:$AZ$70,34,0)/100)</f>
        <v/>
      </c>
      <c r="AL82" s="24" t="str">
        <f>IF($D82="","",$B82*VLOOKUP($D82,aliments!$B$2:$AZ$70,35,0)/100)</f>
        <v/>
      </c>
      <c r="AM82" s="24" t="str">
        <f>IF($D82="","",$B82*VLOOKUP($D82,aliments!$B$2:$AZ$70,36,0)/100)</f>
        <v/>
      </c>
      <c r="AN82" s="24" t="str">
        <f>IF($D82="","",$B82*VLOOKUP($D82,aliments!$B$2:$AZ$70,37,0)/100)</f>
        <v/>
      </c>
    </row>
    <row r="83" spans="1:75" ht="13.5" thickBot="1">
      <c r="A83" s="12" t="s">
        <v>4</v>
      </c>
      <c r="E83" s="28" t="str">
        <f>IF(SUM(E76:E82)=0,"",AVERAGE(E76:E82))</f>
        <v/>
      </c>
      <c r="F83" s="28">
        <f>SUM(F76:F82)</f>
        <v>0</v>
      </c>
      <c r="G83" s="13">
        <f>SUM(G76:G82)</f>
        <v>0</v>
      </c>
      <c r="H83" s="13">
        <f t="shared" ref="H83" si="200">SUM(H76:H82)</f>
        <v>0</v>
      </c>
      <c r="I83" s="13">
        <f t="shared" ref="I83" si="201">SUM(I76:I82)</f>
        <v>0</v>
      </c>
      <c r="J83" s="13">
        <f t="shared" ref="J83" si="202">SUM(J76:J82)</f>
        <v>0</v>
      </c>
      <c r="K83" s="13">
        <f t="shared" ref="K83" si="203">SUM(K76:K82)</f>
        <v>0</v>
      </c>
      <c r="L83" s="13">
        <f t="shared" ref="L83" si="204">SUM(L76:L82)</f>
        <v>0</v>
      </c>
      <c r="M83" s="13">
        <f t="shared" ref="M83" si="205">SUM(M76:M82)</f>
        <v>0</v>
      </c>
      <c r="N83" s="13">
        <f t="shared" ref="N83" si="206">SUM(N76:N82)</f>
        <v>0</v>
      </c>
      <c r="O83" s="13">
        <f t="shared" ref="O83" si="207">SUM(O76:O82)</f>
        <v>0</v>
      </c>
      <c r="P83" s="13">
        <f t="shared" ref="P83" si="208">SUM(P76:P82)</f>
        <v>0</v>
      </c>
      <c r="Q83" s="13">
        <f t="shared" ref="Q83" si="209">SUM(Q76:Q82)</f>
        <v>0</v>
      </c>
      <c r="R83" s="13">
        <f t="shared" ref="R83" si="210">SUM(R76:R82)</f>
        <v>0</v>
      </c>
      <c r="S83" s="13">
        <f t="shared" ref="S83" si="211">SUM(S76:S82)</f>
        <v>0</v>
      </c>
      <c r="T83" s="13">
        <f t="shared" ref="T83" si="212">SUM(T76:T82)</f>
        <v>0</v>
      </c>
      <c r="U83" s="13">
        <f t="shared" ref="U83" si="213">SUM(U76:U82)</f>
        <v>0</v>
      </c>
      <c r="V83" s="13">
        <f t="shared" ref="V83" si="214">SUM(V76:V82)</f>
        <v>0</v>
      </c>
      <c r="W83" s="13">
        <f t="shared" ref="W83" si="215">SUM(W76:W82)</f>
        <v>0</v>
      </c>
      <c r="X83" s="13">
        <f t="shared" ref="X83" si="216">SUM(X76:X82)</f>
        <v>0</v>
      </c>
      <c r="Y83" s="13">
        <f t="shared" ref="Y83" si="217">SUM(Y76:Y82)</f>
        <v>0</v>
      </c>
      <c r="Z83" s="13">
        <f t="shared" ref="Z83" si="218">SUM(Z76:Z82)</f>
        <v>0</v>
      </c>
      <c r="AA83" s="13">
        <f t="shared" ref="AA83" si="219">SUM(AA76:AA82)</f>
        <v>0</v>
      </c>
      <c r="AB83" s="13">
        <f t="shared" ref="AB83" si="220">SUM(AB76:AB82)</f>
        <v>0</v>
      </c>
      <c r="AC83" s="13">
        <f t="shared" ref="AC83" si="221">SUM(AC76:AC82)</f>
        <v>0</v>
      </c>
      <c r="AD83" s="13">
        <f t="shared" ref="AD83" si="222">SUM(AD76:AD82)</f>
        <v>0</v>
      </c>
      <c r="AE83" s="13">
        <f t="shared" ref="AE83" si="223">SUM(AE76:AE82)</f>
        <v>0</v>
      </c>
      <c r="AF83" s="13">
        <f t="shared" ref="AF83" si="224">SUM(AF76:AF82)</f>
        <v>0</v>
      </c>
      <c r="AG83" s="13">
        <f t="shared" ref="AG83" si="225">SUM(AG76:AG82)</f>
        <v>0</v>
      </c>
      <c r="AH83" s="13">
        <f t="shared" ref="AH83" si="226">SUM(AH76:AH82)</f>
        <v>0</v>
      </c>
      <c r="AI83" s="13">
        <f t="shared" ref="AI83" si="227">SUM(AI76:AI82)</f>
        <v>0</v>
      </c>
      <c r="AJ83" s="13">
        <f t="shared" ref="AJ83" si="228">SUM(AJ76:AJ82)</f>
        <v>0</v>
      </c>
      <c r="AK83" s="13">
        <f t="shared" ref="AK83" si="229">SUM(AK76:AK82)</f>
        <v>0</v>
      </c>
      <c r="AL83" s="13">
        <f t="shared" ref="AL83" si="230">SUM(AL76:AL82)</f>
        <v>0</v>
      </c>
      <c r="AM83" s="13">
        <f t="shared" ref="AM83" si="231">SUM(AM76:AM82)</f>
        <v>0</v>
      </c>
      <c r="AN83" s="13">
        <f t="shared" ref="AN83" si="232">SUM(AN76:AN82)</f>
        <v>0</v>
      </c>
    </row>
    <row r="84" spans="1:75" ht="13.5" thickBot="1">
      <c r="A84" s="5"/>
      <c r="B84" s="5"/>
      <c r="C84" s="5"/>
      <c r="D84" s="5"/>
      <c r="E84" s="5"/>
      <c r="F84" s="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</row>
    <row r="85" spans="1:75" ht="13.5" thickBot="1">
      <c r="A85" s="2" t="s">
        <v>164</v>
      </c>
      <c r="B85" s="3" t="s">
        <v>165</v>
      </c>
      <c r="C85" s="3"/>
      <c r="D85" s="3" t="s">
        <v>0</v>
      </c>
      <c r="E85" s="27" t="s">
        <v>181</v>
      </c>
      <c r="F85" s="27" t="s">
        <v>180</v>
      </c>
      <c r="G85" s="3" t="s">
        <v>166</v>
      </c>
      <c r="H85" s="3" t="s">
        <v>167</v>
      </c>
      <c r="I85" s="3" t="s">
        <v>168</v>
      </c>
      <c r="J85" s="3" t="s">
        <v>5</v>
      </c>
      <c r="K85" s="3" t="s">
        <v>161</v>
      </c>
      <c r="L85" s="3" t="s">
        <v>162</v>
      </c>
      <c r="M85" s="3" t="s">
        <v>152</v>
      </c>
      <c r="N85" s="3" t="s">
        <v>153</v>
      </c>
      <c r="O85" s="3" t="s">
        <v>154</v>
      </c>
      <c r="P85" s="3" t="s">
        <v>155</v>
      </c>
      <c r="Q85" s="3" t="s">
        <v>156</v>
      </c>
      <c r="R85" s="3" t="s">
        <v>157</v>
      </c>
      <c r="S85" s="3" t="s">
        <v>158</v>
      </c>
      <c r="T85" s="3" t="s">
        <v>159</v>
      </c>
      <c r="U85" s="3" t="s">
        <v>160</v>
      </c>
      <c r="V85" s="3" t="s">
        <v>179</v>
      </c>
      <c r="W85" s="3" t="s">
        <v>178</v>
      </c>
      <c r="X85" s="3" t="s">
        <v>26</v>
      </c>
      <c r="Y85" s="3" t="s">
        <v>29</v>
      </c>
      <c r="Z85" s="3" t="s">
        <v>28</v>
      </c>
      <c r="AA85" s="3" t="s">
        <v>32</v>
      </c>
      <c r="AB85" s="3" t="s">
        <v>23</v>
      </c>
      <c r="AC85" s="3" t="s">
        <v>27</v>
      </c>
      <c r="AD85" s="3" t="s">
        <v>24</v>
      </c>
      <c r="AE85" s="3" t="s">
        <v>25</v>
      </c>
      <c r="AF85" s="3" t="s">
        <v>31</v>
      </c>
      <c r="AG85" s="3" t="s">
        <v>22</v>
      </c>
      <c r="AH85" s="3" t="s">
        <v>30</v>
      </c>
      <c r="AI85" s="3" t="s">
        <v>36</v>
      </c>
      <c r="AJ85" s="3" t="s">
        <v>37</v>
      </c>
      <c r="AK85" s="3" t="s">
        <v>38</v>
      </c>
      <c r="AL85" s="3" t="s">
        <v>40</v>
      </c>
      <c r="AM85" s="3" t="s">
        <v>41</v>
      </c>
      <c r="AN85" s="4" t="s">
        <v>21</v>
      </c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</row>
    <row r="86" spans="1:75">
      <c r="D86" s="23"/>
      <c r="E86" s="24" t="str">
        <f>IF($D86="","",$B86*VLOOKUP($D86,aliments!$B$2:$AZ$70,2,0)/100)</f>
        <v/>
      </c>
      <c r="F86" s="24" t="str">
        <f>IF($D86="","",$B86*VLOOKUP($D86,aliments!$B$2:$AZ$70,3,0)/100)</f>
        <v/>
      </c>
      <c r="G86" s="24" t="str">
        <f>IF($D86="","",$B86*VLOOKUP($D86,aliments!$B$2:$AZ$70,4,0)/100)</f>
        <v/>
      </c>
      <c r="H86" s="24" t="str">
        <f>IF($D86="","",$B86*VLOOKUP($D86,aliments!$B$2:$AZ$70,5,0)/100)</f>
        <v/>
      </c>
      <c r="I86" s="24" t="str">
        <f>IF($D86="","",$B86*VLOOKUP($D86,aliments!$B$2:$AZ$70,6,0)/100)</f>
        <v/>
      </c>
      <c r="J86" s="24" t="str">
        <f>IF($D86="","",$B86*VLOOKUP($D86,aliments!$B$2:$AZ$70,7,0)/100)</f>
        <v/>
      </c>
      <c r="K86" s="24" t="str">
        <f>IF($D86="","",$B86*VLOOKUP($D86,aliments!$B$2:$AZ$70,8,0)/100)</f>
        <v/>
      </c>
      <c r="L86" s="24" t="str">
        <f>IF($D86="","",$B86*VLOOKUP($D86,aliments!$B$2:$AZ$70,9,0)/100)</f>
        <v/>
      </c>
      <c r="M86" s="24" t="str">
        <f>IF($D86="","",$B86*VLOOKUP($D86,aliments!$B$2:$AZ$70,10,0)/100)</f>
        <v/>
      </c>
      <c r="N86" s="24" t="str">
        <f>IF($D86="","",$B86*VLOOKUP($D86,aliments!$B$2:$AZ$70,11,0)/100)</f>
        <v/>
      </c>
      <c r="O86" s="24" t="str">
        <f>IF($D86="","",$B86*VLOOKUP($D86,aliments!$B$2:$AZ$70,12,0)/100)</f>
        <v/>
      </c>
      <c r="P86" s="24" t="str">
        <f>IF($D86="","",$B86*VLOOKUP($D86,aliments!$B$2:$AZ$70,13,0)/100)</f>
        <v/>
      </c>
      <c r="Q86" s="24" t="str">
        <f>IF($D86="","",$B86*VLOOKUP($D86,aliments!$B$2:$AZ$70,14,0)/100)</f>
        <v/>
      </c>
      <c r="R86" s="24" t="str">
        <f>IF($D86="","",$B86*VLOOKUP($D86,aliments!$B$2:$AZ$70,15,0)/100)</f>
        <v/>
      </c>
      <c r="S86" s="24" t="str">
        <f>IF($D86="","",$B86*VLOOKUP($D86,aliments!$B$2:$AZ$70,16,0)/100)</f>
        <v/>
      </c>
      <c r="T86" s="24" t="str">
        <f>IF($D86="","",$B86*VLOOKUP($D86,aliments!$B$2:$AZ$70,17,0)/100)</f>
        <v/>
      </c>
      <c r="U86" s="24" t="str">
        <f>IF($D86="","",$B86*VLOOKUP($D86,aliments!$B$2:$AZ$70,18,0)/100)</f>
        <v/>
      </c>
      <c r="V86" s="24" t="str">
        <f>IF($D86="","",$B86*VLOOKUP($D86,aliments!$B$2:$AZ$70,19,0)/100)</f>
        <v/>
      </c>
      <c r="W86" s="24" t="str">
        <f>IF($D86="","",$B86*VLOOKUP($D86,aliments!$B$2:$AZ$70,20,0)/100)</f>
        <v/>
      </c>
      <c r="X86" s="24" t="str">
        <f>IF($D86="","",$B86*VLOOKUP($D86,aliments!$B$2:$AZ$70,21,0)/100)</f>
        <v/>
      </c>
      <c r="Y86" s="24" t="str">
        <f>IF($D86="","",$B86*VLOOKUP($D86,aliments!$B$2:$AZ$70,22,0)/100)</f>
        <v/>
      </c>
      <c r="Z86" s="24" t="str">
        <f>IF($D86="","",$B86*VLOOKUP($D86,aliments!$B$2:$AZ$70,23,0)/100)</f>
        <v/>
      </c>
      <c r="AA86" s="24" t="str">
        <f>IF($D86="","",$B86*VLOOKUP($D86,aliments!$B$2:$AZ$70,24,0)/100)</f>
        <v/>
      </c>
      <c r="AB86" s="24" t="str">
        <f>IF($D86="","",$B86*VLOOKUP($D86,aliments!$B$2:$AZ$70,25,0)/100)</f>
        <v/>
      </c>
      <c r="AC86" s="24" t="str">
        <f>IF($D86="","",$B86*VLOOKUP($D86,aliments!$B$2:$AZ$70,26,0)/100)</f>
        <v/>
      </c>
      <c r="AD86" s="24" t="str">
        <f>IF($D86="","",$B86*VLOOKUP($D86,aliments!$B$2:$AZ$70,27,0)/100)</f>
        <v/>
      </c>
      <c r="AE86" s="24" t="str">
        <f>IF($D86="","",$B86*VLOOKUP($D86,aliments!$B$2:$AZ$70,28,0)/100)</f>
        <v/>
      </c>
      <c r="AF86" s="24" t="str">
        <f>IF($D86="","",$B86*VLOOKUP($D86,aliments!$B$2:$AZ$70,29,0)/100)</f>
        <v/>
      </c>
      <c r="AG86" s="24" t="str">
        <f>IF($D86="","",$B86*VLOOKUP($D86,aliments!$B$2:$AZ$70,30,0)/100)</f>
        <v/>
      </c>
      <c r="AH86" s="24" t="str">
        <f>IF($D86="","",$B86*VLOOKUP($D86,aliments!$B$2:$AZ$70,31,0)/100)</f>
        <v/>
      </c>
      <c r="AI86" s="24" t="str">
        <f>IF($D86="","",$B86*VLOOKUP($D86,aliments!$B$2:$AZ$70,32,0)/100)</f>
        <v/>
      </c>
      <c r="AJ86" s="24" t="str">
        <f>IF($D86="","",$B86*VLOOKUP($D86,aliments!$B$2:$AZ$70,33,0)/100)</f>
        <v/>
      </c>
      <c r="AK86" s="24" t="str">
        <f>IF($D86="","",$B86*VLOOKUP($D86,aliments!$B$2:$AZ$70,34,0)/100)</f>
        <v/>
      </c>
      <c r="AL86" s="24" t="str">
        <f>IF($D86="","",$B86*VLOOKUP($D86,aliments!$B$2:$AZ$70,35,0)/100)</f>
        <v/>
      </c>
      <c r="AM86" s="24" t="str">
        <f>IF($D86="","",$B86*VLOOKUP($D86,aliments!$B$2:$AZ$70,36,0)/100)</f>
        <v/>
      </c>
      <c r="AN86" s="24" t="str">
        <f>IF($D86="","",$B86*VLOOKUP($D86,aliments!$B$2:$AZ$70,37,0)/100)</f>
        <v/>
      </c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</row>
    <row r="87" spans="1:75">
      <c r="D87" s="23"/>
      <c r="E87" s="24" t="str">
        <f>IF($D87="","",$B87*VLOOKUP($D87,aliments!$B$2:$AZ$70,2,0)/100)</f>
        <v/>
      </c>
      <c r="F87" s="24" t="str">
        <f>IF($D87="","",$B87*VLOOKUP($D87,aliments!$B$2:$AZ$70,3,0)/100)</f>
        <v/>
      </c>
      <c r="G87" s="24" t="str">
        <f>IF($D87="","",$B87*VLOOKUP($D87,aliments!$B$2:$AZ$70,4,0)/100)</f>
        <v/>
      </c>
      <c r="H87" s="24" t="str">
        <f>IF($D87="","",$B87*VLOOKUP($D87,aliments!$B$2:$AZ$70,5,0)/100)</f>
        <v/>
      </c>
      <c r="I87" s="24" t="str">
        <f>IF($D87="","",$B87*VLOOKUP($D87,aliments!$B$2:$AZ$70,6,0)/100)</f>
        <v/>
      </c>
      <c r="J87" s="24" t="str">
        <f>IF($D87="","",$B87*VLOOKUP($D87,aliments!$B$2:$AZ$70,7,0)/100)</f>
        <v/>
      </c>
      <c r="K87" s="24" t="str">
        <f>IF($D87="","",$B87*VLOOKUP($D87,aliments!$B$2:$AZ$70,8,0)/100)</f>
        <v/>
      </c>
      <c r="L87" s="24" t="str">
        <f>IF($D87="","",$B87*VLOOKUP($D87,aliments!$B$2:$AZ$70,9,0)/100)</f>
        <v/>
      </c>
      <c r="M87" s="24" t="str">
        <f>IF($D87="","",$B87*VLOOKUP($D87,aliments!$B$2:$AZ$70,10,0)/100)</f>
        <v/>
      </c>
      <c r="N87" s="24" t="str">
        <f>IF($D87="","",$B87*VLOOKUP($D87,aliments!$B$2:$AZ$70,11,0)/100)</f>
        <v/>
      </c>
      <c r="O87" s="24" t="str">
        <f>IF($D87="","",$B87*VLOOKUP($D87,aliments!$B$2:$AZ$70,12,0)/100)</f>
        <v/>
      </c>
      <c r="P87" s="24" t="str">
        <f>IF($D87="","",$B87*VLOOKUP($D87,aliments!$B$2:$AZ$70,13,0)/100)</f>
        <v/>
      </c>
      <c r="Q87" s="24" t="str">
        <f>IF($D87="","",$B87*VLOOKUP($D87,aliments!$B$2:$AZ$70,14,0)/100)</f>
        <v/>
      </c>
      <c r="R87" s="24" t="str">
        <f>IF($D87="","",$B87*VLOOKUP($D87,aliments!$B$2:$AZ$70,15,0)/100)</f>
        <v/>
      </c>
      <c r="S87" s="24" t="str">
        <f>IF($D87="","",$B87*VLOOKUP($D87,aliments!$B$2:$AZ$70,16,0)/100)</f>
        <v/>
      </c>
      <c r="T87" s="24" t="str">
        <f>IF($D87="","",$B87*VLOOKUP($D87,aliments!$B$2:$AZ$70,17,0)/100)</f>
        <v/>
      </c>
      <c r="U87" s="24" t="str">
        <f>IF($D87="","",$B87*VLOOKUP($D87,aliments!$B$2:$AZ$70,18,0)/100)</f>
        <v/>
      </c>
      <c r="V87" s="24" t="str">
        <f>IF($D87="","",$B87*VLOOKUP($D87,aliments!$B$2:$AZ$70,19,0)/100)</f>
        <v/>
      </c>
      <c r="W87" s="24" t="str">
        <f>IF($D87="","",$B87*VLOOKUP($D87,aliments!$B$2:$AZ$70,20,0)/100)</f>
        <v/>
      </c>
      <c r="X87" s="24" t="str">
        <f>IF($D87="","",$B87*VLOOKUP($D87,aliments!$B$2:$AZ$70,21,0)/100)</f>
        <v/>
      </c>
      <c r="Y87" s="24" t="str">
        <f>IF($D87="","",$B87*VLOOKUP($D87,aliments!$B$2:$AZ$70,22,0)/100)</f>
        <v/>
      </c>
      <c r="Z87" s="24" t="str">
        <f>IF($D87="","",$B87*VLOOKUP($D87,aliments!$B$2:$AZ$70,23,0)/100)</f>
        <v/>
      </c>
      <c r="AA87" s="24" t="str">
        <f>IF($D87="","",$B87*VLOOKUP($D87,aliments!$B$2:$AZ$70,24,0)/100)</f>
        <v/>
      </c>
      <c r="AB87" s="24" t="str">
        <f>IF($D87="","",$B87*VLOOKUP($D87,aliments!$B$2:$AZ$70,25,0)/100)</f>
        <v/>
      </c>
      <c r="AC87" s="24" t="str">
        <f>IF($D87="","",$B87*VLOOKUP($D87,aliments!$B$2:$AZ$70,26,0)/100)</f>
        <v/>
      </c>
      <c r="AD87" s="24" t="str">
        <f>IF($D87="","",$B87*VLOOKUP($D87,aliments!$B$2:$AZ$70,27,0)/100)</f>
        <v/>
      </c>
      <c r="AE87" s="24" t="str">
        <f>IF($D87="","",$B87*VLOOKUP($D87,aliments!$B$2:$AZ$70,28,0)/100)</f>
        <v/>
      </c>
      <c r="AF87" s="24" t="str">
        <f>IF($D87="","",$B87*VLOOKUP($D87,aliments!$B$2:$AZ$70,29,0)/100)</f>
        <v/>
      </c>
      <c r="AG87" s="24" t="str">
        <f>IF($D87="","",$B87*VLOOKUP($D87,aliments!$B$2:$AZ$70,30,0)/100)</f>
        <v/>
      </c>
      <c r="AH87" s="24" t="str">
        <f>IF($D87="","",$B87*VLOOKUP($D87,aliments!$B$2:$AZ$70,31,0)/100)</f>
        <v/>
      </c>
      <c r="AI87" s="24" t="str">
        <f>IF($D87="","",$B87*VLOOKUP($D87,aliments!$B$2:$AZ$70,32,0)/100)</f>
        <v/>
      </c>
      <c r="AJ87" s="24" t="str">
        <f>IF($D87="","",$B87*VLOOKUP($D87,aliments!$B$2:$AZ$70,33,0)/100)</f>
        <v/>
      </c>
      <c r="AK87" s="24" t="str">
        <f>IF($D87="","",$B87*VLOOKUP($D87,aliments!$B$2:$AZ$70,34,0)/100)</f>
        <v/>
      </c>
      <c r="AL87" s="24" t="str">
        <f>IF($D87="","",$B87*VLOOKUP($D87,aliments!$B$2:$AZ$70,35,0)/100)</f>
        <v/>
      </c>
      <c r="AM87" s="24" t="str">
        <f>IF($D87="","",$B87*VLOOKUP($D87,aliments!$B$2:$AZ$70,36,0)/100)</f>
        <v/>
      </c>
      <c r="AN87" s="24" t="str">
        <f>IF($D87="","",$B87*VLOOKUP($D87,aliments!$B$2:$AZ$70,37,0)/100)</f>
        <v/>
      </c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</row>
    <row r="88" spans="1:75">
      <c r="D88" s="23"/>
      <c r="E88" s="24" t="str">
        <f>IF($D88="","",$B88*VLOOKUP($D88,aliments!$B$2:$AZ$70,2,0)/100)</f>
        <v/>
      </c>
      <c r="F88" s="24" t="str">
        <f>IF($D88="","",$B88*VLOOKUP($D88,aliments!$B$2:$AZ$70,3,0)/100)</f>
        <v/>
      </c>
      <c r="G88" s="24" t="str">
        <f>IF($D88="","",$B88*VLOOKUP($D88,aliments!$B$2:$AZ$70,4,0)/100)</f>
        <v/>
      </c>
      <c r="H88" s="24" t="str">
        <f>IF($D88="","",$B88*VLOOKUP($D88,aliments!$B$2:$AZ$70,5,0)/100)</f>
        <v/>
      </c>
      <c r="I88" s="24" t="str">
        <f>IF($D88="","",$B88*VLOOKUP($D88,aliments!$B$2:$AZ$70,6,0)/100)</f>
        <v/>
      </c>
      <c r="J88" s="24" t="str">
        <f>IF($D88="","",$B88*VLOOKUP($D88,aliments!$B$2:$AZ$70,7,0)/100)</f>
        <v/>
      </c>
      <c r="K88" s="24" t="str">
        <f>IF($D88="","",$B88*VLOOKUP($D88,aliments!$B$2:$AZ$70,8,0)/100)</f>
        <v/>
      </c>
      <c r="L88" s="24" t="str">
        <f>IF($D88="","",$B88*VLOOKUP($D88,aliments!$B$2:$AZ$70,9,0)/100)</f>
        <v/>
      </c>
      <c r="M88" s="24" t="str">
        <f>IF($D88="","",$B88*VLOOKUP($D88,aliments!$B$2:$AZ$70,10,0)/100)</f>
        <v/>
      </c>
      <c r="N88" s="24" t="str">
        <f>IF($D88="","",$B88*VLOOKUP($D88,aliments!$B$2:$AZ$70,11,0)/100)</f>
        <v/>
      </c>
      <c r="O88" s="24" t="str">
        <f>IF($D88="","",$B88*VLOOKUP($D88,aliments!$B$2:$AZ$70,12,0)/100)</f>
        <v/>
      </c>
      <c r="P88" s="24" t="str">
        <f>IF($D88="","",$B88*VLOOKUP($D88,aliments!$B$2:$AZ$70,13,0)/100)</f>
        <v/>
      </c>
      <c r="Q88" s="24" t="str">
        <f>IF($D88="","",$B88*VLOOKUP($D88,aliments!$B$2:$AZ$70,14,0)/100)</f>
        <v/>
      </c>
      <c r="R88" s="24" t="str">
        <f>IF($D88="","",$B88*VLOOKUP($D88,aliments!$B$2:$AZ$70,15,0)/100)</f>
        <v/>
      </c>
      <c r="S88" s="24" t="str">
        <f>IF($D88="","",$B88*VLOOKUP($D88,aliments!$B$2:$AZ$70,16,0)/100)</f>
        <v/>
      </c>
      <c r="T88" s="24" t="str">
        <f>IF($D88="","",$B88*VLOOKUP($D88,aliments!$B$2:$AZ$70,17,0)/100)</f>
        <v/>
      </c>
      <c r="U88" s="24" t="str">
        <f>IF($D88="","",$B88*VLOOKUP($D88,aliments!$B$2:$AZ$70,18,0)/100)</f>
        <v/>
      </c>
      <c r="V88" s="24" t="str">
        <f>IF($D88="","",$B88*VLOOKUP($D88,aliments!$B$2:$AZ$70,19,0)/100)</f>
        <v/>
      </c>
      <c r="W88" s="24" t="str">
        <f>IF($D88="","",$B88*VLOOKUP($D88,aliments!$B$2:$AZ$70,20,0)/100)</f>
        <v/>
      </c>
      <c r="X88" s="24" t="str">
        <f>IF($D88="","",$B88*VLOOKUP($D88,aliments!$B$2:$AZ$70,21,0)/100)</f>
        <v/>
      </c>
      <c r="Y88" s="24" t="str">
        <f>IF($D88="","",$B88*VLOOKUP($D88,aliments!$B$2:$AZ$70,22,0)/100)</f>
        <v/>
      </c>
      <c r="Z88" s="24" t="str">
        <f>IF($D88="","",$B88*VLOOKUP($D88,aliments!$B$2:$AZ$70,23,0)/100)</f>
        <v/>
      </c>
      <c r="AA88" s="24" t="str">
        <f>IF($D88="","",$B88*VLOOKUP($D88,aliments!$B$2:$AZ$70,24,0)/100)</f>
        <v/>
      </c>
      <c r="AB88" s="24" t="str">
        <f>IF($D88="","",$B88*VLOOKUP($D88,aliments!$B$2:$AZ$70,25,0)/100)</f>
        <v/>
      </c>
      <c r="AC88" s="24" t="str">
        <f>IF($D88="","",$B88*VLOOKUP($D88,aliments!$B$2:$AZ$70,26,0)/100)</f>
        <v/>
      </c>
      <c r="AD88" s="24" t="str">
        <f>IF($D88="","",$B88*VLOOKUP($D88,aliments!$B$2:$AZ$70,27,0)/100)</f>
        <v/>
      </c>
      <c r="AE88" s="24" t="str">
        <f>IF($D88="","",$B88*VLOOKUP($D88,aliments!$B$2:$AZ$70,28,0)/100)</f>
        <v/>
      </c>
      <c r="AF88" s="24" t="str">
        <f>IF($D88="","",$B88*VLOOKUP($D88,aliments!$B$2:$AZ$70,29,0)/100)</f>
        <v/>
      </c>
      <c r="AG88" s="24" t="str">
        <f>IF($D88="","",$B88*VLOOKUP($D88,aliments!$B$2:$AZ$70,30,0)/100)</f>
        <v/>
      </c>
      <c r="AH88" s="24" t="str">
        <f>IF($D88="","",$B88*VLOOKUP($D88,aliments!$B$2:$AZ$70,31,0)/100)</f>
        <v/>
      </c>
      <c r="AI88" s="24" t="str">
        <f>IF($D88="","",$B88*VLOOKUP($D88,aliments!$B$2:$AZ$70,32,0)/100)</f>
        <v/>
      </c>
      <c r="AJ88" s="24" t="str">
        <f>IF($D88="","",$B88*VLOOKUP($D88,aliments!$B$2:$AZ$70,33,0)/100)</f>
        <v/>
      </c>
      <c r="AK88" s="24" t="str">
        <f>IF($D88="","",$B88*VLOOKUP($D88,aliments!$B$2:$AZ$70,34,0)/100)</f>
        <v/>
      </c>
      <c r="AL88" s="24" t="str">
        <f>IF($D88="","",$B88*VLOOKUP($D88,aliments!$B$2:$AZ$70,35,0)/100)</f>
        <v/>
      </c>
      <c r="AM88" s="24" t="str">
        <f>IF($D88="","",$B88*VLOOKUP($D88,aliments!$B$2:$AZ$70,36,0)/100)</f>
        <v/>
      </c>
      <c r="AN88" s="24" t="str">
        <f>IF($D88="","",$B88*VLOOKUP($D88,aliments!$B$2:$AZ$70,37,0)/100)</f>
        <v/>
      </c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</row>
    <row r="89" spans="1:75">
      <c r="D89" s="23"/>
      <c r="E89" s="24" t="str">
        <f>IF($D89="","",$B89*VLOOKUP($D89,aliments!$B$2:$AZ$70,2,0)/100)</f>
        <v/>
      </c>
      <c r="F89" s="24" t="str">
        <f>IF($D89="","",$B89*VLOOKUP($D89,aliments!$B$2:$AZ$70,3,0)/100)</f>
        <v/>
      </c>
      <c r="G89" s="24" t="str">
        <f>IF($D89="","",$B89*VLOOKUP($D89,aliments!$B$2:$AZ$70,4,0)/100)</f>
        <v/>
      </c>
      <c r="H89" s="24" t="str">
        <f>IF($D89="","",$B89*VLOOKUP($D89,aliments!$B$2:$AZ$70,5,0)/100)</f>
        <v/>
      </c>
      <c r="I89" s="24" t="str">
        <f>IF($D89="","",$B89*VLOOKUP($D89,aliments!$B$2:$AZ$70,6,0)/100)</f>
        <v/>
      </c>
      <c r="J89" s="24" t="str">
        <f>IF($D89="","",$B89*VLOOKUP($D89,aliments!$B$2:$AZ$70,7,0)/100)</f>
        <v/>
      </c>
      <c r="K89" s="24" t="str">
        <f>IF($D89="","",$B89*VLOOKUP($D89,aliments!$B$2:$AZ$70,8,0)/100)</f>
        <v/>
      </c>
      <c r="L89" s="24" t="str">
        <f>IF($D89="","",$B89*VLOOKUP($D89,aliments!$B$2:$AZ$70,9,0)/100)</f>
        <v/>
      </c>
      <c r="M89" s="24" t="str">
        <f>IF($D89="","",$B89*VLOOKUP($D89,aliments!$B$2:$AZ$70,10,0)/100)</f>
        <v/>
      </c>
      <c r="N89" s="24" t="str">
        <f>IF($D89="","",$B89*VLOOKUP($D89,aliments!$B$2:$AZ$70,11,0)/100)</f>
        <v/>
      </c>
      <c r="O89" s="24" t="str">
        <f>IF($D89="","",$B89*VLOOKUP($D89,aliments!$B$2:$AZ$70,12,0)/100)</f>
        <v/>
      </c>
      <c r="P89" s="24" t="str">
        <f>IF($D89="","",$B89*VLOOKUP($D89,aliments!$B$2:$AZ$70,13,0)/100)</f>
        <v/>
      </c>
      <c r="Q89" s="24" t="str">
        <f>IF($D89="","",$B89*VLOOKUP($D89,aliments!$B$2:$AZ$70,14,0)/100)</f>
        <v/>
      </c>
      <c r="R89" s="24" t="str">
        <f>IF($D89="","",$B89*VLOOKUP($D89,aliments!$B$2:$AZ$70,15,0)/100)</f>
        <v/>
      </c>
      <c r="S89" s="24" t="str">
        <f>IF($D89="","",$B89*VLOOKUP($D89,aliments!$B$2:$AZ$70,16,0)/100)</f>
        <v/>
      </c>
      <c r="T89" s="24" t="str">
        <f>IF($D89="","",$B89*VLOOKUP($D89,aliments!$B$2:$AZ$70,17,0)/100)</f>
        <v/>
      </c>
      <c r="U89" s="24" t="str">
        <f>IF($D89="","",$B89*VLOOKUP($D89,aliments!$B$2:$AZ$70,18,0)/100)</f>
        <v/>
      </c>
      <c r="V89" s="24" t="str">
        <f>IF($D89="","",$B89*VLOOKUP($D89,aliments!$B$2:$AZ$70,19,0)/100)</f>
        <v/>
      </c>
      <c r="W89" s="24" t="str">
        <f>IF($D89="","",$B89*VLOOKUP($D89,aliments!$B$2:$AZ$70,20,0)/100)</f>
        <v/>
      </c>
      <c r="X89" s="24" t="str">
        <f>IF($D89="","",$B89*VLOOKUP($D89,aliments!$B$2:$AZ$70,21,0)/100)</f>
        <v/>
      </c>
      <c r="Y89" s="24" t="str">
        <f>IF($D89="","",$B89*VLOOKUP($D89,aliments!$B$2:$AZ$70,22,0)/100)</f>
        <v/>
      </c>
      <c r="Z89" s="24" t="str">
        <f>IF($D89="","",$B89*VLOOKUP($D89,aliments!$B$2:$AZ$70,23,0)/100)</f>
        <v/>
      </c>
      <c r="AA89" s="24" t="str">
        <f>IF($D89="","",$B89*VLOOKUP($D89,aliments!$B$2:$AZ$70,24,0)/100)</f>
        <v/>
      </c>
      <c r="AB89" s="24" t="str">
        <f>IF($D89="","",$B89*VLOOKUP($D89,aliments!$B$2:$AZ$70,25,0)/100)</f>
        <v/>
      </c>
      <c r="AC89" s="24" t="str">
        <f>IF($D89="","",$B89*VLOOKUP($D89,aliments!$B$2:$AZ$70,26,0)/100)</f>
        <v/>
      </c>
      <c r="AD89" s="24" t="str">
        <f>IF($D89="","",$B89*VLOOKUP($D89,aliments!$B$2:$AZ$70,27,0)/100)</f>
        <v/>
      </c>
      <c r="AE89" s="24" t="str">
        <f>IF($D89="","",$B89*VLOOKUP($D89,aliments!$B$2:$AZ$70,28,0)/100)</f>
        <v/>
      </c>
      <c r="AF89" s="24" t="str">
        <f>IF($D89="","",$B89*VLOOKUP($D89,aliments!$B$2:$AZ$70,29,0)/100)</f>
        <v/>
      </c>
      <c r="AG89" s="24" t="str">
        <f>IF($D89="","",$B89*VLOOKUP($D89,aliments!$B$2:$AZ$70,30,0)/100)</f>
        <v/>
      </c>
      <c r="AH89" s="24" t="str">
        <f>IF($D89="","",$B89*VLOOKUP($D89,aliments!$B$2:$AZ$70,31,0)/100)</f>
        <v/>
      </c>
      <c r="AI89" s="24" t="str">
        <f>IF($D89="","",$B89*VLOOKUP($D89,aliments!$B$2:$AZ$70,32,0)/100)</f>
        <v/>
      </c>
      <c r="AJ89" s="24" t="str">
        <f>IF($D89="","",$B89*VLOOKUP($D89,aliments!$B$2:$AZ$70,33,0)/100)</f>
        <v/>
      </c>
      <c r="AK89" s="24" t="str">
        <f>IF($D89="","",$B89*VLOOKUP($D89,aliments!$B$2:$AZ$70,34,0)/100)</f>
        <v/>
      </c>
      <c r="AL89" s="24" t="str">
        <f>IF($D89="","",$B89*VLOOKUP($D89,aliments!$B$2:$AZ$70,35,0)/100)</f>
        <v/>
      </c>
      <c r="AM89" s="24" t="str">
        <f>IF($D89="","",$B89*VLOOKUP($D89,aliments!$B$2:$AZ$70,36,0)/100)</f>
        <v/>
      </c>
      <c r="AN89" s="24" t="str">
        <f>IF($D89="","",$B89*VLOOKUP($D89,aliments!$B$2:$AZ$70,37,0)/100)</f>
        <v/>
      </c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</row>
    <row r="90" spans="1:75">
      <c r="D90" s="23"/>
      <c r="E90" s="24" t="str">
        <f>IF($D90="","",$B90*VLOOKUP($D90,aliments!$B$2:$AZ$70,2,0)/100)</f>
        <v/>
      </c>
      <c r="F90" s="24" t="str">
        <f>IF($D90="","",$B90*VLOOKUP($D90,aliments!$B$2:$AZ$70,3,0)/100)</f>
        <v/>
      </c>
      <c r="G90" s="24" t="str">
        <f>IF($D90="","",$B90*VLOOKUP($D90,aliments!$B$2:$AZ$70,4,0)/100)</f>
        <v/>
      </c>
      <c r="H90" s="24" t="str">
        <f>IF($D90="","",$B90*VLOOKUP($D90,aliments!$B$2:$AZ$70,5,0)/100)</f>
        <v/>
      </c>
      <c r="I90" s="24" t="str">
        <f>IF($D90="","",$B90*VLOOKUP($D90,aliments!$B$2:$AZ$70,6,0)/100)</f>
        <v/>
      </c>
      <c r="J90" s="24" t="str">
        <f>IF($D90="","",$B90*VLOOKUP($D90,aliments!$B$2:$AZ$70,7,0)/100)</f>
        <v/>
      </c>
      <c r="K90" s="24" t="str">
        <f>IF($D90="","",$B90*VLOOKUP($D90,aliments!$B$2:$AZ$70,8,0)/100)</f>
        <v/>
      </c>
      <c r="L90" s="24" t="str">
        <f>IF($D90="","",$B90*VLOOKUP($D90,aliments!$B$2:$AZ$70,9,0)/100)</f>
        <v/>
      </c>
      <c r="M90" s="24" t="str">
        <f>IF($D90="","",$B90*VLOOKUP($D90,aliments!$B$2:$AZ$70,10,0)/100)</f>
        <v/>
      </c>
      <c r="N90" s="24" t="str">
        <f>IF($D90="","",$B90*VLOOKUP($D90,aliments!$B$2:$AZ$70,11,0)/100)</f>
        <v/>
      </c>
      <c r="O90" s="24" t="str">
        <f>IF($D90="","",$B90*VLOOKUP($D90,aliments!$B$2:$AZ$70,12,0)/100)</f>
        <v/>
      </c>
      <c r="P90" s="24" t="str">
        <f>IF($D90="","",$B90*VLOOKUP($D90,aliments!$B$2:$AZ$70,13,0)/100)</f>
        <v/>
      </c>
      <c r="Q90" s="24" t="str">
        <f>IF($D90="","",$B90*VLOOKUP($D90,aliments!$B$2:$AZ$70,14,0)/100)</f>
        <v/>
      </c>
      <c r="R90" s="24" t="str">
        <f>IF($D90="","",$B90*VLOOKUP($D90,aliments!$B$2:$AZ$70,15,0)/100)</f>
        <v/>
      </c>
      <c r="S90" s="24" t="str">
        <f>IF($D90="","",$B90*VLOOKUP($D90,aliments!$B$2:$AZ$70,16,0)/100)</f>
        <v/>
      </c>
      <c r="T90" s="24" t="str">
        <f>IF($D90="","",$B90*VLOOKUP($D90,aliments!$B$2:$AZ$70,17,0)/100)</f>
        <v/>
      </c>
      <c r="U90" s="24" t="str">
        <f>IF($D90="","",$B90*VLOOKUP($D90,aliments!$B$2:$AZ$70,18,0)/100)</f>
        <v/>
      </c>
      <c r="V90" s="24" t="str">
        <f>IF($D90="","",$B90*VLOOKUP($D90,aliments!$B$2:$AZ$70,19,0)/100)</f>
        <v/>
      </c>
      <c r="W90" s="24" t="str">
        <f>IF($D90="","",$B90*VLOOKUP($D90,aliments!$B$2:$AZ$70,20,0)/100)</f>
        <v/>
      </c>
      <c r="X90" s="24" t="str">
        <f>IF($D90="","",$B90*VLOOKUP($D90,aliments!$B$2:$AZ$70,21,0)/100)</f>
        <v/>
      </c>
      <c r="Y90" s="24" t="str">
        <f>IF($D90="","",$B90*VLOOKUP($D90,aliments!$B$2:$AZ$70,22,0)/100)</f>
        <v/>
      </c>
      <c r="Z90" s="24" t="str">
        <f>IF($D90="","",$B90*VLOOKUP($D90,aliments!$B$2:$AZ$70,23,0)/100)</f>
        <v/>
      </c>
      <c r="AA90" s="24" t="str">
        <f>IF($D90="","",$B90*VLOOKUP($D90,aliments!$B$2:$AZ$70,24,0)/100)</f>
        <v/>
      </c>
      <c r="AB90" s="24" t="str">
        <f>IF($D90="","",$B90*VLOOKUP($D90,aliments!$B$2:$AZ$70,25,0)/100)</f>
        <v/>
      </c>
      <c r="AC90" s="24" t="str">
        <f>IF($D90="","",$B90*VLOOKUP($D90,aliments!$B$2:$AZ$70,26,0)/100)</f>
        <v/>
      </c>
      <c r="AD90" s="24" t="str">
        <f>IF($D90="","",$B90*VLOOKUP($D90,aliments!$B$2:$AZ$70,27,0)/100)</f>
        <v/>
      </c>
      <c r="AE90" s="24" t="str">
        <f>IF($D90="","",$B90*VLOOKUP($D90,aliments!$B$2:$AZ$70,28,0)/100)</f>
        <v/>
      </c>
      <c r="AF90" s="24" t="str">
        <f>IF($D90="","",$B90*VLOOKUP($D90,aliments!$B$2:$AZ$70,29,0)/100)</f>
        <v/>
      </c>
      <c r="AG90" s="24" t="str">
        <f>IF($D90="","",$B90*VLOOKUP($D90,aliments!$B$2:$AZ$70,30,0)/100)</f>
        <v/>
      </c>
      <c r="AH90" s="24" t="str">
        <f>IF($D90="","",$B90*VLOOKUP($D90,aliments!$B$2:$AZ$70,31,0)/100)</f>
        <v/>
      </c>
      <c r="AI90" s="24" t="str">
        <f>IF($D90="","",$B90*VLOOKUP($D90,aliments!$B$2:$AZ$70,32,0)/100)</f>
        <v/>
      </c>
      <c r="AJ90" s="24" t="str">
        <f>IF($D90="","",$B90*VLOOKUP($D90,aliments!$B$2:$AZ$70,33,0)/100)</f>
        <v/>
      </c>
      <c r="AK90" s="24" t="str">
        <f>IF($D90="","",$B90*VLOOKUP($D90,aliments!$B$2:$AZ$70,34,0)/100)</f>
        <v/>
      </c>
      <c r="AL90" s="24" t="str">
        <f>IF($D90="","",$B90*VLOOKUP($D90,aliments!$B$2:$AZ$70,35,0)/100)</f>
        <v/>
      </c>
      <c r="AM90" s="24" t="str">
        <f>IF($D90="","",$B90*VLOOKUP($D90,aliments!$B$2:$AZ$70,36,0)/100)</f>
        <v/>
      </c>
      <c r="AN90" s="24" t="str">
        <f>IF($D90="","",$B90*VLOOKUP($D90,aliments!$B$2:$AZ$70,37,0)/100)</f>
        <v/>
      </c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</row>
    <row r="91" spans="1:75">
      <c r="D91" s="23"/>
      <c r="E91" s="24" t="str">
        <f>IF($D91="","",$B91*VLOOKUP($D91,aliments!$B$2:$AZ$70,2,0)/100)</f>
        <v/>
      </c>
      <c r="F91" s="24" t="str">
        <f>IF($D91="","",$B91*VLOOKUP($D91,aliments!$B$2:$AZ$70,3,0)/100)</f>
        <v/>
      </c>
      <c r="G91" s="24" t="str">
        <f>IF($D91="","",$B91*VLOOKUP($D91,aliments!$B$2:$AZ$70,4,0)/100)</f>
        <v/>
      </c>
      <c r="H91" s="24" t="str">
        <f>IF($D91="","",$B91*VLOOKUP($D91,aliments!$B$2:$AZ$70,5,0)/100)</f>
        <v/>
      </c>
      <c r="I91" s="24" t="str">
        <f>IF($D91="","",$B91*VLOOKUP($D91,aliments!$B$2:$AZ$70,6,0)/100)</f>
        <v/>
      </c>
      <c r="J91" s="24" t="str">
        <f>IF($D91="","",$B91*VLOOKUP($D91,aliments!$B$2:$AZ$70,7,0)/100)</f>
        <v/>
      </c>
      <c r="K91" s="24" t="str">
        <f>IF($D91="","",$B91*VLOOKUP($D91,aliments!$B$2:$AZ$70,8,0)/100)</f>
        <v/>
      </c>
      <c r="L91" s="24" t="str">
        <f>IF($D91="","",$B91*VLOOKUP($D91,aliments!$B$2:$AZ$70,9,0)/100)</f>
        <v/>
      </c>
      <c r="M91" s="24" t="str">
        <f>IF($D91="","",$B91*VLOOKUP($D91,aliments!$B$2:$AZ$70,10,0)/100)</f>
        <v/>
      </c>
      <c r="N91" s="24" t="str">
        <f>IF($D91="","",$B91*VLOOKUP($D91,aliments!$B$2:$AZ$70,11,0)/100)</f>
        <v/>
      </c>
      <c r="O91" s="24" t="str">
        <f>IF($D91="","",$B91*VLOOKUP($D91,aliments!$B$2:$AZ$70,12,0)/100)</f>
        <v/>
      </c>
      <c r="P91" s="24" t="str">
        <f>IF($D91="","",$B91*VLOOKUP($D91,aliments!$B$2:$AZ$70,13,0)/100)</f>
        <v/>
      </c>
      <c r="Q91" s="24" t="str">
        <f>IF($D91="","",$B91*VLOOKUP($D91,aliments!$B$2:$AZ$70,14,0)/100)</f>
        <v/>
      </c>
      <c r="R91" s="24" t="str">
        <f>IF($D91="","",$B91*VLOOKUP($D91,aliments!$B$2:$AZ$70,15,0)/100)</f>
        <v/>
      </c>
      <c r="S91" s="24" t="str">
        <f>IF($D91="","",$B91*VLOOKUP($D91,aliments!$B$2:$AZ$70,16,0)/100)</f>
        <v/>
      </c>
      <c r="T91" s="24" t="str">
        <f>IF($D91="","",$B91*VLOOKUP($D91,aliments!$B$2:$AZ$70,17,0)/100)</f>
        <v/>
      </c>
      <c r="U91" s="24" t="str">
        <f>IF($D91="","",$B91*VLOOKUP($D91,aliments!$B$2:$AZ$70,18,0)/100)</f>
        <v/>
      </c>
      <c r="V91" s="24" t="str">
        <f>IF($D91="","",$B91*VLOOKUP($D91,aliments!$B$2:$AZ$70,19,0)/100)</f>
        <v/>
      </c>
      <c r="W91" s="24" t="str">
        <f>IF($D91="","",$B91*VLOOKUP($D91,aliments!$B$2:$AZ$70,20,0)/100)</f>
        <v/>
      </c>
      <c r="X91" s="24" t="str">
        <f>IF($D91="","",$B91*VLOOKUP($D91,aliments!$B$2:$AZ$70,21,0)/100)</f>
        <v/>
      </c>
      <c r="Y91" s="24" t="str">
        <f>IF($D91="","",$B91*VLOOKUP($D91,aliments!$B$2:$AZ$70,22,0)/100)</f>
        <v/>
      </c>
      <c r="Z91" s="24" t="str">
        <f>IF($D91="","",$B91*VLOOKUP($D91,aliments!$B$2:$AZ$70,23,0)/100)</f>
        <v/>
      </c>
      <c r="AA91" s="24" t="str">
        <f>IF($D91="","",$B91*VLOOKUP($D91,aliments!$B$2:$AZ$70,24,0)/100)</f>
        <v/>
      </c>
      <c r="AB91" s="24" t="str">
        <f>IF($D91="","",$B91*VLOOKUP($D91,aliments!$B$2:$AZ$70,25,0)/100)</f>
        <v/>
      </c>
      <c r="AC91" s="24" t="str">
        <f>IF($D91="","",$B91*VLOOKUP($D91,aliments!$B$2:$AZ$70,26,0)/100)</f>
        <v/>
      </c>
      <c r="AD91" s="24" t="str">
        <f>IF($D91="","",$B91*VLOOKUP($D91,aliments!$B$2:$AZ$70,27,0)/100)</f>
        <v/>
      </c>
      <c r="AE91" s="24" t="str">
        <f>IF($D91="","",$B91*VLOOKUP($D91,aliments!$B$2:$AZ$70,28,0)/100)</f>
        <v/>
      </c>
      <c r="AF91" s="24" t="str">
        <f>IF($D91="","",$B91*VLOOKUP($D91,aliments!$B$2:$AZ$70,29,0)/100)</f>
        <v/>
      </c>
      <c r="AG91" s="24" t="str">
        <f>IF($D91="","",$B91*VLOOKUP($D91,aliments!$B$2:$AZ$70,30,0)/100)</f>
        <v/>
      </c>
      <c r="AH91" s="24" t="str">
        <f>IF($D91="","",$B91*VLOOKUP($D91,aliments!$B$2:$AZ$70,31,0)/100)</f>
        <v/>
      </c>
      <c r="AI91" s="24" t="str">
        <f>IF($D91="","",$B91*VLOOKUP($D91,aliments!$B$2:$AZ$70,32,0)/100)</f>
        <v/>
      </c>
      <c r="AJ91" s="24" t="str">
        <f>IF($D91="","",$B91*VLOOKUP($D91,aliments!$B$2:$AZ$70,33,0)/100)</f>
        <v/>
      </c>
      <c r="AK91" s="24" t="str">
        <f>IF($D91="","",$B91*VLOOKUP($D91,aliments!$B$2:$AZ$70,34,0)/100)</f>
        <v/>
      </c>
      <c r="AL91" s="24" t="str">
        <f>IF($D91="","",$B91*VLOOKUP($D91,aliments!$B$2:$AZ$70,35,0)/100)</f>
        <v/>
      </c>
      <c r="AM91" s="24" t="str">
        <f>IF($D91="","",$B91*VLOOKUP($D91,aliments!$B$2:$AZ$70,36,0)/100)</f>
        <v/>
      </c>
      <c r="AN91" s="24" t="str">
        <f>IF($D91="","",$B91*VLOOKUP($D91,aliments!$B$2:$AZ$70,37,0)/100)</f>
        <v/>
      </c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</row>
    <row r="92" spans="1:75" ht="13.5" thickBot="1">
      <c r="D92" s="23"/>
      <c r="E92" s="24" t="str">
        <f>IF($D92="","",$B92*VLOOKUP($D92,aliments!$B$2:$AZ$70,2,0)/100)</f>
        <v/>
      </c>
      <c r="F92" s="24" t="str">
        <f>IF($D92="","",$B92*VLOOKUP($D92,aliments!$B$2:$AZ$70,3,0)/100)</f>
        <v/>
      </c>
      <c r="G92" s="24" t="str">
        <f>IF($D92="","",$B92*VLOOKUP($D92,aliments!$B$2:$AZ$70,4,0)/100)</f>
        <v/>
      </c>
      <c r="H92" s="24" t="str">
        <f>IF($D92="","",$B92*VLOOKUP($D92,aliments!$B$2:$AZ$70,5,0)/100)</f>
        <v/>
      </c>
      <c r="I92" s="24" t="str">
        <f>IF($D92="","",$B92*VLOOKUP($D92,aliments!$B$2:$AZ$70,6,0)/100)</f>
        <v/>
      </c>
      <c r="J92" s="24" t="str">
        <f>IF($D92="","",$B92*VLOOKUP($D92,aliments!$B$2:$AZ$70,7,0)/100)</f>
        <v/>
      </c>
      <c r="K92" s="24" t="str">
        <f>IF($D92="","",$B92*VLOOKUP($D92,aliments!$B$2:$AZ$70,8,0)/100)</f>
        <v/>
      </c>
      <c r="L92" s="24" t="str">
        <f>IF($D92="","",$B92*VLOOKUP($D92,aliments!$B$2:$AZ$70,9,0)/100)</f>
        <v/>
      </c>
      <c r="M92" s="24" t="str">
        <f>IF($D92="","",$B92*VLOOKUP($D92,aliments!$B$2:$AZ$70,10,0)/100)</f>
        <v/>
      </c>
      <c r="N92" s="24" t="str">
        <f>IF($D92="","",$B92*VLOOKUP($D92,aliments!$B$2:$AZ$70,11,0)/100)</f>
        <v/>
      </c>
      <c r="O92" s="24" t="str">
        <f>IF($D92="","",$B92*VLOOKUP($D92,aliments!$B$2:$AZ$70,12,0)/100)</f>
        <v/>
      </c>
      <c r="P92" s="24" t="str">
        <f>IF($D92="","",$B92*VLOOKUP($D92,aliments!$B$2:$AZ$70,13,0)/100)</f>
        <v/>
      </c>
      <c r="Q92" s="24" t="str">
        <f>IF($D92="","",$B92*VLOOKUP($D92,aliments!$B$2:$AZ$70,14,0)/100)</f>
        <v/>
      </c>
      <c r="R92" s="24" t="str">
        <f>IF($D92="","",$B92*VLOOKUP($D92,aliments!$B$2:$AZ$70,15,0)/100)</f>
        <v/>
      </c>
      <c r="S92" s="24" t="str">
        <f>IF($D92="","",$B92*VLOOKUP($D92,aliments!$B$2:$AZ$70,16,0)/100)</f>
        <v/>
      </c>
      <c r="T92" s="24" t="str">
        <f>IF($D92="","",$B92*VLOOKUP($D92,aliments!$B$2:$AZ$70,17,0)/100)</f>
        <v/>
      </c>
      <c r="U92" s="24" t="str">
        <f>IF($D92="","",$B92*VLOOKUP($D92,aliments!$B$2:$AZ$70,18,0)/100)</f>
        <v/>
      </c>
      <c r="V92" s="24" t="str">
        <f>IF($D92="","",$B92*VLOOKUP($D92,aliments!$B$2:$AZ$70,19,0)/100)</f>
        <v/>
      </c>
      <c r="W92" s="24" t="str">
        <f>IF($D92="","",$B92*VLOOKUP($D92,aliments!$B$2:$AZ$70,20,0)/100)</f>
        <v/>
      </c>
      <c r="X92" s="24" t="str">
        <f>IF($D92="","",$B92*VLOOKUP($D92,aliments!$B$2:$AZ$70,21,0)/100)</f>
        <v/>
      </c>
      <c r="Y92" s="24" t="str">
        <f>IF($D92="","",$B92*VLOOKUP($D92,aliments!$B$2:$AZ$70,22,0)/100)</f>
        <v/>
      </c>
      <c r="Z92" s="24" t="str">
        <f>IF($D92="","",$B92*VLOOKUP($D92,aliments!$B$2:$AZ$70,23,0)/100)</f>
        <v/>
      </c>
      <c r="AA92" s="24" t="str">
        <f>IF($D92="","",$B92*VLOOKUP($D92,aliments!$B$2:$AZ$70,24,0)/100)</f>
        <v/>
      </c>
      <c r="AB92" s="24" t="str">
        <f>IF($D92="","",$B92*VLOOKUP($D92,aliments!$B$2:$AZ$70,25,0)/100)</f>
        <v/>
      </c>
      <c r="AC92" s="24" t="str">
        <f>IF($D92="","",$B92*VLOOKUP($D92,aliments!$B$2:$AZ$70,26,0)/100)</f>
        <v/>
      </c>
      <c r="AD92" s="24" t="str">
        <f>IF($D92="","",$B92*VLOOKUP($D92,aliments!$B$2:$AZ$70,27,0)/100)</f>
        <v/>
      </c>
      <c r="AE92" s="24" t="str">
        <f>IF($D92="","",$B92*VLOOKUP($D92,aliments!$B$2:$AZ$70,28,0)/100)</f>
        <v/>
      </c>
      <c r="AF92" s="24" t="str">
        <f>IF($D92="","",$B92*VLOOKUP($D92,aliments!$B$2:$AZ$70,29,0)/100)</f>
        <v/>
      </c>
      <c r="AG92" s="24" t="str">
        <f>IF($D92="","",$B92*VLOOKUP($D92,aliments!$B$2:$AZ$70,30,0)/100)</f>
        <v/>
      </c>
      <c r="AH92" s="24" t="str">
        <f>IF($D92="","",$B92*VLOOKUP($D92,aliments!$B$2:$AZ$70,31,0)/100)</f>
        <v/>
      </c>
      <c r="AI92" s="24" t="str">
        <f>IF($D92="","",$B92*VLOOKUP($D92,aliments!$B$2:$AZ$70,32,0)/100)</f>
        <v/>
      </c>
      <c r="AJ92" s="24" t="str">
        <f>IF($D92="","",$B92*VLOOKUP($D92,aliments!$B$2:$AZ$70,33,0)/100)</f>
        <v/>
      </c>
      <c r="AK92" s="24" t="str">
        <f>IF($D92="","",$B92*VLOOKUP($D92,aliments!$B$2:$AZ$70,34,0)/100)</f>
        <v/>
      </c>
      <c r="AL92" s="24" t="str">
        <f>IF($D92="","",$B92*VLOOKUP($D92,aliments!$B$2:$AZ$70,35,0)/100)</f>
        <v/>
      </c>
      <c r="AM92" s="24" t="str">
        <f>IF($D92="","",$B92*VLOOKUP($D92,aliments!$B$2:$AZ$70,36,0)/100)</f>
        <v/>
      </c>
      <c r="AN92" s="24" t="str">
        <f>IF($D92="","",$B92*VLOOKUP($D92,aliments!$B$2:$AZ$70,37,0)/100)</f>
        <v/>
      </c>
    </row>
    <row r="93" spans="1:75" ht="13.5" thickBot="1">
      <c r="A93" s="12" t="s">
        <v>4</v>
      </c>
      <c r="E93" s="28" t="str">
        <f>IF(SUM(E86:E92)=0,"",AVERAGE(E86:E92))</f>
        <v/>
      </c>
      <c r="F93" s="28">
        <f>SUM(F86:F92)</f>
        <v>0</v>
      </c>
      <c r="G93" s="13">
        <f>SUM(G86:G92)</f>
        <v>0</v>
      </c>
      <c r="H93" s="13">
        <f t="shared" ref="H93" si="233">SUM(H86:H92)</f>
        <v>0</v>
      </c>
      <c r="I93" s="13">
        <f t="shared" ref="I93" si="234">SUM(I86:I92)</f>
        <v>0</v>
      </c>
      <c r="J93" s="13">
        <f t="shared" ref="J93" si="235">SUM(J86:J92)</f>
        <v>0</v>
      </c>
      <c r="K93" s="13">
        <f t="shared" ref="K93" si="236">SUM(K86:K92)</f>
        <v>0</v>
      </c>
      <c r="L93" s="13">
        <f t="shared" ref="L93" si="237">SUM(L86:L92)</f>
        <v>0</v>
      </c>
      <c r="M93" s="13">
        <f t="shared" ref="M93" si="238">SUM(M86:M92)</f>
        <v>0</v>
      </c>
      <c r="N93" s="13">
        <f t="shared" ref="N93" si="239">SUM(N86:N92)</f>
        <v>0</v>
      </c>
      <c r="O93" s="13">
        <f t="shared" ref="O93" si="240">SUM(O86:O92)</f>
        <v>0</v>
      </c>
      <c r="P93" s="13">
        <f t="shared" ref="P93" si="241">SUM(P86:P92)</f>
        <v>0</v>
      </c>
      <c r="Q93" s="13">
        <f t="shared" ref="Q93" si="242">SUM(Q86:Q92)</f>
        <v>0</v>
      </c>
      <c r="R93" s="13">
        <f t="shared" ref="R93" si="243">SUM(R86:R92)</f>
        <v>0</v>
      </c>
      <c r="S93" s="13">
        <f t="shared" ref="S93" si="244">SUM(S86:S92)</f>
        <v>0</v>
      </c>
      <c r="T93" s="13">
        <f t="shared" ref="T93" si="245">SUM(T86:T92)</f>
        <v>0</v>
      </c>
      <c r="U93" s="13">
        <f t="shared" ref="U93" si="246">SUM(U86:U92)</f>
        <v>0</v>
      </c>
      <c r="V93" s="13">
        <f t="shared" ref="V93" si="247">SUM(V86:V92)</f>
        <v>0</v>
      </c>
      <c r="W93" s="13">
        <f t="shared" ref="W93" si="248">SUM(W86:W92)</f>
        <v>0</v>
      </c>
      <c r="X93" s="13">
        <f t="shared" ref="X93" si="249">SUM(X86:X92)</f>
        <v>0</v>
      </c>
      <c r="Y93" s="13">
        <f t="shared" ref="Y93" si="250">SUM(Y86:Y92)</f>
        <v>0</v>
      </c>
      <c r="Z93" s="13">
        <f t="shared" ref="Z93" si="251">SUM(Z86:Z92)</f>
        <v>0</v>
      </c>
      <c r="AA93" s="13">
        <f t="shared" ref="AA93" si="252">SUM(AA86:AA92)</f>
        <v>0</v>
      </c>
      <c r="AB93" s="13">
        <f t="shared" ref="AB93" si="253">SUM(AB86:AB92)</f>
        <v>0</v>
      </c>
      <c r="AC93" s="13">
        <f t="shared" ref="AC93" si="254">SUM(AC86:AC92)</f>
        <v>0</v>
      </c>
      <c r="AD93" s="13">
        <f t="shared" ref="AD93" si="255">SUM(AD86:AD92)</f>
        <v>0</v>
      </c>
      <c r="AE93" s="13">
        <f t="shared" ref="AE93" si="256">SUM(AE86:AE92)</f>
        <v>0</v>
      </c>
      <c r="AF93" s="13">
        <f t="shared" ref="AF93" si="257">SUM(AF86:AF92)</f>
        <v>0</v>
      </c>
      <c r="AG93" s="13">
        <f t="shared" ref="AG93" si="258">SUM(AG86:AG92)</f>
        <v>0</v>
      </c>
      <c r="AH93" s="13">
        <f t="shared" ref="AH93" si="259">SUM(AH86:AH92)</f>
        <v>0</v>
      </c>
      <c r="AI93" s="13">
        <f t="shared" ref="AI93" si="260">SUM(AI86:AI92)</f>
        <v>0</v>
      </c>
      <c r="AJ93" s="13">
        <f t="shared" ref="AJ93" si="261">SUM(AJ86:AJ92)</f>
        <v>0</v>
      </c>
      <c r="AK93" s="13">
        <f t="shared" ref="AK93" si="262">SUM(AK86:AK92)</f>
        <v>0</v>
      </c>
      <c r="AL93" s="13">
        <f t="shared" ref="AL93" si="263">SUM(AL86:AL92)</f>
        <v>0</v>
      </c>
      <c r="AM93" s="13">
        <f t="shared" ref="AM93" si="264">SUM(AM86:AM92)</f>
        <v>0</v>
      </c>
      <c r="AN93" s="13">
        <f t="shared" ref="AN93" si="265">SUM(AN86:AN92)</f>
        <v>0</v>
      </c>
    </row>
    <row r="94" spans="1:75" ht="13.5" thickBot="1"/>
    <row r="95" spans="1:75" ht="13.5" thickBot="1">
      <c r="A95" s="2" t="s">
        <v>3</v>
      </c>
      <c r="B95" s="3" t="s">
        <v>165</v>
      </c>
      <c r="C95" s="3"/>
      <c r="D95" s="3" t="s">
        <v>0</v>
      </c>
      <c r="E95" s="27" t="s">
        <v>181</v>
      </c>
      <c r="F95" s="27" t="s">
        <v>180</v>
      </c>
      <c r="G95" s="3" t="s">
        <v>166</v>
      </c>
      <c r="H95" s="3" t="s">
        <v>167</v>
      </c>
      <c r="I95" s="3" t="s">
        <v>168</v>
      </c>
      <c r="J95" s="3" t="s">
        <v>5</v>
      </c>
      <c r="K95" s="3" t="s">
        <v>161</v>
      </c>
      <c r="L95" s="3" t="s">
        <v>162</v>
      </c>
      <c r="M95" s="3" t="s">
        <v>152</v>
      </c>
      <c r="N95" s="3" t="s">
        <v>153</v>
      </c>
      <c r="O95" s="3" t="s">
        <v>154</v>
      </c>
      <c r="P95" s="3" t="s">
        <v>155</v>
      </c>
      <c r="Q95" s="3" t="s">
        <v>156</v>
      </c>
      <c r="R95" s="3" t="s">
        <v>157</v>
      </c>
      <c r="S95" s="3" t="s">
        <v>158</v>
      </c>
      <c r="T95" s="3" t="s">
        <v>159</v>
      </c>
      <c r="U95" s="3" t="s">
        <v>160</v>
      </c>
      <c r="V95" s="3" t="s">
        <v>179</v>
      </c>
      <c r="W95" s="3" t="s">
        <v>178</v>
      </c>
      <c r="X95" s="3" t="s">
        <v>26</v>
      </c>
      <c r="Y95" s="3" t="s">
        <v>29</v>
      </c>
      <c r="Z95" s="3" t="s">
        <v>28</v>
      </c>
      <c r="AA95" s="3" t="s">
        <v>32</v>
      </c>
      <c r="AB95" s="3" t="s">
        <v>23</v>
      </c>
      <c r="AC95" s="3" t="s">
        <v>27</v>
      </c>
      <c r="AD95" s="3" t="s">
        <v>24</v>
      </c>
      <c r="AE95" s="3" t="s">
        <v>25</v>
      </c>
      <c r="AF95" s="3" t="s">
        <v>31</v>
      </c>
      <c r="AG95" s="3" t="s">
        <v>22</v>
      </c>
      <c r="AH95" s="3" t="s">
        <v>30</v>
      </c>
      <c r="AI95" s="3" t="s">
        <v>36</v>
      </c>
      <c r="AJ95" s="3" t="s">
        <v>37</v>
      </c>
      <c r="AK95" s="3" t="s">
        <v>38</v>
      </c>
      <c r="AL95" s="3" t="s">
        <v>40</v>
      </c>
      <c r="AM95" s="3" t="s">
        <v>41</v>
      </c>
      <c r="AN95" s="4" t="s">
        <v>21</v>
      </c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</row>
    <row r="96" spans="1:75">
      <c r="D96" s="23"/>
      <c r="E96" s="24" t="str">
        <f>IF($D96="","",$B96*VLOOKUP($D96,aliments!$B$2:$AZ$70,2,0)/100)</f>
        <v/>
      </c>
      <c r="F96" s="24" t="str">
        <f>IF($D96="","",$B96*VLOOKUP($D96,aliments!$B$2:$AZ$70,3,0)/100)</f>
        <v/>
      </c>
      <c r="G96" s="24" t="str">
        <f>IF($D96="","",$B96*VLOOKUP($D96,aliments!$B$2:$AZ$70,4,0)/100)</f>
        <v/>
      </c>
      <c r="H96" s="24" t="str">
        <f>IF($D96="","",$B96*VLOOKUP($D96,aliments!$B$2:$AZ$70,5,0)/100)</f>
        <v/>
      </c>
      <c r="I96" s="24" t="str">
        <f>IF($D96="","",$B96*VLOOKUP($D96,aliments!$B$2:$AZ$70,6,0)/100)</f>
        <v/>
      </c>
      <c r="J96" s="24" t="str">
        <f>IF($D96="","",$B96*VLOOKUP($D96,aliments!$B$2:$AZ$70,7,0)/100)</f>
        <v/>
      </c>
      <c r="K96" s="24" t="str">
        <f>IF($D96="","",$B96*VLOOKUP($D96,aliments!$B$2:$AZ$70,8,0)/100)</f>
        <v/>
      </c>
      <c r="L96" s="24" t="str">
        <f>IF($D96="","",$B96*VLOOKUP($D96,aliments!$B$2:$AZ$70,9,0)/100)</f>
        <v/>
      </c>
      <c r="M96" s="24" t="str">
        <f>IF($D96="","",$B96*VLOOKUP($D96,aliments!$B$2:$AZ$70,10,0)/100)</f>
        <v/>
      </c>
      <c r="N96" s="24" t="str">
        <f>IF($D96="","",$B96*VLOOKUP($D96,aliments!$B$2:$AZ$70,11,0)/100)</f>
        <v/>
      </c>
      <c r="O96" s="24" t="str">
        <f>IF($D96="","",$B96*VLOOKUP($D96,aliments!$B$2:$AZ$70,12,0)/100)</f>
        <v/>
      </c>
      <c r="P96" s="24" t="str">
        <f>IF($D96="","",$B96*VLOOKUP($D96,aliments!$B$2:$AZ$70,13,0)/100)</f>
        <v/>
      </c>
      <c r="Q96" s="24" t="str">
        <f>IF($D96="","",$B96*VLOOKUP($D96,aliments!$B$2:$AZ$70,14,0)/100)</f>
        <v/>
      </c>
      <c r="R96" s="24" t="str">
        <f>IF($D96="","",$B96*VLOOKUP($D96,aliments!$B$2:$AZ$70,15,0)/100)</f>
        <v/>
      </c>
      <c r="S96" s="24" t="str">
        <f>IF($D96="","",$B96*VLOOKUP($D96,aliments!$B$2:$AZ$70,16,0)/100)</f>
        <v/>
      </c>
      <c r="T96" s="24" t="str">
        <f>IF($D96="","",$B96*VLOOKUP($D96,aliments!$B$2:$AZ$70,17,0)/100)</f>
        <v/>
      </c>
      <c r="U96" s="24" t="str">
        <f>IF($D96="","",$B96*VLOOKUP($D96,aliments!$B$2:$AZ$70,18,0)/100)</f>
        <v/>
      </c>
      <c r="V96" s="24" t="str">
        <f>IF($D96="","",$B96*VLOOKUP($D96,aliments!$B$2:$AZ$70,19,0)/100)</f>
        <v/>
      </c>
      <c r="W96" s="24" t="str">
        <f>IF($D96="","",$B96*VLOOKUP($D96,aliments!$B$2:$AZ$70,20,0)/100)</f>
        <v/>
      </c>
      <c r="X96" s="24" t="str">
        <f>IF($D96="","",$B96*VLOOKUP($D96,aliments!$B$2:$AZ$70,21,0)/100)</f>
        <v/>
      </c>
      <c r="Y96" s="24" t="str">
        <f>IF($D96="","",$B96*VLOOKUP($D96,aliments!$B$2:$AZ$70,22,0)/100)</f>
        <v/>
      </c>
      <c r="Z96" s="24" t="str">
        <f>IF($D96="","",$B96*VLOOKUP($D96,aliments!$B$2:$AZ$70,23,0)/100)</f>
        <v/>
      </c>
      <c r="AA96" s="24" t="str">
        <f>IF($D96="","",$B96*VLOOKUP($D96,aliments!$B$2:$AZ$70,24,0)/100)</f>
        <v/>
      </c>
      <c r="AB96" s="24" t="str">
        <f>IF($D96="","",$B96*VLOOKUP($D96,aliments!$B$2:$AZ$70,25,0)/100)</f>
        <v/>
      </c>
      <c r="AC96" s="24" t="str">
        <f>IF($D96="","",$B96*VLOOKUP($D96,aliments!$B$2:$AZ$70,26,0)/100)</f>
        <v/>
      </c>
      <c r="AD96" s="24" t="str">
        <f>IF($D96="","",$B96*VLOOKUP($D96,aliments!$B$2:$AZ$70,27,0)/100)</f>
        <v/>
      </c>
      <c r="AE96" s="24" t="str">
        <f>IF($D96="","",$B96*VLOOKUP($D96,aliments!$B$2:$AZ$70,28,0)/100)</f>
        <v/>
      </c>
      <c r="AF96" s="24" t="str">
        <f>IF($D96="","",$B96*VLOOKUP($D96,aliments!$B$2:$AZ$70,29,0)/100)</f>
        <v/>
      </c>
      <c r="AG96" s="24" t="str">
        <f>IF($D96="","",$B96*VLOOKUP($D96,aliments!$B$2:$AZ$70,30,0)/100)</f>
        <v/>
      </c>
      <c r="AH96" s="24" t="str">
        <f>IF($D96="","",$B96*VLOOKUP($D96,aliments!$B$2:$AZ$70,31,0)/100)</f>
        <v/>
      </c>
      <c r="AI96" s="24" t="str">
        <f>IF($D96="","",$B96*VLOOKUP($D96,aliments!$B$2:$AZ$70,32,0)/100)</f>
        <v/>
      </c>
      <c r="AJ96" s="24" t="str">
        <f>IF($D96="","",$B96*VLOOKUP($D96,aliments!$B$2:$AZ$70,33,0)/100)</f>
        <v/>
      </c>
      <c r="AK96" s="24" t="str">
        <f>IF($D96="","",$B96*VLOOKUP($D96,aliments!$B$2:$AZ$70,34,0)/100)</f>
        <v/>
      </c>
      <c r="AL96" s="24" t="str">
        <f>IF($D96="","",$B96*VLOOKUP($D96,aliments!$B$2:$AZ$70,35,0)/100)</f>
        <v/>
      </c>
      <c r="AM96" s="24" t="str">
        <f>IF($D96="","",$B96*VLOOKUP($D96,aliments!$B$2:$AZ$70,36,0)/100)</f>
        <v/>
      </c>
      <c r="AN96" s="24" t="str">
        <f>IF($D96="","",$B96*VLOOKUP($D96,aliments!$B$2:$AZ$70,37,0)/100)</f>
        <v/>
      </c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</row>
    <row r="97" spans="1:78">
      <c r="D97" s="23"/>
      <c r="E97" s="24" t="str">
        <f>IF($D97="","",$B97*VLOOKUP($D97,aliments!$B$2:$AZ$70,2,0)/100)</f>
        <v/>
      </c>
      <c r="F97" s="24" t="str">
        <f>IF($D97="","",$B97*VLOOKUP($D97,aliments!$B$2:$AZ$70,3,0)/100)</f>
        <v/>
      </c>
      <c r="G97" s="24" t="str">
        <f>IF($D97="","",$B97*VLOOKUP($D97,aliments!$B$2:$AZ$70,4,0)/100)</f>
        <v/>
      </c>
      <c r="H97" s="24" t="str">
        <f>IF($D97="","",$B97*VLOOKUP($D97,aliments!$B$2:$AZ$70,5,0)/100)</f>
        <v/>
      </c>
      <c r="I97" s="24" t="str">
        <f>IF($D97="","",$B97*VLOOKUP($D97,aliments!$B$2:$AZ$70,6,0)/100)</f>
        <v/>
      </c>
      <c r="J97" s="24" t="str">
        <f>IF($D97="","",$B97*VLOOKUP($D97,aliments!$B$2:$AZ$70,7,0)/100)</f>
        <v/>
      </c>
      <c r="K97" s="24" t="str">
        <f>IF($D97="","",$B97*VLOOKUP($D97,aliments!$B$2:$AZ$70,8,0)/100)</f>
        <v/>
      </c>
      <c r="L97" s="24" t="str">
        <f>IF($D97="","",$B97*VLOOKUP($D97,aliments!$B$2:$AZ$70,9,0)/100)</f>
        <v/>
      </c>
      <c r="M97" s="24" t="str">
        <f>IF($D97="","",$B97*VLOOKUP($D97,aliments!$B$2:$AZ$70,10,0)/100)</f>
        <v/>
      </c>
      <c r="N97" s="24" t="str">
        <f>IF($D97="","",$B97*VLOOKUP($D97,aliments!$B$2:$AZ$70,11,0)/100)</f>
        <v/>
      </c>
      <c r="O97" s="24" t="str">
        <f>IF($D97="","",$B97*VLOOKUP($D97,aliments!$B$2:$AZ$70,12,0)/100)</f>
        <v/>
      </c>
      <c r="P97" s="24" t="str">
        <f>IF($D97="","",$B97*VLOOKUP($D97,aliments!$B$2:$AZ$70,13,0)/100)</f>
        <v/>
      </c>
      <c r="Q97" s="24" t="str">
        <f>IF($D97="","",$B97*VLOOKUP($D97,aliments!$B$2:$AZ$70,14,0)/100)</f>
        <v/>
      </c>
      <c r="R97" s="24" t="str">
        <f>IF($D97="","",$B97*VLOOKUP($D97,aliments!$B$2:$AZ$70,15,0)/100)</f>
        <v/>
      </c>
      <c r="S97" s="24" t="str">
        <f>IF($D97="","",$B97*VLOOKUP($D97,aliments!$B$2:$AZ$70,16,0)/100)</f>
        <v/>
      </c>
      <c r="T97" s="24" t="str">
        <f>IF($D97="","",$B97*VLOOKUP($D97,aliments!$B$2:$AZ$70,17,0)/100)</f>
        <v/>
      </c>
      <c r="U97" s="24" t="str">
        <f>IF($D97="","",$B97*VLOOKUP($D97,aliments!$B$2:$AZ$70,18,0)/100)</f>
        <v/>
      </c>
      <c r="V97" s="24" t="str">
        <f>IF($D97="","",$B97*VLOOKUP($D97,aliments!$B$2:$AZ$70,19,0)/100)</f>
        <v/>
      </c>
      <c r="W97" s="24" t="str">
        <f>IF($D97="","",$B97*VLOOKUP($D97,aliments!$B$2:$AZ$70,20,0)/100)</f>
        <v/>
      </c>
      <c r="X97" s="24" t="str">
        <f>IF($D97="","",$B97*VLOOKUP($D97,aliments!$B$2:$AZ$70,21,0)/100)</f>
        <v/>
      </c>
      <c r="Y97" s="24" t="str">
        <f>IF($D97="","",$B97*VLOOKUP($D97,aliments!$B$2:$AZ$70,22,0)/100)</f>
        <v/>
      </c>
      <c r="Z97" s="24" t="str">
        <f>IF($D97="","",$B97*VLOOKUP($D97,aliments!$B$2:$AZ$70,23,0)/100)</f>
        <v/>
      </c>
      <c r="AA97" s="24" t="str">
        <f>IF($D97="","",$B97*VLOOKUP($D97,aliments!$B$2:$AZ$70,24,0)/100)</f>
        <v/>
      </c>
      <c r="AB97" s="24" t="str">
        <f>IF($D97="","",$B97*VLOOKUP($D97,aliments!$B$2:$AZ$70,25,0)/100)</f>
        <v/>
      </c>
      <c r="AC97" s="24" t="str">
        <f>IF($D97="","",$B97*VLOOKUP($D97,aliments!$B$2:$AZ$70,26,0)/100)</f>
        <v/>
      </c>
      <c r="AD97" s="24" t="str">
        <f>IF($D97="","",$B97*VLOOKUP($D97,aliments!$B$2:$AZ$70,27,0)/100)</f>
        <v/>
      </c>
      <c r="AE97" s="24" t="str">
        <f>IF($D97="","",$B97*VLOOKUP($D97,aliments!$B$2:$AZ$70,28,0)/100)</f>
        <v/>
      </c>
      <c r="AF97" s="24" t="str">
        <f>IF($D97="","",$B97*VLOOKUP($D97,aliments!$B$2:$AZ$70,29,0)/100)</f>
        <v/>
      </c>
      <c r="AG97" s="24" t="str">
        <f>IF($D97="","",$B97*VLOOKUP($D97,aliments!$B$2:$AZ$70,30,0)/100)</f>
        <v/>
      </c>
      <c r="AH97" s="24" t="str">
        <f>IF($D97="","",$B97*VLOOKUP($D97,aliments!$B$2:$AZ$70,31,0)/100)</f>
        <v/>
      </c>
      <c r="AI97" s="24" t="str">
        <f>IF($D97="","",$B97*VLOOKUP($D97,aliments!$B$2:$AZ$70,32,0)/100)</f>
        <v/>
      </c>
      <c r="AJ97" s="24" t="str">
        <f>IF($D97="","",$B97*VLOOKUP($D97,aliments!$B$2:$AZ$70,33,0)/100)</f>
        <v/>
      </c>
      <c r="AK97" s="24" t="str">
        <f>IF($D97="","",$B97*VLOOKUP($D97,aliments!$B$2:$AZ$70,34,0)/100)</f>
        <v/>
      </c>
      <c r="AL97" s="24" t="str">
        <f>IF($D97="","",$B97*VLOOKUP($D97,aliments!$B$2:$AZ$70,35,0)/100)</f>
        <v/>
      </c>
      <c r="AM97" s="24" t="str">
        <f>IF($D97="","",$B97*VLOOKUP($D97,aliments!$B$2:$AZ$70,36,0)/100)</f>
        <v/>
      </c>
      <c r="AN97" s="24" t="str">
        <f>IF($D97="","",$B97*VLOOKUP($D97,aliments!$B$2:$AZ$70,37,0)/100)</f>
        <v/>
      </c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</row>
    <row r="98" spans="1:78">
      <c r="D98" s="23"/>
      <c r="E98" s="24" t="str">
        <f>IF($D98="","",$B98*VLOOKUP($D98,aliments!$B$2:$AZ$70,2,0)/100)</f>
        <v/>
      </c>
      <c r="F98" s="24" t="str">
        <f>IF($D98="","",$B98*VLOOKUP($D98,aliments!$B$2:$AZ$70,3,0)/100)</f>
        <v/>
      </c>
      <c r="G98" s="24" t="str">
        <f>IF($D98="","",$B98*VLOOKUP($D98,aliments!$B$2:$AZ$70,4,0)/100)</f>
        <v/>
      </c>
      <c r="H98" s="24" t="str">
        <f>IF($D98="","",$B98*VLOOKUP($D98,aliments!$B$2:$AZ$70,5,0)/100)</f>
        <v/>
      </c>
      <c r="I98" s="24" t="str">
        <f>IF($D98="","",$B98*VLOOKUP($D98,aliments!$B$2:$AZ$70,6,0)/100)</f>
        <v/>
      </c>
      <c r="J98" s="24" t="str">
        <f>IF($D98="","",$B98*VLOOKUP($D98,aliments!$B$2:$AZ$70,7,0)/100)</f>
        <v/>
      </c>
      <c r="K98" s="24" t="str">
        <f>IF($D98="","",$B98*VLOOKUP($D98,aliments!$B$2:$AZ$70,8,0)/100)</f>
        <v/>
      </c>
      <c r="L98" s="24" t="str">
        <f>IF($D98="","",$B98*VLOOKUP($D98,aliments!$B$2:$AZ$70,9,0)/100)</f>
        <v/>
      </c>
      <c r="M98" s="24" t="str">
        <f>IF($D98="","",$B98*VLOOKUP($D98,aliments!$B$2:$AZ$70,10,0)/100)</f>
        <v/>
      </c>
      <c r="N98" s="24" t="str">
        <f>IF($D98="","",$B98*VLOOKUP($D98,aliments!$B$2:$AZ$70,11,0)/100)</f>
        <v/>
      </c>
      <c r="O98" s="24" t="str">
        <f>IF($D98="","",$B98*VLOOKUP($D98,aliments!$B$2:$AZ$70,12,0)/100)</f>
        <v/>
      </c>
      <c r="P98" s="24" t="str">
        <f>IF($D98="","",$B98*VLOOKUP($D98,aliments!$B$2:$AZ$70,13,0)/100)</f>
        <v/>
      </c>
      <c r="Q98" s="24" t="str">
        <f>IF($D98="","",$B98*VLOOKUP($D98,aliments!$B$2:$AZ$70,14,0)/100)</f>
        <v/>
      </c>
      <c r="R98" s="24" t="str">
        <f>IF($D98="","",$B98*VLOOKUP($D98,aliments!$B$2:$AZ$70,15,0)/100)</f>
        <v/>
      </c>
      <c r="S98" s="24" t="str">
        <f>IF($D98="","",$B98*VLOOKUP($D98,aliments!$B$2:$AZ$70,16,0)/100)</f>
        <v/>
      </c>
      <c r="T98" s="24" t="str">
        <f>IF($D98="","",$B98*VLOOKUP($D98,aliments!$B$2:$AZ$70,17,0)/100)</f>
        <v/>
      </c>
      <c r="U98" s="24" t="str">
        <f>IF($D98="","",$B98*VLOOKUP($D98,aliments!$B$2:$AZ$70,18,0)/100)</f>
        <v/>
      </c>
      <c r="V98" s="24" t="str">
        <f>IF($D98="","",$B98*VLOOKUP($D98,aliments!$B$2:$AZ$70,19,0)/100)</f>
        <v/>
      </c>
      <c r="W98" s="24" t="str">
        <f>IF($D98="","",$B98*VLOOKUP($D98,aliments!$B$2:$AZ$70,20,0)/100)</f>
        <v/>
      </c>
      <c r="X98" s="24" t="str">
        <f>IF($D98="","",$B98*VLOOKUP($D98,aliments!$B$2:$AZ$70,21,0)/100)</f>
        <v/>
      </c>
      <c r="Y98" s="24" t="str">
        <f>IF($D98="","",$B98*VLOOKUP($D98,aliments!$B$2:$AZ$70,22,0)/100)</f>
        <v/>
      </c>
      <c r="Z98" s="24" t="str">
        <f>IF($D98="","",$B98*VLOOKUP($D98,aliments!$B$2:$AZ$70,23,0)/100)</f>
        <v/>
      </c>
      <c r="AA98" s="24" t="str">
        <f>IF($D98="","",$B98*VLOOKUP($D98,aliments!$B$2:$AZ$70,24,0)/100)</f>
        <v/>
      </c>
      <c r="AB98" s="24" t="str">
        <f>IF($D98="","",$B98*VLOOKUP($D98,aliments!$B$2:$AZ$70,25,0)/100)</f>
        <v/>
      </c>
      <c r="AC98" s="24" t="str">
        <f>IF($D98="","",$B98*VLOOKUP($D98,aliments!$B$2:$AZ$70,26,0)/100)</f>
        <v/>
      </c>
      <c r="AD98" s="24" t="str">
        <f>IF($D98="","",$B98*VLOOKUP($D98,aliments!$B$2:$AZ$70,27,0)/100)</f>
        <v/>
      </c>
      <c r="AE98" s="24" t="str">
        <f>IF($D98="","",$B98*VLOOKUP($D98,aliments!$B$2:$AZ$70,28,0)/100)</f>
        <v/>
      </c>
      <c r="AF98" s="24" t="str">
        <f>IF($D98="","",$B98*VLOOKUP($D98,aliments!$B$2:$AZ$70,29,0)/100)</f>
        <v/>
      </c>
      <c r="AG98" s="24" t="str">
        <f>IF($D98="","",$B98*VLOOKUP($D98,aliments!$B$2:$AZ$70,30,0)/100)</f>
        <v/>
      </c>
      <c r="AH98" s="24" t="str">
        <f>IF($D98="","",$B98*VLOOKUP($D98,aliments!$B$2:$AZ$70,31,0)/100)</f>
        <v/>
      </c>
      <c r="AI98" s="24" t="str">
        <f>IF($D98="","",$B98*VLOOKUP($D98,aliments!$B$2:$AZ$70,32,0)/100)</f>
        <v/>
      </c>
      <c r="AJ98" s="24" t="str">
        <f>IF($D98="","",$B98*VLOOKUP($D98,aliments!$B$2:$AZ$70,33,0)/100)</f>
        <v/>
      </c>
      <c r="AK98" s="24" t="str">
        <f>IF($D98="","",$B98*VLOOKUP($D98,aliments!$B$2:$AZ$70,34,0)/100)</f>
        <v/>
      </c>
      <c r="AL98" s="24" t="str">
        <f>IF($D98="","",$B98*VLOOKUP($D98,aliments!$B$2:$AZ$70,35,0)/100)</f>
        <v/>
      </c>
      <c r="AM98" s="24" t="str">
        <f>IF($D98="","",$B98*VLOOKUP($D98,aliments!$B$2:$AZ$70,36,0)/100)</f>
        <v/>
      </c>
      <c r="AN98" s="24" t="str">
        <f>IF($D98="","",$B98*VLOOKUP($D98,aliments!$B$2:$AZ$70,37,0)/100)</f>
        <v/>
      </c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</row>
    <row r="99" spans="1:78">
      <c r="D99" s="23"/>
      <c r="E99" s="24" t="str">
        <f>IF($D99="","",$B99*VLOOKUP($D99,aliments!$B$2:$AZ$70,2,0)/100)</f>
        <v/>
      </c>
      <c r="F99" s="24" t="str">
        <f>IF($D99="","",$B99*VLOOKUP($D99,aliments!$B$2:$AZ$70,3,0)/100)</f>
        <v/>
      </c>
      <c r="G99" s="24" t="str">
        <f>IF($D99="","",$B99*VLOOKUP($D99,aliments!$B$2:$AZ$70,4,0)/100)</f>
        <v/>
      </c>
      <c r="H99" s="24" t="str">
        <f>IF($D99="","",$B99*VLOOKUP($D99,aliments!$B$2:$AZ$70,5,0)/100)</f>
        <v/>
      </c>
      <c r="I99" s="24" t="str">
        <f>IF($D99="","",$B99*VLOOKUP($D99,aliments!$B$2:$AZ$70,6,0)/100)</f>
        <v/>
      </c>
      <c r="J99" s="24" t="str">
        <f>IF($D99="","",$B99*VLOOKUP($D99,aliments!$B$2:$AZ$70,7,0)/100)</f>
        <v/>
      </c>
      <c r="K99" s="24" t="str">
        <f>IF($D99="","",$B99*VLOOKUP($D99,aliments!$B$2:$AZ$70,8,0)/100)</f>
        <v/>
      </c>
      <c r="L99" s="24" t="str">
        <f>IF($D99="","",$B99*VLOOKUP($D99,aliments!$B$2:$AZ$70,9,0)/100)</f>
        <v/>
      </c>
      <c r="M99" s="24" t="str">
        <f>IF($D99="","",$B99*VLOOKUP($D99,aliments!$B$2:$AZ$70,10,0)/100)</f>
        <v/>
      </c>
      <c r="N99" s="24" t="str">
        <f>IF($D99="","",$B99*VLOOKUP($D99,aliments!$B$2:$AZ$70,11,0)/100)</f>
        <v/>
      </c>
      <c r="O99" s="24" t="str">
        <f>IF($D99="","",$B99*VLOOKUP($D99,aliments!$B$2:$AZ$70,12,0)/100)</f>
        <v/>
      </c>
      <c r="P99" s="24" t="str">
        <f>IF($D99="","",$B99*VLOOKUP($D99,aliments!$B$2:$AZ$70,13,0)/100)</f>
        <v/>
      </c>
      <c r="Q99" s="24" t="str">
        <f>IF($D99="","",$B99*VLOOKUP($D99,aliments!$B$2:$AZ$70,14,0)/100)</f>
        <v/>
      </c>
      <c r="R99" s="24" t="str">
        <f>IF($D99="","",$B99*VLOOKUP($D99,aliments!$B$2:$AZ$70,15,0)/100)</f>
        <v/>
      </c>
      <c r="S99" s="24" t="str">
        <f>IF($D99="","",$B99*VLOOKUP($D99,aliments!$B$2:$AZ$70,16,0)/100)</f>
        <v/>
      </c>
      <c r="T99" s="24" t="str">
        <f>IF($D99="","",$B99*VLOOKUP($D99,aliments!$B$2:$AZ$70,17,0)/100)</f>
        <v/>
      </c>
      <c r="U99" s="24" t="str">
        <f>IF($D99="","",$B99*VLOOKUP($D99,aliments!$B$2:$AZ$70,18,0)/100)</f>
        <v/>
      </c>
      <c r="V99" s="24" t="str">
        <f>IF($D99="","",$B99*VLOOKUP($D99,aliments!$B$2:$AZ$70,19,0)/100)</f>
        <v/>
      </c>
      <c r="W99" s="24" t="str">
        <f>IF($D99="","",$B99*VLOOKUP($D99,aliments!$B$2:$AZ$70,20,0)/100)</f>
        <v/>
      </c>
      <c r="X99" s="24" t="str">
        <f>IF($D99="","",$B99*VLOOKUP($D99,aliments!$B$2:$AZ$70,21,0)/100)</f>
        <v/>
      </c>
      <c r="Y99" s="24" t="str">
        <f>IF($D99="","",$B99*VLOOKUP($D99,aliments!$B$2:$AZ$70,22,0)/100)</f>
        <v/>
      </c>
      <c r="Z99" s="24" t="str">
        <f>IF($D99="","",$B99*VLOOKUP($D99,aliments!$B$2:$AZ$70,23,0)/100)</f>
        <v/>
      </c>
      <c r="AA99" s="24" t="str">
        <f>IF($D99="","",$B99*VLOOKUP($D99,aliments!$B$2:$AZ$70,24,0)/100)</f>
        <v/>
      </c>
      <c r="AB99" s="24" t="str">
        <f>IF($D99="","",$B99*VLOOKUP($D99,aliments!$B$2:$AZ$70,25,0)/100)</f>
        <v/>
      </c>
      <c r="AC99" s="24" t="str">
        <f>IF($D99="","",$B99*VLOOKUP($D99,aliments!$B$2:$AZ$70,26,0)/100)</f>
        <v/>
      </c>
      <c r="AD99" s="24" t="str">
        <f>IF($D99="","",$B99*VLOOKUP($D99,aliments!$B$2:$AZ$70,27,0)/100)</f>
        <v/>
      </c>
      <c r="AE99" s="24" t="str">
        <f>IF($D99="","",$B99*VLOOKUP($D99,aliments!$B$2:$AZ$70,28,0)/100)</f>
        <v/>
      </c>
      <c r="AF99" s="24" t="str">
        <f>IF($D99="","",$B99*VLOOKUP($D99,aliments!$B$2:$AZ$70,29,0)/100)</f>
        <v/>
      </c>
      <c r="AG99" s="24" t="str">
        <f>IF($D99="","",$B99*VLOOKUP($D99,aliments!$B$2:$AZ$70,30,0)/100)</f>
        <v/>
      </c>
      <c r="AH99" s="24" t="str">
        <f>IF($D99="","",$B99*VLOOKUP($D99,aliments!$B$2:$AZ$70,31,0)/100)</f>
        <v/>
      </c>
      <c r="AI99" s="24" t="str">
        <f>IF($D99="","",$B99*VLOOKUP($D99,aliments!$B$2:$AZ$70,32,0)/100)</f>
        <v/>
      </c>
      <c r="AJ99" s="24" t="str">
        <f>IF($D99="","",$B99*VLOOKUP($D99,aliments!$B$2:$AZ$70,33,0)/100)</f>
        <v/>
      </c>
      <c r="AK99" s="24" t="str">
        <f>IF($D99="","",$B99*VLOOKUP($D99,aliments!$B$2:$AZ$70,34,0)/100)</f>
        <v/>
      </c>
      <c r="AL99" s="24" t="str">
        <f>IF($D99="","",$B99*VLOOKUP($D99,aliments!$B$2:$AZ$70,35,0)/100)</f>
        <v/>
      </c>
      <c r="AM99" s="24" t="str">
        <f>IF($D99="","",$B99*VLOOKUP($D99,aliments!$B$2:$AZ$70,36,0)/100)</f>
        <v/>
      </c>
      <c r="AN99" s="24" t="str">
        <f>IF($D99="","",$B99*VLOOKUP($D99,aliments!$B$2:$AZ$70,37,0)/100)</f>
        <v/>
      </c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</row>
    <row r="100" spans="1:78">
      <c r="D100" s="23"/>
      <c r="E100" s="24" t="str">
        <f>IF($D100="","",$B100*VLOOKUP($D100,aliments!$B$2:$AZ$70,2,0)/100)</f>
        <v/>
      </c>
      <c r="F100" s="24" t="str">
        <f>IF($D100="","",$B100*VLOOKUP($D100,aliments!$B$2:$AZ$70,3,0)/100)</f>
        <v/>
      </c>
      <c r="G100" s="24" t="str">
        <f>IF($D100="","",$B100*VLOOKUP($D100,aliments!$B$2:$AZ$70,4,0)/100)</f>
        <v/>
      </c>
      <c r="H100" s="24" t="str">
        <f>IF($D100="","",$B100*VLOOKUP($D100,aliments!$B$2:$AZ$70,5,0)/100)</f>
        <v/>
      </c>
      <c r="I100" s="24" t="str">
        <f>IF($D100="","",$B100*VLOOKUP($D100,aliments!$B$2:$AZ$70,6,0)/100)</f>
        <v/>
      </c>
      <c r="J100" s="24" t="str">
        <f>IF($D100="","",$B100*VLOOKUP($D100,aliments!$B$2:$AZ$70,7,0)/100)</f>
        <v/>
      </c>
      <c r="K100" s="24" t="str">
        <f>IF($D100="","",$B100*VLOOKUP($D100,aliments!$B$2:$AZ$70,8,0)/100)</f>
        <v/>
      </c>
      <c r="L100" s="24" t="str">
        <f>IF($D100="","",$B100*VLOOKUP($D100,aliments!$B$2:$AZ$70,9,0)/100)</f>
        <v/>
      </c>
      <c r="M100" s="24" t="str">
        <f>IF($D100="","",$B100*VLOOKUP($D100,aliments!$B$2:$AZ$70,10,0)/100)</f>
        <v/>
      </c>
      <c r="N100" s="24" t="str">
        <f>IF($D100="","",$B100*VLOOKUP($D100,aliments!$B$2:$AZ$70,11,0)/100)</f>
        <v/>
      </c>
      <c r="O100" s="24" t="str">
        <f>IF($D100="","",$B100*VLOOKUP($D100,aliments!$B$2:$AZ$70,12,0)/100)</f>
        <v/>
      </c>
      <c r="P100" s="24" t="str">
        <f>IF($D100="","",$B100*VLOOKUP($D100,aliments!$B$2:$AZ$70,13,0)/100)</f>
        <v/>
      </c>
      <c r="Q100" s="24" t="str">
        <f>IF($D100="","",$B100*VLOOKUP($D100,aliments!$B$2:$AZ$70,14,0)/100)</f>
        <v/>
      </c>
      <c r="R100" s="24" t="str">
        <f>IF($D100="","",$B100*VLOOKUP($D100,aliments!$B$2:$AZ$70,15,0)/100)</f>
        <v/>
      </c>
      <c r="S100" s="24" t="str">
        <f>IF($D100="","",$B100*VLOOKUP($D100,aliments!$B$2:$AZ$70,16,0)/100)</f>
        <v/>
      </c>
      <c r="T100" s="24" t="str">
        <f>IF($D100="","",$B100*VLOOKUP($D100,aliments!$B$2:$AZ$70,17,0)/100)</f>
        <v/>
      </c>
      <c r="U100" s="24" t="str">
        <f>IF($D100="","",$B100*VLOOKUP($D100,aliments!$B$2:$AZ$70,18,0)/100)</f>
        <v/>
      </c>
      <c r="V100" s="24" t="str">
        <f>IF($D100="","",$B100*VLOOKUP($D100,aliments!$B$2:$AZ$70,19,0)/100)</f>
        <v/>
      </c>
      <c r="W100" s="24" t="str">
        <f>IF($D100="","",$B100*VLOOKUP($D100,aliments!$B$2:$AZ$70,20,0)/100)</f>
        <v/>
      </c>
      <c r="X100" s="24" t="str">
        <f>IF($D100="","",$B100*VLOOKUP($D100,aliments!$B$2:$AZ$70,21,0)/100)</f>
        <v/>
      </c>
      <c r="Y100" s="24" t="str">
        <f>IF($D100="","",$B100*VLOOKUP($D100,aliments!$B$2:$AZ$70,22,0)/100)</f>
        <v/>
      </c>
      <c r="Z100" s="24" t="str">
        <f>IF($D100="","",$B100*VLOOKUP($D100,aliments!$B$2:$AZ$70,23,0)/100)</f>
        <v/>
      </c>
      <c r="AA100" s="24" t="str">
        <f>IF($D100="","",$B100*VLOOKUP($D100,aliments!$B$2:$AZ$70,24,0)/100)</f>
        <v/>
      </c>
      <c r="AB100" s="24" t="str">
        <f>IF($D100="","",$B100*VLOOKUP($D100,aliments!$B$2:$AZ$70,25,0)/100)</f>
        <v/>
      </c>
      <c r="AC100" s="24" t="str">
        <f>IF($D100="","",$B100*VLOOKUP($D100,aliments!$B$2:$AZ$70,26,0)/100)</f>
        <v/>
      </c>
      <c r="AD100" s="24" t="str">
        <f>IF($D100="","",$B100*VLOOKUP($D100,aliments!$B$2:$AZ$70,27,0)/100)</f>
        <v/>
      </c>
      <c r="AE100" s="24" t="str">
        <f>IF($D100="","",$B100*VLOOKUP($D100,aliments!$B$2:$AZ$70,28,0)/100)</f>
        <v/>
      </c>
      <c r="AF100" s="24" t="str">
        <f>IF($D100="","",$B100*VLOOKUP($D100,aliments!$B$2:$AZ$70,29,0)/100)</f>
        <v/>
      </c>
      <c r="AG100" s="24" t="str">
        <f>IF($D100="","",$B100*VLOOKUP($D100,aliments!$B$2:$AZ$70,30,0)/100)</f>
        <v/>
      </c>
      <c r="AH100" s="24" t="str">
        <f>IF($D100="","",$B100*VLOOKUP($D100,aliments!$B$2:$AZ$70,31,0)/100)</f>
        <v/>
      </c>
      <c r="AI100" s="24" t="str">
        <f>IF($D100="","",$B100*VLOOKUP($D100,aliments!$B$2:$AZ$70,32,0)/100)</f>
        <v/>
      </c>
      <c r="AJ100" s="24" t="str">
        <f>IF($D100="","",$B100*VLOOKUP($D100,aliments!$B$2:$AZ$70,33,0)/100)</f>
        <v/>
      </c>
      <c r="AK100" s="24" t="str">
        <f>IF($D100="","",$B100*VLOOKUP($D100,aliments!$B$2:$AZ$70,34,0)/100)</f>
        <v/>
      </c>
      <c r="AL100" s="24" t="str">
        <f>IF($D100="","",$B100*VLOOKUP($D100,aliments!$B$2:$AZ$70,35,0)/100)</f>
        <v/>
      </c>
      <c r="AM100" s="24" t="str">
        <f>IF($D100="","",$B100*VLOOKUP($D100,aliments!$B$2:$AZ$70,36,0)/100)</f>
        <v/>
      </c>
      <c r="AN100" s="24" t="str">
        <f>IF($D100="","",$B100*VLOOKUP($D100,aliments!$B$2:$AZ$70,37,0)/100)</f>
        <v/>
      </c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</row>
    <row r="101" spans="1:78">
      <c r="D101" s="23"/>
      <c r="E101" s="24" t="str">
        <f>IF($D101="","",$B101*VLOOKUP($D101,aliments!$B$2:$AZ$70,2,0)/100)</f>
        <v/>
      </c>
      <c r="F101" s="24" t="str">
        <f>IF($D101="","",$B101*VLOOKUP($D101,aliments!$B$2:$AZ$70,3,0)/100)</f>
        <v/>
      </c>
      <c r="G101" s="24" t="str">
        <f>IF($D101="","",$B101*VLOOKUP($D101,aliments!$B$2:$AZ$70,4,0)/100)</f>
        <v/>
      </c>
      <c r="H101" s="24" t="str">
        <f>IF($D101="","",$B101*VLOOKUP($D101,aliments!$B$2:$AZ$70,5,0)/100)</f>
        <v/>
      </c>
      <c r="I101" s="24" t="str">
        <f>IF($D101="","",$B101*VLOOKUP($D101,aliments!$B$2:$AZ$70,6,0)/100)</f>
        <v/>
      </c>
      <c r="J101" s="24" t="str">
        <f>IF($D101="","",$B101*VLOOKUP($D101,aliments!$B$2:$AZ$70,7,0)/100)</f>
        <v/>
      </c>
      <c r="K101" s="24" t="str">
        <f>IF($D101="","",$B101*VLOOKUP($D101,aliments!$B$2:$AZ$70,8,0)/100)</f>
        <v/>
      </c>
      <c r="L101" s="24" t="str">
        <f>IF($D101="","",$B101*VLOOKUP($D101,aliments!$B$2:$AZ$70,9,0)/100)</f>
        <v/>
      </c>
      <c r="M101" s="24" t="str">
        <f>IF($D101="","",$B101*VLOOKUP($D101,aliments!$B$2:$AZ$70,10,0)/100)</f>
        <v/>
      </c>
      <c r="N101" s="24" t="str">
        <f>IF($D101="","",$B101*VLOOKUP($D101,aliments!$B$2:$AZ$70,11,0)/100)</f>
        <v/>
      </c>
      <c r="O101" s="24" t="str">
        <f>IF($D101="","",$B101*VLOOKUP($D101,aliments!$B$2:$AZ$70,12,0)/100)</f>
        <v/>
      </c>
      <c r="P101" s="24" t="str">
        <f>IF($D101="","",$B101*VLOOKUP($D101,aliments!$B$2:$AZ$70,13,0)/100)</f>
        <v/>
      </c>
      <c r="Q101" s="24" t="str">
        <f>IF($D101="","",$B101*VLOOKUP($D101,aliments!$B$2:$AZ$70,14,0)/100)</f>
        <v/>
      </c>
      <c r="R101" s="24" t="str">
        <f>IF($D101="","",$B101*VLOOKUP($D101,aliments!$B$2:$AZ$70,15,0)/100)</f>
        <v/>
      </c>
      <c r="S101" s="24" t="str">
        <f>IF($D101="","",$B101*VLOOKUP($D101,aliments!$B$2:$AZ$70,16,0)/100)</f>
        <v/>
      </c>
      <c r="T101" s="24" t="str">
        <f>IF($D101="","",$B101*VLOOKUP($D101,aliments!$B$2:$AZ$70,17,0)/100)</f>
        <v/>
      </c>
      <c r="U101" s="24" t="str">
        <f>IF($D101="","",$B101*VLOOKUP($D101,aliments!$B$2:$AZ$70,18,0)/100)</f>
        <v/>
      </c>
      <c r="V101" s="24" t="str">
        <f>IF($D101="","",$B101*VLOOKUP($D101,aliments!$B$2:$AZ$70,19,0)/100)</f>
        <v/>
      </c>
      <c r="W101" s="24" t="str">
        <f>IF($D101="","",$B101*VLOOKUP($D101,aliments!$B$2:$AZ$70,20,0)/100)</f>
        <v/>
      </c>
      <c r="X101" s="24" t="str">
        <f>IF($D101="","",$B101*VLOOKUP($D101,aliments!$B$2:$AZ$70,21,0)/100)</f>
        <v/>
      </c>
      <c r="Y101" s="24" t="str">
        <f>IF($D101="","",$B101*VLOOKUP($D101,aliments!$B$2:$AZ$70,22,0)/100)</f>
        <v/>
      </c>
      <c r="Z101" s="24" t="str">
        <f>IF($D101="","",$B101*VLOOKUP($D101,aliments!$B$2:$AZ$70,23,0)/100)</f>
        <v/>
      </c>
      <c r="AA101" s="24" t="str">
        <f>IF($D101="","",$B101*VLOOKUP($D101,aliments!$B$2:$AZ$70,24,0)/100)</f>
        <v/>
      </c>
      <c r="AB101" s="24" t="str">
        <f>IF($D101="","",$B101*VLOOKUP($D101,aliments!$B$2:$AZ$70,25,0)/100)</f>
        <v/>
      </c>
      <c r="AC101" s="24" t="str">
        <f>IF($D101="","",$B101*VLOOKUP($D101,aliments!$B$2:$AZ$70,26,0)/100)</f>
        <v/>
      </c>
      <c r="AD101" s="24" t="str">
        <f>IF($D101="","",$B101*VLOOKUP($D101,aliments!$B$2:$AZ$70,27,0)/100)</f>
        <v/>
      </c>
      <c r="AE101" s="24" t="str">
        <f>IF($D101="","",$B101*VLOOKUP($D101,aliments!$B$2:$AZ$70,28,0)/100)</f>
        <v/>
      </c>
      <c r="AF101" s="24" t="str">
        <f>IF($D101="","",$B101*VLOOKUP($D101,aliments!$B$2:$AZ$70,29,0)/100)</f>
        <v/>
      </c>
      <c r="AG101" s="24" t="str">
        <f>IF($D101="","",$B101*VLOOKUP($D101,aliments!$B$2:$AZ$70,30,0)/100)</f>
        <v/>
      </c>
      <c r="AH101" s="24" t="str">
        <f>IF($D101="","",$B101*VLOOKUP($D101,aliments!$B$2:$AZ$70,31,0)/100)</f>
        <v/>
      </c>
      <c r="AI101" s="24" t="str">
        <f>IF($D101="","",$B101*VLOOKUP($D101,aliments!$B$2:$AZ$70,32,0)/100)</f>
        <v/>
      </c>
      <c r="AJ101" s="24" t="str">
        <f>IF($D101="","",$B101*VLOOKUP($D101,aliments!$B$2:$AZ$70,33,0)/100)</f>
        <v/>
      </c>
      <c r="AK101" s="24" t="str">
        <f>IF($D101="","",$B101*VLOOKUP($D101,aliments!$B$2:$AZ$70,34,0)/100)</f>
        <v/>
      </c>
      <c r="AL101" s="24" t="str">
        <f>IF($D101="","",$B101*VLOOKUP($D101,aliments!$B$2:$AZ$70,35,0)/100)</f>
        <v/>
      </c>
      <c r="AM101" s="24" t="str">
        <f>IF($D101="","",$B101*VLOOKUP($D101,aliments!$B$2:$AZ$70,36,0)/100)</f>
        <v/>
      </c>
      <c r="AN101" s="24" t="str">
        <f>IF($D101="","",$B101*VLOOKUP($D101,aliments!$B$2:$AZ$70,37,0)/100)</f>
        <v/>
      </c>
    </row>
    <row r="102" spans="1:78" ht="13.5" thickBot="1">
      <c r="D102" s="23"/>
      <c r="E102" s="24" t="str">
        <f>IF($D102="","",$B102*VLOOKUP($D102,aliments!$B$2:$AZ$70,2,0)/100)</f>
        <v/>
      </c>
      <c r="F102" s="24" t="str">
        <f>IF($D102="","",$B102*VLOOKUP($D102,aliments!$B$2:$AZ$70,3,0)/100)</f>
        <v/>
      </c>
      <c r="G102" s="24" t="str">
        <f>IF($D102="","",$B102*VLOOKUP($D102,aliments!$B$2:$AZ$70,4,0)/100)</f>
        <v/>
      </c>
      <c r="H102" s="24" t="str">
        <f>IF($D102="","",$B102*VLOOKUP($D102,aliments!$B$2:$AZ$70,5,0)/100)</f>
        <v/>
      </c>
      <c r="I102" s="24" t="str">
        <f>IF($D102="","",$B102*VLOOKUP($D102,aliments!$B$2:$AZ$70,6,0)/100)</f>
        <v/>
      </c>
      <c r="J102" s="24" t="str">
        <f>IF($D102="","",$B102*VLOOKUP($D102,aliments!$B$2:$AZ$70,7,0)/100)</f>
        <v/>
      </c>
      <c r="K102" s="24" t="str">
        <f>IF($D102="","",$B102*VLOOKUP($D102,aliments!$B$2:$AZ$70,8,0)/100)</f>
        <v/>
      </c>
      <c r="L102" s="24" t="str">
        <f>IF($D102="","",$B102*VLOOKUP($D102,aliments!$B$2:$AZ$70,9,0)/100)</f>
        <v/>
      </c>
      <c r="M102" s="24" t="str">
        <f>IF($D102="","",$B102*VLOOKUP($D102,aliments!$B$2:$AZ$70,10,0)/100)</f>
        <v/>
      </c>
      <c r="N102" s="24" t="str">
        <f>IF($D102="","",$B102*VLOOKUP($D102,aliments!$B$2:$AZ$70,11,0)/100)</f>
        <v/>
      </c>
      <c r="O102" s="24" t="str">
        <f>IF($D102="","",$B102*VLOOKUP($D102,aliments!$B$2:$AZ$70,12,0)/100)</f>
        <v/>
      </c>
      <c r="P102" s="24" t="str">
        <f>IF($D102="","",$B102*VLOOKUP($D102,aliments!$B$2:$AZ$70,13,0)/100)</f>
        <v/>
      </c>
      <c r="Q102" s="24" t="str">
        <f>IF($D102="","",$B102*VLOOKUP($D102,aliments!$B$2:$AZ$70,14,0)/100)</f>
        <v/>
      </c>
      <c r="R102" s="24" t="str">
        <f>IF($D102="","",$B102*VLOOKUP($D102,aliments!$B$2:$AZ$70,15,0)/100)</f>
        <v/>
      </c>
      <c r="S102" s="24" t="str">
        <f>IF($D102="","",$B102*VLOOKUP($D102,aliments!$B$2:$AZ$70,16,0)/100)</f>
        <v/>
      </c>
      <c r="T102" s="24" t="str">
        <f>IF($D102="","",$B102*VLOOKUP($D102,aliments!$B$2:$AZ$70,17,0)/100)</f>
        <v/>
      </c>
      <c r="U102" s="24" t="str">
        <f>IF($D102="","",$B102*VLOOKUP($D102,aliments!$B$2:$AZ$70,18,0)/100)</f>
        <v/>
      </c>
      <c r="V102" s="24" t="str">
        <f>IF($D102="","",$B102*VLOOKUP($D102,aliments!$B$2:$AZ$70,19,0)/100)</f>
        <v/>
      </c>
      <c r="W102" s="24" t="str">
        <f>IF($D102="","",$B102*VLOOKUP($D102,aliments!$B$2:$AZ$70,20,0)/100)</f>
        <v/>
      </c>
      <c r="X102" s="24" t="str">
        <f>IF($D102="","",$B102*VLOOKUP($D102,aliments!$B$2:$AZ$70,21,0)/100)</f>
        <v/>
      </c>
      <c r="Y102" s="24" t="str">
        <f>IF($D102="","",$B102*VLOOKUP($D102,aliments!$B$2:$AZ$70,22,0)/100)</f>
        <v/>
      </c>
      <c r="Z102" s="24" t="str">
        <f>IF($D102="","",$B102*VLOOKUP($D102,aliments!$B$2:$AZ$70,23,0)/100)</f>
        <v/>
      </c>
      <c r="AA102" s="24" t="str">
        <f>IF($D102="","",$B102*VLOOKUP($D102,aliments!$B$2:$AZ$70,24,0)/100)</f>
        <v/>
      </c>
      <c r="AB102" s="24" t="str">
        <f>IF($D102="","",$B102*VLOOKUP($D102,aliments!$B$2:$AZ$70,25,0)/100)</f>
        <v/>
      </c>
      <c r="AC102" s="24" t="str">
        <f>IF($D102="","",$B102*VLOOKUP($D102,aliments!$B$2:$AZ$70,26,0)/100)</f>
        <v/>
      </c>
      <c r="AD102" s="24" t="str">
        <f>IF($D102="","",$B102*VLOOKUP($D102,aliments!$B$2:$AZ$70,27,0)/100)</f>
        <v/>
      </c>
      <c r="AE102" s="24" t="str">
        <f>IF($D102="","",$B102*VLOOKUP($D102,aliments!$B$2:$AZ$70,28,0)/100)</f>
        <v/>
      </c>
      <c r="AF102" s="24" t="str">
        <f>IF($D102="","",$B102*VLOOKUP($D102,aliments!$B$2:$AZ$70,29,0)/100)</f>
        <v/>
      </c>
      <c r="AG102" s="24" t="str">
        <f>IF($D102="","",$B102*VLOOKUP($D102,aliments!$B$2:$AZ$70,30,0)/100)</f>
        <v/>
      </c>
      <c r="AH102" s="24" t="str">
        <f>IF($D102="","",$B102*VLOOKUP($D102,aliments!$B$2:$AZ$70,31,0)/100)</f>
        <v/>
      </c>
      <c r="AI102" s="24" t="str">
        <f>IF($D102="","",$B102*VLOOKUP($D102,aliments!$B$2:$AZ$70,32,0)/100)</f>
        <v/>
      </c>
      <c r="AJ102" s="24" t="str">
        <f>IF($D102="","",$B102*VLOOKUP($D102,aliments!$B$2:$AZ$70,33,0)/100)</f>
        <v/>
      </c>
      <c r="AK102" s="24" t="str">
        <f>IF($D102="","",$B102*VLOOKUP($D102,aliments!$B$2:$AZ$70,34,0)/100)</f>
        <v/>
      </c>
      <c r="AL102" s="24" t="str">
        <f>IF($D102="","",$B102*VLOOKUP($D102,aliments!$B$2:$AZ$70,35,0)/100)</f>
        <v/>
      </c>
      <c r="AM102" s="24" t="str">
        <f>IF($D102="","",$B102*VLOOKUP($D102,aliments!$B$2:$AZ$70,36,0)/100)</f>
        <v/>
      </c>
      <c r="AN102" s="24" t="str">
        <f>IF($D102="","",$B102*VLOOKUP($D102,aliments!$B$2:$AZ$70,37,0)/100)</f>
        <v/>
      </c>
    </row>
    <row r="103" spans="1:78" s="17" customFormat="1" ht="13.5" thickBot="1">
      <c r="A103" s="12" t="s">
        <v>4</v>
      </c>
      <c r="B103" s="1"/>
      <c r="C103" s="1"/>
      <c r="D103" s="1"/>
      <c r="E103" s="28" t="str">
        <f>IF(SUM(E96:E102)=0,"",AVERAGE(E96:E102))</f>
        <v/>
      </c>
      <c r="F103" s="28">
        <f>SUM(F96:F102)</f>
        <v>0</v>
      </c>
      <c r="G103" s="13">
        <f>SUM(G96:G102)</f>
        <v>0</v>
      </c>
      <c r="H103" s="13">
        <f t="shared" ref="H103" si="266">SUM(H96:H102)</f>
        <v>0</v>
      </c>
      <c r="I103" s="13">
        <f t="shared" ref="I103" si="267">SUM(I96:I102)</f>
        <v>0</v>
      </c>
      <c r="J103" s="13">
        <f t="shared" ref="J103" si="268">SUM(J96:J102)</f>
        <v>0</v>
      </c>
      <c r="K103" s="13">
        <f t="shared" ref="K103" si="269">SUM(K96:K102)</f>
        <v>0</v>
      </c>
      <c r="L103" s="13">
        <f t="shared" ref="L103" si="270">SUM(L96:L102)</f>
        <v>0</v>
      </c>
      <c r="M103" s="13">
        <f t="shared" ref="M103" si="271">SUM(M96:M102)</f>
        <v>0</v>
      </c>
      <c r="N103" s="13">
        <f t="shared" ref="N103" si="272">SUM(N96:N102)</f>
        <v>0</v>
      </c>
      <c r="O103" s="13">
        <f t="shared" ref="O103" si="273">SUM(O96:O102)</f>
        <v>0</v>
      </c>
      <c r="P103" s="13">
        <f t="shared" ref="P103" si="274">SUM(P96:P102)</f>
        <v>0</v>
      </c>
      <c r="Q103" s="13">
        <f t="shared" ref="Q103" si="275">SUM(Q96:Q102)</f>
        <v>0</v>
      </c>
      <c r="R103" s="13">
        <f t="shared" ref="R103" si="276">SUM(R96:R102)</f>
        <v>0</v>
      </c>
      <c r="S103" s="13">
        <f t="shared" ref="S103" si="277">SUM(S96:S102)</f>
        <v>0</v>
      </c>
      <c r="T103" s="13">
        <f t="shared" ref="T103" si="278">SUM(T96:T102)</f>
        <v>0</v>
      </c>
      <c r="U103" s="13">
        <f t="shared" ref="U103" si="279">SUM(U96:U102)</f>
        <v>0</v>
      </c>
      <c r="V103" s="13">
        <f t="shared" ref="V103" si="280">SUM(V96:V102)</f>
        <v>0</v>
      </c>
      <c r="W103" s="13">
        <f t="shared" ref="W103" si="281">SUM(W96:W102)</f>
        <v>0</v>
      </c>
      <c r="X103" s="13">
        <f t="shared" ref="X103" si="282">SUM(X96:X102)</f>
        <v>0</v>
      </c>
      <c r="Y103" s="13">
        <f t="shared" ref="Y103" si="283">SUM(Y96:Y102)</f>
        <v>0</v>
      </c>
      <c r="Z103" s="13">
        <f t="shared" ref="Z103" si="284">SUM(Z96:Z102)</f>
        <v>0</v>
      </c>
      <c r="AA103" s="13">
        <f t="shared" ref="AA103" si="285">SUM(AA96:AA102)</f>
        <v>0</v>
      </c>
      <c r="AB103" s="13">
        <f t="shared" ref="AB103" si="286">SUM(AB96:AB102)</f>
        <v>0</v>
      </c>
      <c r="AC103" s="13">
        <f t="shared" ref="AC103" si="287">SUM(AC96:AC102)</f>
        <v>0</v>
      </c>
      <c r="AD103" s="13">
        <f t="shared" ref="AD103" si="288">SUM(AD96:AD102)</f>
        <v>0</v>
      </c>
      <c r="AE103" s="13">
        <f t="shared" ref="AE103" si="289">SUM(AE96:AE102)</f>
        <v>0</v>
      </c>
      <c r="AF103" s="13">
        <f t="shared" ref="AF103" si="290">SUM(AF96:AF102)</f>
        <v>0</v>
      </c>
      <c r="AG103" s="13">
        <f t="shared" ref="AG103" si="291">SUM(AG96:AG102)</f>
        <v>0</v>
      </c>
      <c r="AH103" s="13">
        <f t="shared" ref="AH103" si="292">SUM(AH96:AH102)</f>
        <v>0</v>
      </c>
      <c r="AI103" s="13">
        <f t="shared" ref="AI103" si="293">SUM(AI96:AI102)</f>
        <v>0</v>
      </c>
      <c r="AJ103" s="13">
        <f t="shared" ref="AJ103" si="294">SUM(AJ96:AJ102)</f>
        <v>0</v>
      </c>
      <c r="AK103" s="13">
        <f t="shared" ref="AK103" si="295">SUM(AK96:AK102)</f>
        <v>0</v>
      </c>
      <c r="AL103" s="13">
        <f t="shared" ref="AL103" si="296">SUM(AL96:AL102)</f>
        <v>0</v>
      </c>
      <c r="AM103" s="13">
        <f t="shared" ref="AM103" si="297">SUM(AM96:AM102)</f>
        <v>0</v>
      </c>
      <c r="AN103" s="13">
        <f t="shared" ref="AN103" si="298">SUM(AN96:AN102)</f>
        <v>0</v>
      </c>
      <c r="AO103" s="5"/>
      <c r="AP103" s="19"/>
      <c r="AQ103" s="19"/>
      <c r="AR103" s="19"/>
      <c r="AS103" s="19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31"/>
    </row>
    <row r="104" spans="1:78" ht="13.5" thickBot="1">
      <c r="A104" s="5"/>
      <c r="B104" s="5"/>
      <c r="C104" s="5"/>
      <c r="D104" s="5"/>
      <c r="E104" s="5"/>
      <c r="F104" s="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</row>
    <row r="105" spans="1:78" s="17" customFormat="1" ht="13.5" thickBot="1">
      <c r="A105" s="15" t="s">
        <v>170</v>
      </c>
      <c r="B105" s="16"/>
      <c r="C105" s="16"/>
      <c r="D105" s="16"/>
      <c r="E105" s="16" t="str">
        <f>IF(ISERROR(AVERAGE(E63,E73,E83,E93,E103)),"",AVERAGE(E63,E73,E83,E93,E103))</f>
        <v/>
      </c>
      <c r="F105" s="16">
        <f>SUM(F63+F73+F83+F93+F103)</f>
        <v>0</v>
      </c>
      <c r="G105" s="16">
        <f>SUM(G63+G73+G83+G93+G103)</f>
        <v>0</v>
      </c>
      <c r="H105" s="16">
        <f t="shared" ref="H105:AN105" si="299">SUM(H63+H73+H83+H93+H103)</f>
        <v>0</v>
      </c>
      <c r="I105" s="16">
        <f t="shared" si="299"/>
        <v>0</v>
      </c>
      <c r="J105" s="16">
        <f t="shared" si="299"/>
        <v>0</v>
      </c>
      <c r="K105" s="16">
        <f t="shared" si="299"/>
        <v>0</v>
      </c>
      <c r="L105" s="16">
        <f t="shared" si="299"/>
        <v>0</v>
      </c>
      <c r="M105" s="16">
        <f t="shared" si="299"/>
        <v>0</v>
      </c>
      <c r="N105" s="16">
        <f t="shared" si="299"/>
        <v>0</v>
      </c>
      <c r="O105" s="16">
        <f t="shared" si="299"/>
        <v>0</v>
      </c>
      <c r="P105" s="16">
        <f t="shared" si="299"/>
        <v>0</v>
      </c>
      <c r="Q105" s="16">
        <f t="shared" si="299"/>
        <v>0</v>
      </c>
      <c r="R105" s="16">
        <f t="shared" si="299"/>
        <v>0</v>
      </c>
      <c r="S105" s="16">
        <f t="shared" si="299"/>
        <v>0</v>
      </c>
      <c r="T105" s="16">
        <f t="shared" si="299"/>
        <v>0</v>
      </c>
      <c r="U105" s="16">
        <f t="shared" si="299"/>
        <v>0</v>
      </c>
      <c r="V105" s="16">
        <f t="shared" si="299"/>
        <v>0</v>
      </c>
      <c r="W105" s="16">
        <f t="shared" si="299"/>
        <v>0</v>
      </c>
      <c r="X105" s="16">
        <f t="shared" si="299"/>
        <v>0</v>
      </c>
      <c r="Y105" s="16">
        <f t="shared" si="299"/>
        <v>0</v>
      </c>
      <c r="Z105" s="16">
        <f t="shared" si="299"/>
        <v>0</v>
      </c>
      <c r="AA105" s="16">
        <f t="shared" si="299"/>
        <v>0</v>
      </c>
      <c r="AB105" s="16">
        <f t="shared" si="299"/>
        <v>0</v>
      </c>
      <c r="AC105" s="16">
        <f t="shared" si="299"/>
        <v>0</v>
      </c>
      <c r="AD105" s="16">
        <f t="shared" si="299"/>
        <v>0</v>
      </c>
      <c r="AE105" s="16">
        <f t="shared" si="299"/>
        <v>0</v>
      </c>
      <c r="AF105" s="16">
        <f t="shared" si="299"/>
        <v>0</v>
      </c>
      <c r="AG105" s="16">
        <f t="shared" si="299"/>
        <v>0</v>
      </c>
      <c r="AH105" s="16">
        <f t="shared" si="299"/>
        <v>0</v>
      </c>
      <c r="AI105" s="16">
        <f t="shared" si="299"/>
        <v>0</v>
      </c>
      <c r="AJ105" s="16">
        <f t="shared" si="299"/>
        <v>0</v>
      </c>
      <c r="AK105" s="16">
        <f t="shared" si="299"/>
        <v>0</v>
      </c>
      <c r="AL105" s="16">
        <f t="shared" si="299"/>
        <v>0</v>
      </c>
      <c r="AM105" s="16">
        <f t="shared" si="299"/>
        <v>0</v>
      </c>
      <c r="AN105" s="26">
        <f t="shared" si="299"/>
        <v>0</v>
      </c>
      <c r="AO105" s="5"/>
      <c r="AP105" s="19"/>
      <c r="AQ105" s="19"/>
      <c r="AR105" s="19"/>
      <c r="AS105" s="19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31"/>
    </row>
    <row r="106" spans="1:78" s="6" customFormat="1" ht="13.5" thickBo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20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8"/>
      <c r="BW106" s="7"/>
      <c r="BX106" s="20"/>
      <c r="BY106" s="20"/>
      <c r="BZ106" s="31"/>
    </row>
    <row r="107" spans="1:78" ht="13.5" thickBot="1">
      <c r="A107" s="9" t="s">
        <v>172</v>
      </c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</row>
    <row r="108" spans="1:78" ht="13.5" thickBot="1">
      <c r="A108" s="2" t="s">
        <v>1</v>
      </c>
      <c r="B108" s="3" t="s">
        <v>165</v>
      </c>
      <c r="C108" s="3"/>
      <c r="D108" s="3" t="s">
        <v>0</v>
      </c>
      <c r="E108" s="27" t="s">
        <v>181</v>
      </c>
      <c r="F108" s="27" t="s">
        <v>180</v>
      </c>
      <c r="G108" s="3" t="s">
        <v>166</v>
      </c>
      <c r="H108" s="3" t="s">
        <v>167</v>
      </c>
      <c r="I108" s="3" t="s">
        <v>168</v>
      </c>
      <c r="J108" s="3" t="s">
        <v>5</v>
      </c>
      <c r="K108" s="3" t="s">
        <v>161</v>
      </c>
      <c r="L108" s="3" t="s">
        <v>162</v>
      </c>
      <c r="M108" s="3" t="s">
        <v>152</v>
      </c>
      <c r="N108" s="3" t="s">
        <v>153</v>
      </c>
      <c r="O108" s="3" t="s">
        <v>154</v>
      </c>
      <c r="P108" s="3" t="s">
        <v>155</v>
      </c>
      <c r="Q108" s="3" t="s">
        <v>156</v>
      </c>
      <c r="R108" s="3" t="s">
        <v>157</v>
      </c>
      <c r="S108" s="3" t="s">
        <v>158</v>
      </c>
      <c r="T108" s="3" t="s">
        <v>159</v>
      </c>
      <c r="U108" s="3" t="s">
        <v>160</v>
      </c>
      <c r="V108" s="3" t="s">
        <v>179</v>
      </c>
      <c r="W108" s="3" t="s">
        <v>178</v>
      </c>
      <c r="X108" s="3" t="s">
        <v>26</v>
      </c>
      <c r="Y108" s="3" t="s">
        <v>29</v>
      </c>
      <c r="Z108" s="3" t="s">
        <v>28</v>
      </c>
      <c r="AA108" s="3" t="s">
        <v>32</v>
      </c>
      <c r="AB108" s="3" t="s">
        <v>23</v>
      </c>
      <c r="AC108" s="3" t="s">
        <v>27</v>
      </c>
      <c r="AD108" s="3" t="s">
        <v>24</v>
      </c>
      <c r="AE108" s="3" t="s">
        <v>25</v>
      </c>
      <c r="AF108" s="3" t="s">
        <v>31</v>
      </c>
      <c r="AG108" s="3" t="s">
        <v>22</v>
      </c>
      <c r="AH108" s="3" t="s">
        <v>30</v>
      </c>
      <c r="AI108" s="3" t="s">
        <v>36</v>
      </c>
      <c r="AJ108" s="3" t="s">
        <v>37</v>
      </c>
      <c r="AK108" s="3" t="s">
        <v>38</v>
      </c>
      <c r="AL108" s="3" t="s">
        <v>40</v>
      </c>
      <c r="AM108" s="3" t="s">
        <v>41</v>
      </c>
      <c r="AN108" s="4" t="s">
        <v>21</v>
      </c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</row>
    <row r="109" spans="1:78">
      <c r="D109" s="23"/>
      <c r="E109" s="24" t="str">
        <f>IF($D109="","",$B109*VLOOKUP($D109,aliments!$B$2:$AZ$70,2,0)/100)</f>
        <v/>
      </c>
      <c r="F109" s="24" t="str">
        <f>IF($D109="","",$B109*VLOOKUP($D109,aliments!$B$2:$AZ$70,3,0)/100)</f>
        <v/>
      </c>
      <c r="G109" s="24" t="str">
        <f>IF($D109="","",$B109*VLOOKUP($D109,aliments!$B$2:$AZ$70,4,0)/100)</f>
        <v/>
      </c>
      <c r="H109" s="24" t="str">
        <f>IF($D109="","",$B109*VLOOKUP($D109,aliments!$B$2:$AZ$70,5,0)/100)</f>
        <v/>
      </c>
      <c r="I109" s="24" t="str">
        <f>IF($D109="","",$B109*VLOOKUP($D109,aliments!$B$2:$AZ$70,6,0)/100)</f>
        <v/>
      </c>
      <c r="J109" s="24" t="str">
        <f>IF($D109="","",$B109*VLOOKUP($D109,aliments!$B$2:$AZ$70,7,0)/100)</f>
        <v/>
      </c>
      <c r="K109" s="24" t="str">
        <f>IF($D109="","",$B109*VLOOKUP($D109,aliments!$B$2:$AZ$70,8,0)/100)</f>
        <v/>
      </c>
      <c r="L109" s="24" t="str">
        <f>IF($D109="","",$B109*VLOOKUP($D109,aliments!$B$2:$AZ$70,9,0)/100)</f>
        <v/>
      </c>
      <c r="M109" s="24" t="str">
        <f>IF($D109="","",$B109*VLOOKUP($D109,aliments!$B$2:$AZ$70,10,0)/100)</f>
        <v/>
      </c>
      <c r="N109" s="24" t="str">
        <f>IF($D109="","",$B109*VLOOKUP($D109,aliments!$B$2:$AZ$70,11,0)/100)</f>
        <v/>
      </c>
      <c r="O109" s="24" t="str">
        <f>IF($D109="","",$B109*VLOOKUP($D109,aliments!$B$2:$AZ$70,12,0)/100)</f>
        <v/>
      </c>
      <c r="P109" s="24" t="str">
        <f>IF($D109="","",$B109*VLOOKUP($D109,aliments!$B$2:$AZ$70,13,0)/100)</f>
        <v/>
      </c>
      <c r="Q109" s="24" t="str">
        <f>IF($D109="","",$B109*VLOOKUP($D109,aliments!$B$2:$AZ$70,14,0)/100)</f>
        <v/>
      </c>
      <c r="R109" s="24" t="str">
        <f>IF($D109="","",$B109*VLOOKUP($D109,aliments!$B$2:$AZ$70,15,0)/100)</f>
        <v/>
      </c>
      <c r="S109" s="24" t="str">
        <f>IF($D109="","",$B109*VLOOKUP($D109,aliments!$B$2:$AZ$70,16,0)/100)</f>
        <v/>
      </c>
      <c r="T109" s="24" t="str">
        <f>IF($D109="","",$B109*VLOOKUP($D109,aliments!$B$2:$AZ$70,17,0)/100)</f>
        <v/>
      </c>
      <c r="U109" s="24" t="str">
        <f>IF($D109="","",$B109*VLOOKUP($D109,aliments!$B$2:$AZ$70,18,0)/100)</f>
        <v/>
      </c>
      <c r="V109" s="24" t="str">
        <f>IF($D109="","",$B109*VLOOKUP($D109,aliments!$B$2:$AZ$70,19,0)/100)</f>
        <v/>
      </c>
      <c r="W109" s="24" t="str">
        <f>IF($D109="","",$B109*VLOOKUP($D109,aliments!$B$2:$AZ$70,20,0)/100)</f>
        <v/>
      </c>
      <c r="X109" s="24" t="str">
        <f>IF($D109="","",$B109*VLOOKUP($D109,aliments!$B$2:$AZ$70,21,0)/100)</f>
        <v/>
      </c>
      <c r="Y109" s="24" t="str">
        <f>IF($D109="","",$B109*VLOOKUP($D109,aliments!$B$2:$AZ$70,22,0)/100)</f>
        <v/>
      </c>
      <c r="Z109" s="24" t="str">
        <f>IF($D109="","",$B109*VLOOKUP($D109,aliments!$B$2:$AZ$70,23,0)/100)</f>
        <v/>
      </c>
      <c r="AA109" s="24" t="str">
        <f>IF($D109="","",$B109*VLOOKUP($D109,aliments!$B$2:$AZ$70,24,0)/100)</f>
        <v/>
      </c>
      <c r="AB109" s="24" t="str">
        <f>IF($D109="","",$B109*VLOOKUP($D109,aliments!$B$2:$AZ$70,25,0)/100)</f>
        <v/>
      </c>
      <c r="AC109" s="24" t="str">
        <f>IF($D109="","",$B109*VLOOKUP($D109,aliments!$B$2:$AZ$70,26,0)/100)</f>
        <v/>
      </c>
      <c r="AD109" s="24" t="str">
        <f>IF($D109="","",$B109*VLOOKUP($D109,aliments!$B$2:$AZ$70,27,0)/100)</f>
        <v/>
      </c>
      <c r="AE109" s="24" t="str">
        <f>IF($D109="","",$B109*VLOOKUP($D109,aliments!$B$2:$AZ$70,28,0)/100)</f>
        <v/>
      </c>
      <c r="AF109" s="24" t="str">
        <f>IF($D109="","",$B109*VLOOKUP($D109,aliments!$B$2:$AZ$70,29,0)/100)</f>
        <v/>
      </c>
      <c r="AG109" s="24" t="str">
        <f>IF($D109="","",$B109*VLOOKUP($D109,aliments!$B$2:$AZ$70,30,0)/100)</f>
        <v/>
      </c>
      <c r="AH109" s="24" t="str">
        <f>IF($D109="","",$B109*VLOOKUP($D109,aliments!$B$2:$AZ$70,31,0)/100)</f>
        <v/>
      </c>
      <c r="AI109" s="24" t="str">
        <f>IF($D109="","",$B109*VLOOKUP($D109,aliments!$B$2:$AZ$70,32,0)/100)</f>
        <v/>
      </c>
      <c r="AJ109" s="24" t="str">
        <f>IF($D109="","",$B109*VLOOKUP($D109,aliments!$B$2:$AZ$70,33,0)/100)</f>
        <v/>
      </c>
      <c r="AK109" s="24" t="str">
        <f>IF($D109="","",$B109*VLOOKUP($D109,aliments!$B$2:$AZ$70,34,0)/100)</f>
        <v/>
      </c>
      <c r="AL109" s="24" t="str">
        <f>IF($D109="","",$B109*VLOOKUP($D109,aliments!$B$2:$AZ$70,35,0)/100)</f>
        <v/>
      </c>
      <c r="AM109" s="24" t="str">
        <f>IF($D109="","",$B109*VLOOKUP($D109,aliments!$B$2:$AZ$70,36,0)/100)</f>
        <v/>
      </c>
      <c r="AN109" s="24" t="str">
        <f>IF($D109="","",$B109*VLOOKUP($D109,aliments!$B$2:$AZ$70,37,0)/100)</f>
        <v/>
      </c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</row>
    <row r="110" spans="1:78">
      <c r="D110" s="23"/>
      <c r="E110" s="24" t="str">
        <f>IF($D110="","",$B110*VLOOKUP($D110,aliments!$B$2:$AZ$70,2,0)/100)</f>
        <v/>
      </c>
      <c r="F110" s="24" t="str">
        <f>IF($D110="","",$B110*VLOOKUP($D110,aliments!$B$2:$AZ$70,3,0)/100)</f>
        <v/>
      </c>
      <c r="G110" s="24" t="str">
        <f>IF($D110="","",$B110*VLOOKUP($D110,aliments!$B$2:$AZ$70,4,0)/100)</f>
        <v/>
      </c>
      <c r="H110" s="24" t="str">
        <f>IF($D110="","",$B110*VLOOKUP($D110,aliments!$B$2:$AZ$70,5,0)/100)</f>
        <v/>
      </c>
      <c r="I110" s="24" t="str">
        <f>IF($D110="","",$B110*VLOOKUP($D110,aliments!$B$2:$AZ$70,6,0)/100)</f>
        <v/>
      </c>
      <c r="J110" s="24" t="str">
        <f>IF($D110="","",$B110*VLOOKUP($D110,aliments!$B$2:$AZ$70,7,0)/100)</f>
        <v/>
      </c>
      <c r="K110" s="24" t="str">
        <f>IF($D110="","",$B110*VLOOKUP($D110,aliments!$B$2:$AZ$70,8,0)/100)</f>
        <v/>
      </c>
      <c r="L110" s="24" t="str">
        <f>IF($D110="","",$B110*VLOOKUP($D110,aliments!$B$2:$AZ$70,9,0)/100)</f>
        <v/>
      </c>
      <c r="M110" s="24" t="str">
        <f>IF($D110="","",$B110*VLOOKUP($D110,aliments!$B$2:$AZ$70,10,0)/100)</f>
        <v/>
      </c>
      <c r="N110" s="24" t="str">
        <f>IF($D110="","",$B110*VLOOKUP($D110,aliments!$B$2:$AZ$70,11,0)/100)</f>
        <v/>
      </c>
      <c r="O110" s="24" t="str">
        <f>IF($D110="","",$B110*VLOOKUP($D110,aliments!$B$2:$AZ$70,12,0)/100)</f>
        <v/>
      </c>
      <c r="P110" s="24" t="str">
        <f>IF($D110="","",$B110*VLOOKUP($D110,aliments!$B$2:$AZ$70,13,0)/100)</f>
        <v/>
      </c>
      <c r="Q110" s="24" t="str">
        <f>IF($D110="","",$B110*VLOOKUP($D110,aliments!$B$2:$AZ$70,14,0)/100)</f>
        <v/>
      </c>
      <c r="R110" s="24" t="str">
        <f>IF($D110="","",$B110*VLOOKUP($D110,aliments!$B$2:$AZ$70,15,0)/100)</f>
        <v/>
      </c>
      <c r="S110" s="24" t="str">
        <f>IF($D110="","",$B110*VLOOKUP($D110,aliments!$B$2:$AZ$70,16,0)/100)</f>
        <v/>
      </c>
      <c r="T110" s="24" t="str">
        <f>IF($D110="","",$B110*VLOOKUP($D110,aliments!$B$2:$AZ$70,17,0)/100)</f>
        <v/>
      </c>
      <c r="U110" s="24" t="str">
        <f>IF($D110="","",$B110*VLOOKUP($D110,aliments!$B$2:$AZ$70,18,0)/100)</f>
        <v/>
      </c>
      <c r="V110" s="24" t="str">
        <f>IF($D110="","",$B110*VLOOKUP($D110,aliments!$B$2:$AZ$70,19,0)/100)</f>
        <v/>
      </c>
      <c r="W110" s="24" t="str">
        <f>IF($D110="","",$B110*VLOOKUP($D110,aliments!$B$2:$AZ$70,20,0)/100)</f>
        <v/>
      </c>
      <c r="X110" s="24" t="str">
        <f>IF($D110="","",$B110*VLOOKUP($D110,aliments!$B$2:$AZ$70,21,0)/100)</f>
        <v/>
      </c>
      <c r="Y110" s="24" t="str">
        <f>IF($D110="","",$B110*VLOOKUP($D110,aliments!$B$2:$AZ$70,22,0)/100)</f>
        <v/>
      </c>
      <c r="Z110" s="24" t="str">
        <f>IF($D110="","",$B110*VLOOKUP($D110,aliments!$B$2:$AZ$70,23,0)/100)</f>
        <v/>
      </c>
      <c r="AA110" s="24" t="str">
        <f>IF($D110="","",$B110*VLOOKUP($D110,aliments!$B$2:$AZ$70,24,0)/100)</f>
        <v/>
      </c>
      <c r="AB110" s="24" t="str">
        <f>IF($D110="","",$B110*VLOOKUP($D110,aliments!$B$2:$AZ$70,25,0)/100)</f>
        <v/>
      </c>
      <c r="AC110" s="24" t="str">
        <f>IF($D110="","",$B110*VLOOKUP($D110,aliments!$B$2:$AZ$70,26,0)/100)</f>
        <v/>
      </c>
      <c r="AD110" s="24" t="str">
        <f>IF($D110="","",$B110*VLOOKUP($D110,aliments!$B$2:$AZ$70,27,0)/100)</f>
        <v/>
      </c>
      <c r="AE110" s="24" t="str">
        <f>IF($D110="","",$B110*VLOOKUP($D110,aliments!$B$2:$AZ$70,28,0)/100)</f>
        <v/>
      </c>
      <c r="AF110" s="24" t="str">
        <f>IF($D110="","",$B110*VLOOKUP($D110,aliments!$B$2:$AZ$70,29,0)/100)</f>
        <v/>
      </c>
      <c r="AG110" s="24" t="str">
        <f>IF($D110="","",$B110*VLOOKUP($D110,aliments!$B$2:$AZ$70,30,0)/100)</f>
        <v/>
      </c>
      <c r="AH110" s="24" t="str">
        <f>IF($D110="","",$B110*VLOOKUP($D110,aliments!$B$2:$AZ$70,31,0)/100)</f>
        <v/>
      </c>
      <c r="AI110" s="24" t="str">
        <f>IF($D110="","",$B110*VLOOKUP($D110,aliments!$B$2:$AZ$70,32,0)/100)</f>
        <v/>
      </c>
      <c r="AJ110" s="24" t="str">
        <f>IF($D110="","",$B110*VLOOKUP($D110,aliments!$B$2:$AZ$70,33,0)/100)</f>
        <v/>
      </c>
      <c r="AK110" s="24" t="str">
        <f>IF($D110="","",$B110*VLOOKUP($D110,aliments!$B$2:$AZ$70,34,0)/100)</f>
        <v/>
      </c>
      <c r="AL110" s="24" t="str">
        <f>IF($D110="","",$B110*VLOOKUP($D110,aliments!$B$2:$AZ$70,35,0)/100)</f>
        <v/>
      </c>
      <c r="AM110" s="24" t="str">
        <f>IF($D110="","",$B110*VLOOKUP($D110,aliments!$B$2:$AZ$70,36,0)/100)</f>
        <v/>
      </c>
      <c r="AN110" s="24" t="str">
        <f>IF($D110="","",$B110*VLOOKUP($D110,aliments!$B$2:$AZ$70,37,0)/100)</f>
        <v/>
      </c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</row>
    <row r="111" spans="1:78">
      <c r="D111" s="23"/>
      <c r="E111" s="24" t="str">
        <f>IF($D111="","",$B111*VLOOKUP($D111,aliments!$B$2:$AZ$70,2,0)/100)</f>
        <v/>
      </c>
      <c r="F111" s="24" t="str">
        <f>IF($D111="","",$B111*VLOOKUP($D111,aliments!$B$2:$AZ$70,3,0)/100)</f>
        <v/>
      </c>
      <c r="G111" s="24" t="str">
        <f>IF($D111="","",$B111*VLOOKUP($D111,aliments!$B$2:$AZ$70,4,0)/100)</f>
        <v/>
      </c>
      <c r="H111" s="24" t="str">
        <f>IF($D111="","",$B111*VLOOKUP($D111,aliments!$B$2:$AZ$70,5,0)/100)</f>
        <v/>
      </c>
      <c r="I111" s="24" t="str">
        <f>IF($D111="","",$B111*VLOOKUP($D111,aliments!$B$2:$AZ$70,6,0)/100)</f>
        <v/>
      </c>
      <c r="J111" s="24" t="str">
        <f>IF($D111="","",$B111*VLOOKUP($D111,aliments!$B$2:$AZ$70,7,0)/100)</f>
        <v/>
      </c>
      <c r="K111" s="24" t="str">
        <f>IF($D111="","",$B111*VLOOKUP($D111,aliments!$B$2:$AZ$70,8,0)/100)</f>
        <v/>
      </c>
      <c r="L111" s="24" t="str">
        <f>IF($D111="","",$B111*VLOOKUP($D111,aliments!$B$2:$AZ$70,9,0)/100)</f>
        <v/>
      </c>
      <c r="M111" s="24" t="str">
        <f>IF($D111="","",$B111*VLOOKUP($D111,aliments!$B$2:$AZ$70,10,0)/100)</f>
        <v/>
      </c>
      <c r="N111" s="24" t="str">
        <f>IF($D111="","",$B111*VLOOKUP($D111,aliments!$B$2:$AZ$70,11,0)/100)</f>
        <v/>
      </c>
      <c r="O111" s="24" t="str">
        <f>IF($D111="","",$B111*VLOOKUP($D111,aliments!$B$2:$AZ$70,12,0)/100)</f>
        <v/>
      </c>
      <c r="P111" s="24" t="str">
        <f>IF($D111="","",$B111*VLOOKUP($D111,aliments!$B$2:$AZ$70,13,0)/100)</f>
        <v/>
      </c>
      <c r="Q111" s="24" t="str">
        <f>IF($D111="","",$B111*VLOOKUP($D111,aliments!$B$2:$AZ$70,14,0)/100)</f>
        <v/>
      </c>
      <c r="R111" s="24" t="str">
        <f>IF($D111="","",$B111*VLOOKUP($D111,aliments!$B$2:$AZ$70,15,0)/100)</f>
        <v/>
      </c>
      <c r="S111" s="24" t="str">
        <f>IF($D111="","",$B111*VLOOKUP($D111,aliments!$B$2:$AZ$70,16,0)/100)</f>
        <v/>
      </c>
      <c r="T111" s="24" t="str">
        <f>IF($D111="","",$B111*VLOOKUP($D111,aliments!$B$2:$AZ$70,17,0)/100)</f>
        <v/>
      </c>
      <c r="U111" s="24" t="str">
        <f>IF($D111="","",$B111*VLOOKUP($D111,aliments!$B$2:$AZ$70,18,0)/100)</f>
        <v/>
      </c>
      <c r="V111" s="24" t="str">
        <f>IF($D111="","",$B111*VLOOKUP($D111,aliments!$B$2:$AZ$70,19,0)/100)</f>
        <v/>
      </c>
      <c r="W111" s="24" t="str">
        <f>IF($D111="","",$B111*VLOOKUP($D111,aliments!$B$2:$AZ$70,20,0)/100)</f>
        <v/>
      </c>
      <c r="X111" s="24" t="str">
        <f>IF($D111="","",$B111*VLOOKUP($D111,aliments!$B$2:$AZ$70,21,0)/100)</f>
        <v/>
      </c>
      <c r="Y111" s="24" t="str">
        <f>IF($D111="","",$B111*VLOOKUP($D111,aliments!$B$2:$AZ$70,22,0)/100)</f>
        <v/>
      </c>
      <c r="Z111" s="24" t="str">
        <f>IF($D111="","",$B111*VLOOKUP($D111,aliments!$B$2:$AZ$70,23,0)/100)</f>
        <v/>
      </c>
      <c r="AA111" s="24" t="str">
        <f>IF($D111="","",$B111*VLOOKUP($D111,aliments!$B$2:$AZ$70,24,0)/100)</f>
        <v/>
      </c>
      <c r="AB111" s="24" t="str">
        <f>IF($D111="","",$B111*VLOOKUP($D111,aliments!$B$2:$AZ$70,25,0)/100)</f>
        <v/>
      </c>
      <c r="AC111" s="24" t="str">
        <f>IF($D111="","",$B111*VLOOKUP($D111,aliments!$B$2:$AZ$70,26,0)/100)</f>
        <v/>
      </c>
      <c r="AD111" s="24" t="str">
        <f>IF($D111="","",$B111*VLOOKUP($D111,aliments!$B$2:$AZ$70,27,0)/100)</f>
        <v/>
      </c>
      <c r="AE111" s="24" t="str">
        <f>IF($D111="","",$B111*VLOOKUP($D111,aliments!$B$2:$AZ$70,28,0)/100)</f>
        <v/>
      </c>
      <c r="AF111" s="24" t="str">
        <f>IF($D111="","",$B111*VLOOKUP($D111,aliments!$B$2:$AZ$70,29,0)/100)</f>
        <v/>
      </c>
      <c r="AG111" s="24" t="str">
        <f>IF($D111="","",$B111*VLOOKUP($D111,aliments!$B$2:$AZ$70,30,0)/100)</f>
        <v/>
      </c>
      <c r="AH111" s="24" t="str">
        <f>IF($D111="","",$B111*VLOOKUP($D111,aliments!$B$2:$AZ$70,31,0)/100)</f>
        <v/>
      </c>
      <c r="AI111" s="24" t="str">
        <f>IF($D111="","",$B111*VLOOKUP($D111,aliments!$B$2:$AZ$70,32,0)/100)</f>
        <v/>
      </c>
      <c r="AJ111" s="24" t="str">
        <f>IF($D111="","",$B111*VLOOKUP($D111,aliments!$B$2:$AZ$70,33,0)/100)</f>
        <v/>
      </c>
      <c r="AK111" s="24" t="str">
        <f>IF($D111="","",$B111*VLOOKUP($D111,aliments!$B$2:$AZ$70,34,0)/100)</f>
        <v/>
      </c>
      <c r="AL111" s="24" t="str">
        <f>IF($D111="","",$B111*VLOOKUP($D111,aliments!$B$2:$AZ$70,35,0)/100)</f>
        <v/>
      </c>
      <c r="AM111" s="24" t="str">
        <f>IF($D111="","",$B111*VLOOKUP($D111,aliments!$B$2:$AZ$70,36,0)/100)</f>
        <v/>
      </c>
      <c r="AN111" s="24" t="str">
        <f>IF($D111="","",$B111*VLOOKUP($D111,aliments!$B$2:$AZ$70,37,0)/100)</f>
        <v/>
      </c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</row>
    <row r="112" spans="1:78">
      <c r="D112" s="23"/>
      <c r="E112" s="24" t="str">
        <f>IF($D112="","",$B112*VLOOKUP($D112,aliments!$B$2:$AZ$70,2,0)/100)</f>
        <v/>
      </c>
      <c r="F112" s="24" t="str">
        <f>IF($D112="","",$B112*VLOOKUP($D112,aliments!$B$2:$AZ$70,3,0)/100)</f>
        <v/>
      </c>
      <c r="G112" s="24" t="str">
        <f>IF($D112="","",$B112*VLOOKUP($D112,aliments!$B$2:$AZ$70,4,0)/100)</f>
        <v/>
      </c>
      <c r="H112" s="24" t="str">
        <f>IF($D112="","",$B112*VLOOKUP($D112,aliments!$B$2:$AZ$70,5,0)/100)</f>
        <v/>
      </c>
      <c r="I112" s="24" t="str">
        <f>IF($D112="","",$B112*VLOOKUP($D112,aliments!$B$2:$AZ$70,6,0)/100)</f>
        <v/>
      </c>
      <c r="J112" s="24" t="str">
        <f>IF($D112="","",$B112*VLOOKUP($D112,aliments!$B$2:$AZ$70,7,0)/100)</f>
        <v/>
      </c>
      <c r="K112" s="24" t="str">
        <f>IF($D112="","",$B112*VLOOKUP($D112,aliments!$B$2:$AZ$70,8,0)/100)</f>
        <v/>
      </c>
      <c r="L112" s="24" t="str">
        <f>IF($D112="","",$B112*VLOOKUP($D112,aliments!$B$2:$AZ$70,9,0)/100)</f>
        <v/>
      </c>
      <c r="M112" s="24" t="str">
        <f>IF($D112="","",$B112*VLOOKUP($D112,aliments!$B$2:$AZ$70,10,0)/100)</f>
        <v/>
      </c>
      <c r="N112" s="24" t="str">
        <f>IF($D112="","",$B112*VLOOKUP($D112,aliments!$B$2:$AZ$70,11,0)/100)</f>
        <v/>
      </c>
      <c r="O112" s="24" t="str">
        <f>IF($D112="","",$B112*VLOOKUP($D112,aliments!$B$2:$AZ$70,12,0)/100)</f>
        <v/>
      </c>
      <c r="P112" s="24" t="str">
        <f>IF($D112="","",$B112*VLOOKUP($D112,aliments!$B$2:$AZ$70,13,0)/100)</f>
        <v/>
      </c>
      <c r="Q112" s="24" t="str">
        <f>IF($D112="","",$B112*VLOOKUP($D112,aliments!$B$2:$AZ$70,14,0)/100)</f>
        <v/>
      </c>
      <c r="R112" s="24" t="str">
        <f>IF($D112="","",$B112*VLOOKUP($D112,aliments!$B$2:$AZ$70,15,0)/100)</f>
        <v/>
      </c>
      <c r="S112" s="24" t="str">
        <f>IF($D112="","",$B112*VLOOKUP($D112,aliments!$B$2:$AZ$70,16,0)/100)</f>
        <v/>
      </c>
      <c r="T112" s="24" t="str">
        <f>IF($D112="","",$B112*VLOOKUP($D112,aliments!$B$2:$AZ$70,17,0)/100)</f>
        <v/>
      </c>
      <c r="U112" s="24" t="str">
        <f>IF($D112="","",$B112*VLOOKUP($D112,aliments!$B$2:$AZ$70,18,0)/100)</f>
        <v/>
      </c>
      <c r="V112" s="24" t="str">
        <f>IF($D112="","",$B112*VLOOKUP($D112,aliments!$B$2:$AZ$70,19,0)/100)</f>
        <v/>
      </c>
      <c r="W112" s="24" t="str">
        <f>IF($D112="","",$B112*VLOOKUP($D112,aliments!$B$2:$AZ$70,20,0)/100)</f>
        <v/>
      </c>
      <c r="X112" s="24" t="str">
        <f>IF($D112="","",$B112*VLOOKUP($D112,aliments!$B$2:$AZ$70,21,0)/100)</f>
        <v/>
      </c>
      <c r="Y112" s="24" t="str">
        <f>IF($D112="","",$B112*VLOOKUP($D112,aliments!$B$2:$AZ$70,22,0)/100)</f>
        <v/>
      </c>
      <c r="Z112" s="24" t="str">
        <f>IF($D112="","",$B112*VLOOKUP($D112,aliments!$B$2:$AZ$70,23,0)/100)</f>
        <v/>
      </c>
      <c r="AA112" s="24" t="str">
        <f>IF($D112="","",$B112*VLOOKUP($D112,aliments!$B$2:$AZ$70,24,0)/100)</f>
        <v/>
      </c>
      <c r="AB112" s="24" t="str">
        <f>IF($D112="","",$B112*VLOOKUP($D112,aliments!$B$2:$AZ$70,25,0)/100)</f>
        <v/>
      </c>
      <c r="AC112" s="24" t="str">
        <f>IF($D112="","",$B112*VLOOKUP($D112,aliments!$B$2:$AZ$70,26,0)/100)</f>
        <v/>
      </c>
      <c r="AD112" s="24" t="str">
        <f>IF($D112="","",$B112*VLOOKUP($D112,aliments!$B$2:$AZ$70,27,0)/100)</f>
        <v/>
      </c>
      <c r="AE112" s="24" t="str">
        <f>IF($D112="","",$B112*VLOOKUP($D112,aliments!$B$2:$AZ$70,28,0)/100)</f>
        <v/>
      </c>
      <c r="AF112" s="24" t="str">
        <f>IF($D112="","",$B112*VLOOKUP($D112,aliments!$B$2:$AZ$70,29,0)/100)</f>
        <v/>
      </c>
      <c r="AG112" s="24" t="str">
        <f>IF($D112="","",$B112*VLOOKUP($D112,aliments!$B$2:$AZ$70,30,0)/100)</f>
        <v/>
      </c>
      <c r="AH112" s="24" t="str">
        <f>IF($D112="","",$B112*VLOOKUP($D112,aliments!$B$2:$AZ$70,31,0)/100)</f>
        <v/>
      </c>
      <c r="AI112" s="24" t="str">
        <f>IF($D112="","",$B112*VLOOKUP($D112,aliments!$B$2:$AZ$70,32,0)/100)</f>
        <v/>
      </c>
      <c r="AJ112" s="24" t="str">
        <f>IF($D112="","",$B112*VLOOKUP($D112,aliments!$B$2:$AZ$70,33,0)/100)</f>
        <v/>
      </c>
      <c r="AK112" s="24" t="str">
        <f>IF($D112="","",$B112*VLOOKUP($D112,aliments!$B$2:$AZ$70,34,0)/100)</f>
        <v/>
      </c>
      <c r="AL112" s="24" t="str">
        <f>IF($D112="","",$B112*VLOOKUP($D112,aliments!$B$2:$AZ$70,35,0)/100)</f>
        <v/>
      </c>
      <c r="AM112" s="24" t="str">
        <f>IF($D112="","",$B112*VLOOKUP($D112,aliments!$B$2:$AZ$70,36,0)/100)</f>
        <v/>
      </c>
      <c r="AN112" s="24" t="str">
        <f>IF($D112="","",$B112*VLOOKUP($D112,aliments!$B$2:$AZ$70,37,0)/100)</f>
        <v/>
      </c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</row>
    <row r="113" spans="1:75">
      <c r="D113" s="23"/>
      <c r="E113" s="24" t="str">
        <f>IF($D113="","",$B113*VLOOKUP($D113,aliments!$B$2:$AZ$70,2,0)/100)</f>
        <v/>
      </c>
      <c r="F113" s="24" t="str">
        <f>IF($D113="","",$B113*VLOOKUP($D113,aliments!$B$2:$AZ$70,3,0)/100)</f>
        <v/>
      </c>
      <c r="G113" s="24" t="str">
        <f>IF($D113="","",$B113*VLOOKUP($D113,aliments!$B$2:$AZ$70,4,0)/100)</f>
        <v/>
      </c>
      <c r="H113" s="24" t="str">
        <f>IF($D113="","",$B113*VLOOKUP($D113,aliments!$B$2:$AZ$70,5,0)/100)</f>
        <v/>
      </c>
      <c r="I113" s="24" t="str">
        <f>IF($D113="","",$B113*VLOOKUP($D113,aliments!$B$2:$AZ$70,6,0)/100)</f>
        <v/>
      </c>
      <c r="J113" s="24" t="str">
        <f>IF($D113="","",$B113*VLOOKUP($D113,aliments!$B$2:$AZ$70,7,0)/100)</f>
        <v/>
      </c>
      <c r="K113" s="24" t="str">
        <f>IF($D113="","",$B113*VLOOKUP($D113,aliments!$B$2:$AZ$70,8,0)/100)</f>
        <v/>
      </c>
      <c r="L113" s="24" t="str">
        <f>IF($D113="","",$B113*VLOOKUP($D113,aliments!$B$2:$AZ$70,9,0)/100)</f>
        <v/>
      </c>
      <c r="M113" s="24" t="str">
        <f>IF($D113="","",$B113*VLOOKUP($D113,aliments!$B$2:$AZ$70,10,0)/100)</f>
        <v/>
      </c>
      <c r="N113" s="24" t="str">
        <f>IF($D113="","",$B113*VLOOKUP($D113,aliments!$B$2:$AZ$70,11,0)/100)</f>
        <v/>
      </c>
      <c r="O113" s="24" t="str">
        <f>IF($D113="","",$B113*VLOOKUP($D113,aliments!$B$2:$AZ$70,12,0)/100)</f>
        <v/>
      </c>
      <c r="P113" s="24" t="str">
        <f>IF($D113="","",$B113*VLOOKUP($D113,aliments!$B$2:$AZ$70,13,0)/100)</f>
        <v/>
      </c>
      <c r="Q113" s="24" t="str">
        <f>IF($D113="","",$B113*VLOOKUP($D113,aliments!$B$2:$AZ$70,14,0)/100)</f>
        <v/>
      </c>
      <c r="R113" s="24" t="str">
        <f>IF($D113="","",$B113*VLOOKUP($D113,aliments!$B$2:$AZ$70,15,0)/100)</f>
        <v/>
      </c>
      <c r="S113" s="24" t="str">
        <f>IF($D113="","",$B113*VLOOKUP($D113,aliments!$B$2:$AZ$70,16,0)/100)</f>
        <v/>
      </c>
      <c r="T113" s="24" t="str">
        <f>IF($D113="","",$B113*VLOOKUP($D113,aliments!$B$2:$AZ$70,17,0)/100)</f>
        <v/>
      </c>
      <c r="U113" s="24" t="str">
        <f>IF($D113="","",$B113*VLOOKUP($D113,aliments!$B$2:$AZ$70,18,0)/100)</f>
        <v/>
      </c>
      <c r="V113" s="24" t="str">
        <f>IF($D113="","",$B113*VLOOKUP($D113,aliments!$B$2:$AZ$70,19,0)/100)</f>
        <v/>
      </c>
      <c r="W113" s="24" t="str">
        <f>IF($D113="","",$B113*VLOOKUP($D113,aliments!$B$2:$AZ$70,20,0)/100)</f>
        <v/>
      </c>
      <c r="X113" s="24" t="str">
        <f>IF($D113="","",$B113*VLOOKUP($D113,aliments!$B$2:$AZ$70,21,0)/100)</f>
        <v/>
      </c>
      <c r="Y113" s="24" t="str">
        <f>IF($D113="","",$B113*VLOOKUP($D113,aliments!$B$2:$AZ$70,22,0)/100)</f>
        <v/>
      </c>
      <c r="Z113" s="24" t="str">
        <f>IF($D113="","",$B113*VLOOKUP($D113,aliments!$B$2:$AZ$70,23,0)/100)</f>
        <v/>
      </c>
      <c r="AA113" s="24" t="str">
        <f>IF($D113="","",$B113*VLOOKUP($D113,aliments!$B$2:$AZ$70,24,0)/100)</f>
        <v/>
      </c>
      <c r="AB113" s="24" t="str">
        <f>IF($D113="","",$B113*VLOOKUP($D113,aliments!$B$2:$AZ$70,25,0)/100)</f>
        <v/>
      </c>
      <c r="AC113" s="24" t="str">
        <f>IF($D113="","",$B113*VLOOKUP($D113,aliments!$B$2:$AZ$70,26,0)/100)</f>
        <v/>
      </c>
      <c r="AD113" s="24" t="str">
        <f>IF($D113="","",$B113*VLOOKUP($D113,aliments!$B$2:$AZ$70,27,0)/100)</f>
        <v/>
      </c>
      <c r="AE113" s="24" t="str">
        <f>IF($D113="","",$B113*VLOOKUP($D113,aliments!$B$2:$AZ$70,28,0)/100)</f>
        <v/>
      </c>
      <c r="AF113" s="24" t="str">
        <f>IF($D113="","",$B113*VLOOKUP($D113,aliments!$B$2:$AZ$70,29,0)/100)</f>
        <v/>
      </c>
      <c r="AG113" s="24" t="str">
        <f>IF($D113="","",$B113*VLOOKUP($D113,aliments!$B$2:$AZ$70,30,0)/100)</f>
        <v/>
      </c>
      <c r="AH113" s="24" t="str">
        <f>IF($D113="","",$B113*VLOOKUP($D113,aliments!$B$2:$AZ$70,31,0)/100)</f>
        <v/>
      </c>
      <c r="AI113" s="24" t="str">
        <f>IF($D113="","",$B113*VLOOKUP($D113,aliments!$B$2:$AZ$70,32,0)/100)</f>
        <v/>
      </c>
      <c r="AJ113" s="24" t="str">
        <f>IF($D113="","",$B113*VLOOKUP($D113,aliments!$B$2:$AZ$70,33,0)/100)</f>
        <v/>
      </c>
      <c r="AK113" s="24" t="str">
        <f>IF($D113="","",$B113*VLOOKUP($D113,aliments!$B$2:$AZ$70,34,0)/100)</f>
        <v/>
      </c>
      <c r="AL113" s="24" t="str">
        <f>IF($D113="","",$B113*VLOOKUP($D113,aliments!$B$2:$AZ$70,35,0)/100)</f>
        <v/>
      </c>
      <c r="AM113" s="24" t="str">
        <f>IF($D113="","",$B113*VLOOKUP($D113,aliments!$B$2:$AZ$70,36,0)/100)</f>
        <v/>
      </c>
      <c r="AN113" s="24" t="str">
        <f>IF($D113="","",$B113*VLOOKUP($D113,aliments!$B$2:$AZ$70,37,0)/100)</f>
        <v/>
      </c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</row>
    <row r="114" spans="1:75">
      <c r="D114" s="23"/>
      <c r="E114" s="24" t="str">
        <f>IF($D114="","",$B114*VLOOKUP($D114,aliments!$B$2:$AZ$70,2,0)/100)</f>
        <v/>
      </c>
      <c r="F114" s="24" t="str">
        <f>IF($D114="","",$B114*VLOOKUP($D114,aliments!$B$2:$AZ$70,3,0)/100)</f>
        <v/>
      </c>
      <c r="G114" s="24" t="str">
        <f>IF($D114="","",$B114*VLOOKUP($D114,aliments!$B$2:$AZ$70,4,0)/100)</f>
        <v/>
      </c>
      <c r="H114" s="24" t="str">
        <f>IF($D114="","",$B114*VLOOKUP($D114,aliments!$B$2:$AZ$70,5,0)/100)</f>
        <v/>
      </c>
      <c r="I114" s="24" t="str">
        <f>IF($D114="","",$B114*VLOOKUP($D114,aliments!$B$2:$AZ$70,6,0)/100)</f>
        <v/>
      </c>
      <c r="J114" s="24" t="str">
        <f>IF($D114="","",$B114*VLOOKUP($D114,aliments!$B$2:$AZ$70,7,0)/100)</f>
        <v/>
      </c>
      <c r="K114" s="24" t="str">
        <f>IF($D114="","",$B114*VLOOKUP($D114,aliments!$B$2:$AZ$70,8,0)/100)</f>
        <v/>
      </c>
      <c r="L114" s="24" t="str">
        <f>IF($D114="","",$B114*VLOOKUP($D114,aliments!$B$2:$AZ$70,9,0)/100)</f>
        <v/>
      </c>
      <c r="M114" s="24" t="str">
        <f>IF($D114="","",$B114*VLOOKUP($D114,aliments!$B$2:$AZ$70,10,0)/100)</f>
        <v/>
      </c>
      <c r="N114" s="24" t="str">
        <f>IF($D114="","",$B114*VLOOKUP($D114,aliments!$B$2:$AZ$70,11,0)/100)</f>
        <v/>
      </c>
      <c r="O114" s="24" t="str">
        <f>IF($D114="","",$B114*VLOOKUP($D114,aliments!$B$2:$AZ$70,12,0)/100)</f>
        <v/>
      </c>
      <c r="P114" s="24" t="str">
        <f>IF($D114="","",$B114*VLOOKUP($D114,aliments!$B$2:$AZ$70,13,0)/100)</f>
        <v/>
      </c>
      <c r="Q114" s="24" t="str">
        <f>IF($D114="","",$B114*VLOOKUP($D114,aliments!$B$2:$AZ$70,14,0)/100)</f>
        <v/>
      </c>
      <c r="R114" s="24" t="str">
        <f>IF($D114="","",$B114*VLOOKUP($D114,aliments!$B$2:$AZ$70,15,0)/100)</f>
        <v/>
      </c>
      <c r="S114" s="24" t="str">
        <f>IF($D114="","",$B114*VLOOKUP($D114,aliments!$B$2:$AZ$70,16,0)/100)</f>
        <v/>
      </c>
      <c r="T114" s="24" t="str">
        <f>IF($D114="","",$B114*VLOOKUP($D114,aliments!$B$2:$AZ$70,17,0)/100)</f>
        <v/>
      </c>
      <c r="U114" s="24" t="str">
        <f>IF($D114="","",$B114*VLOOKUP($D114,aliments!$B$2:$AZ$70,18,0)/100)</f>
        <v/>
      </c>
      <c r="V114" s="24" t="str">
        <f>IF($D114="","",$B114*VLOOKUP($D114,aliments!$B$2:$AZ$70,19,0)/100)</f>
        <v/>
      </c>
      <c r="W114" s="24" t="str">
        <f>IF($D114="","",$B114*VLOOKUP($D114,aliments!$B$2:$AZ$70,20,0)/100)</f>
        <v/>
      </c>
      <c r="X114" s="24" t="str">
        <f>IF($D114="","",$B114*VLOOKUP($D114,aliments!$B$2:$AZ$70,21,0)/100)</f>
        <v/>
      </c>
      <c r="Y114" s="24" t="str">
        <f>IF($D114="","",$B114*VLOOKUP($D114,aliments!$B$2:$AZ$70,22,0)/100)</f>
        <v/>
      </c>
      <c r="Z114" s="24" t="str">
        <f>IF($D114="","",$B114*VLOOKUP($D114,aliments!$B$2:$AZ$70,23,0)/100)</f>
        <v/>
      </c>
      <c r="AA114" s="24" t="str">
        <f>IF($D114="","",$B114*VLOOKUP($D114,aliments!$B$2:$AZ$70,24,0)/100)</f>
        <v/>
      </c>
      <c r="AB114" s="24" t="str">
        <f>IF($D114="","",$B114*VLOOKUP($D114,aliments!$B$2:$AZ$70,25,0)/100)</f>
        <v/>
      </c>
      <c r="AC114" s="24" t="str">
        <f>IF($D114="","",$B114*VLOOKUP($D114,aliments!$B$2:$AZ$70,26,0)/100)</f>
        <v/>
      </c>
      <c r="AD114" s="24" t="str">
        <f>IF($D114="","",$B114*VLOOKUP($D114,aliments!$B$2:$AZ$70,27,0)/100)</f>
        <v/>
      </c>
      <c r="AE114" s="24" t="str">
        <f>IF($D114="","",$B114*VLOOKUP($D114,aliments!$B$2:$AZ$70,28,0)/100)</f>
        <v/>
      </c>
      <c r="AF114" s="24" t="str">
        <f>IF($D114="","",$B114*VLOOKUP($D114,aliments!$B$2:$AZ$70,29,0)/100)</f>
        <v/>
      </c>
      <c r="AG114" s="24" t="str">
        <f>IF($D114="","",$B114*VLOOKUP($D114,aliments!$B$2:$AZ$70,30,0)/100)</f>
        <v/>
      </c>
      <c r="AH114" s="24" t="str">
        <f>IF($D114="","",$B114*VLOOKUP($D114,aliments!$B$2:$AZ$70,31,0)/100)</f>
        <v/>
      </c>
      <c r="AI114" s="24" t="str">
        <f>IF($D114="","",$B114*VLOOKUP($D114,aliments!$B$2:$AZ$70,32,0)/100)</f>
        <v/>
      </c>
      <c r="AJ114" s="24" t="str">
        <f>IF($D114="","",$B114*VLOOKUP($D114,aliments!$B$2:$AZ$70,33,0)/100)</f>
        <v/>
      </c>
      <c r="AK114" s="24" t="str">
        <f>IF($D114="","",$B114*VLOOKUP($D114,aliments!$B$2:$AZ$70,34,0)/100)</f>
        <v/>
      </c>
      <c r="AL114" s="24" t="str">
        <f>IF($D114="","",$B114*VLOOKUP($D114,aliments!$B$2:$AZ$70,35,0)/100)</f>
        <v/>
      </c>
      <c r="AM114" s="24" t="str">
        <f>IF($D114="","",$B114*VLOOKUP($D114,aliments!$B$2:$AZ$70,36,0)/100)</f>
        <v/>
      </c>
      <c r="AN114" s="24" t="str">
        <f>IF($D114="","",$B114*VLOOKUP($D114,aliments!$B$2:$AZ$70,37,0)/100)</f>
        <v/>
      </c>
    </row>
    <row r="115" spans="1:75" ht="13.5" thickBot="1">
      <c r="D115" s="23"/>
      <c r="E115" s="24" t="str">
        <f>IF($D115="","",$B115*VLOOKUP($D115,aliments!$B$2:$AZ$70,2,0)/100)</f>
        <v/>
      </c>
      <c r="F115" s="24" t="str">
        <f>IF($D115="","",$B115*VLOOKUP($D115,aliments!$B$2:$AZ$70,3,0)/100)</f>
        <v/>
      </c>
      <c r="G115" s="24" t="str">
        <f>IF($D115="","",$B115*VLOOKUP($D115,aliments!$B$2:$AZ$70,4,0)/100)</f>
        <v/>
      </c>
      <c r="H115" s="24" t="str">
        <f>IF($D115="","",$B115*VLOOKUP($D115,aliments!$B$2:$AZ$70,5,0)/100)</f>
        <v/>
      </c>
      <c r="I115" s="24" t="str">
        <f>IF($D115="","",$B115*VLOOKUP($D115,aliments!$B$2:$AZ$70,6,0)/100)</f>
        <v/>
      </c>
      <c r="J115" s="24" t="str">
        <f>IF($D115="","",$B115*VLOOKUP($D115,aliments!$B$2:$AZ$70,7,0)/100)</f>
        <v/>
      </c>
      <c r="K115" s="24" t="str">
        <f>IF($D115="","",$B115*VLOOKUP($D115,aliments!$B$2:$AZ$70,8,0)/100)</f>
        <v/>
      </c>
      <c r="L115" s="24" t="str">
        <f>IF($D115="","",$B115*VLOOKUP($D115,aliments!$B$2:$AZ$70,9,0)/100)</f>
        <v/>
      </c>
      <c r="M115" s="24" t="str">
        <f>IF($D115="","",$B115*VLOOKUP($D115,aliments!$B$2:$AZ$70,10,0)/100)</f>
        <v/>
      </c>
      <c r="N115" s="24" t="str">
        <f>IF($D115="","",$B115*VLOOKUP($D115,aliments!$B$2:$AZ$70,11,0)/100)</f>
        <v/>
      </c>
      <c r="O115" s="24" t="str">
        <f>IF($D115="","",$B115*VLOOKUP($D115,aliments!$B$2:$AZ$70,12,0)/100)</f>
        <v/>
      </c>
      <c r="P115" s="24" t="str">
        <f>IF($D115="","",$B115*VLOOKUP($D115,aliments!$B$2:$AZ$70,13,0)/100)</f>
        <v/>
      </c>
      <c r="Q115" s="24" t="str">
        <f>IF($D115="","",$B115*VLOOKUP($D115,aliments!$B$2:$AZ$70,14,0)/100)</f>
        <v/>
      </c>
      <c r="R115" s="24" t="str">
        <f>IF($D115="","",$B115*VLOOKUP($D115,aliments!$B$2:$AZ$70,15,0)/100)</f>
        <v/>
      </c>
      <c r="S115" s="24" t="str">
        <f>IF($D115="","",$B115*VLOOKUP($D115,aliments!$B$2:$AZ$70,16,0)/100)</f>
        <v/>
      </c>
      <c r="T115" s="24" t="str">
        <f>IF($D115="","",$B115*VLOOKUP($D115,aliments!$B$2:$AZ$70,17,0)/100)</f>
        <v/>
      </c>
      <c r="U115" s="24" t="str">
        <f>IF($D115="","",$B115*VLOOKUP($D115,aliments!$B$2:$AZ$70,18,0)/100)</f>
        <v/>
      </c>
      <c r="V115" s="24" t="str">
        <f>IF($D115="","",$B115*VLOOKUP($D115,aliments!$B$2:$AZ$70,19,0)/100)</f>
        <v/>
      </c>
      <c r="W115" s="24" t="str">
        <f>IF($D115="","",$B115*VLOOKUP($D115,aliments!$B$2:$AZ$70,20,0)/100)</f>
        <v/>
      </c>
      <c r="X115" s="24" t="str">
        <f>IF($D115="","",$B115*VLOOKUP($D115,aliments!$B$2:$AZ$70,21,0)/100)</f>
        <v/>
      </c>
      <c r="Y115" s="24" t="str">
        <f>IF($D115="","",$B115*VLOOKUP($D115,aliments!$B$2:$AZ$70,22,0)/100)</f>
        <v/>
      </c>
      <c r="Z115" s="24" t="str">
        <f>IF($D115="","",$B115*VLOOKUP($D115,aliments!$B$2:$AZ$70,23,0)/100)</f>
        <v/>
      </c>
      <c r="AA115" s="24" t="str">
        <f>IF($D115="","",$B115*VLOOKUP($D115,aliments!$B$2:$AZ$70,24,0)/100)</f>
        <v/>
      </c>
      <c r="AB115" s="24" t="str">
        <f>IF($D115="","",$B115*VLOOKUP($D115,aliments!$B$2:$AZ$70,25,0)/100)</f>
        <v/>
      </c>
      <c r="AC115" s="24" t="str">
        <f>IF($D115="","",$B115*VLOOKUP($D115,aliments!$B$2:$AZ$70,26,0)/100)</f>
        <v/>
      </c>
      <c r="AD115" s="24" t="str">
        <f>IF($D115="","",$B115*VLOOKUP($D115,aliments!$B$2:$AZ$70,27,0)/100)</f>
        <v/>
      </c>
      <c r="AE115" s="24" t="str">
        <f>IF($D115="","",$B115*VLOOKUP($D115,aliments!$B$2:$AZ$70,28,0)/100)</f>
        <v/>
      </c>
      <c r="AF115" s="24" t="str">
        <f>IF($D115="","",$B115*VLOOKUP($D115,aliments!$B$2:$AZ$70,29,0)/100)</f>
        <v/>
      </c>
      <c r="AG115" s="24" t="str">
        <f>IF($D115="","",$B115*VLOOKUP($D115,aliments!$B$2:$AZ$70,30,0)/100)</f>
        <v/>
      </c>
      <c r="AH115" s="24" t="str">
        <f>IF($D115="","",$B115*VLOOKUP($D115,aliments!$B$2:$AZ$70,31,0)/100)</f>
        <v/>
      </c>
      <c r="AI115" s="24" t="str">
        <f>IF($D115="","",$B115*VLOOKUP($D115,aliments!$B$2:$AZ$70,32,0)/100)</f>
        <v/>
      </c>
      <c r="AJ115" s="24" t="str">
        <f>IF($D115="","",$B115*VLOOKUP($D115,aliments!$B$2:$AZ$70,33,0)/100)</f>
        <v/>
      </c>
      <c r="AK115" s="24" t="str">
        <f>IF($D115="","",$B115*VLOOKUP($D115,aliments!$B$2:$AZ$70,34,0)/100)</f>
        <v/>
      </c>
      <c r="AL115" s="24" t="str">
        <f>IF($D115="","",$B115*VLOOKUP($D115,aliments!$B$2:$AZ$70,35,0)/100)</f>
        <v/>
      </c>
      <c r="AM115" s="24" t="str">
        <f>IF($D115="","",$B115*VLOOKUP($D115,aliments!$B$2:$AZ$70,36,0)/100)</f>
        <v/>
      </c>
      <c r="AN115" s="24" t="str">
        <f>IF($D115="","",$B115*VLOOKUP($D115,aliments!$B$2:$AZ$70,37,0)/100)</f>
        <v/>
      </c>
    </row>
    <row r="116" spans="1:75" ht="13.5" thickBot="1">
      <c r="A116" s="12" t="s">
        <v>4</v>
      </c>
      <c r="E116" s="28" t="str">
        <f>IF(SUM(E109:E115)=0,"",AVERAGE(E109:E115))</f>
        <v/>
      </c>
      <c r="F116" s="28">
        <f>SUM(F109:F115)</f>
        <v>0</v>
      </c>
      <c r="G116" s="13">
        <f>SUM(G109:G115)</f>
        <v>0</v>
      </c>
      <c r="H116" s="13">
        <f t="shared" ref="H116" si="300">SUM(H109:H115)</f>
        <v>0</v>
      </c>
      <c r="I116" s="13">
        <f t="shared" ref="I116" si="301">SUM(I109:I115)</f>
        <v>0</v>
      </c>
      <c r="J116" s="13">
        <f t="shared" ref="J116" si="302">SUM(J109:J115)</f>
        <v>0</v>
      </c>
      <c r="K116" s="13">
        <f t="shared" ref="K116" si="303">SUM(K109:K115)</f>
        <v>0</v>
      </c>
      <c r="L116" s="13">
        <f t="shared" ref="L116" si="304">SUM(L109:L115)</f>
        <v>0</v>
      </c>
      <c r="M116" s="13">
        <f t="shared" ref="M116" si="305">SUM(M109:M115)</f>
        <v>0</v>
      </c>
      <c r="N116" s="13">
        <f t="shared" ref="N116" si="306">SUM(N109:N115)</f>
        <v>0</v>
      </c>
      <c r="O116" s="13">
        <f t="shared" ref="O116" si="307">SUM(O109:O115)</f>
        <v>0</v>
      </c>
      <c r="P116" s="13">
        <f t="shared" ref="P116" si="308">SUM(P109:P115)</f>
        <v>0</v>
      </c>
      <c r="Q116" s="13">
        <f t="shared" ref="Q116" si="309">SUM(Q109:Q115)</f>
        <v>0</v>
      </c>
      <c r="R116" s="13">
        <f t="shared" ref="R116" si="310">SUM(R109:R115)</f>
        <v>0</v>
      </c>
      <c r="S116" s="13">
        <f t="shared" ref="S116" si="311">SUM(S109:S115)</f>
        <v>0</v>
      </c>
      <c r="T116" s="13">
        <f t="shared" ref="T116" si="312">SUM(T109:T115)</f>
        <v>0</v>
      </c>
      <c r="U116" s="13">
        <f t="shared" ref="U116" si="313">SUM(U109:U115)</f>
        <v>0</v>
      </c>
      <c r="V116" s="13">
        <f t="shared" ref="V116" si="314">SUM(V109:V115)</f>
        <v>0</v>
      </c>
      <c r="W116" s="13">
        <f t="shared" ref="W116" si="315">SUM(W109:W115)</f>
        <v>0</v>
      </c>
      <c r="X116" s="13">
        <f t="shared" ref="X116" si="316">SUM(X109:X115)</f>
        <v>0</v>
      </c>
      <c r="Y116" s="13">
        <f t="shared" ref="Y116" si="317">SUM(Y109:Y115)</f>
        <v>0</v>
      </c>
      <c r="Z116" s="13">
        <f t="shared" ref="Z116" si="318">SUM(Z109:Z115)</f>
        <v>0</v>
      </c>
      <c r="AA116" s="13">
        <f t="shared" ref="AA116" si="319">SUM(AA109:AA115)</f>
        <v>0</v>
      </c>
      <c r="AB116" s="13">
        <f t="shared" ref="AB116" si="320">SUM(AB109:AB115)</f>
        <v>0</v>
      </c>
      <c r="AC116" s="13">
        <f t="shared" ref="AC116" si="321">SUM(AC109:AC115)</f>
        <v>0</v>
      </c>
      <c r="AD116" s="13">
        <f t="shared" ref="AD116" si="322">SUM(AD109:AD115)</f>
        <v>0</v>
      </c>
      <c r="AE116" s="13">
        <f t="shared" ref="AE116" si="323">SUM(AE109:AE115)</f>
        <v>0</v>
      </c>
      <c r="AF116" s="13">
        <f t="shared" ref="AF116" si="324">SUM(AF109:AF115)</f>
        <v>0</v>
      </c>
      <c r="AG116" s="13">
        <f t="shared" ref="AG116" si="325">SUM(AG109:AG115)</f>
        <v>0</v>
      </c>
      <c r="AH116" s="13">
        <f t="shared" ref="AH116" si="326">SUM(AH109:AH115)</f>
        <v>0</v>
      </c>
      <c r="AI116" s="13">
        <f t="shared" ref="AI116" si="327">SUM(AI109:AI115)</f>
        <v>0</v>
      </c>
      <c r="AJ116" s="13">
        <f t="shared" ref="AJ116" si="328">SUM(AJ109:AJ115)</f>
        <v>0</v>
      </c>
      <c r="AK116" s="13">
        <f t="shared" ref="AK116" si="329">SUM(AK109:AK115)</f>
        <v>0</v>
      </c>
      <c r="AL116" s="13">
        <f t="shared" ref="AL116" si="330">SUM(AL109:AL115)</f>
        <v>0</v>
      </c>
      <c r="AM116" s="13">
        <f t="shared" ref="AM116" si="331">SUM(AM109:AM115)</f>
        <v>0</v>
      </c>
      <c r="AN116" s="13">
        <f t="shared" ref="AN116" si="332">SUM(AN109:AN115)</f>
        <v>0</v>
      </c>
    </row>
    <row r="117" spans="1:75" ht="13.5" thickBot="1"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</row>
    <row r="118" spans="1:75" ht="13.5" thickBot="1">
      <c r="A118" s="2" t="s">
        <v>163</v>
      </c>
      <c r="B118" s="3" t="s">
        <v>165</v>
      </c>
      <c r="C118" s="3"/>
      <c r="D118" s="3" t="s">
        <v>0</v>
      </c>
      <c r="E118" s="27" t="s">
        <v>181</v>
      </c>
      <c r="F118" s="27" t="s">
        <v>180</v>
      </c>
      <c r="G118" s="3" t="s">
        <v>166</v>
      </c>
      <c r="H118" s="3" t="s">
        <v>167</v>
      </c>
      <c r="I118" s="3" t="s">
        <v>168</v>
      </c>
      <c r="J118" s="3" t="s">
        <v>5</v>
      </c>
      <c r="K118" s="3" t="s">
        <v>161</v>
      </c>
      <c r="L118" s="3" t="s">
        <v>162</v>
      </c>
      <c r="M118" s="3" t="s">
        <v>152</v>
      </c>
      <c r="N118" s="3" t="s">
        <v>153</v>
      </c>
      <c r="O118" s="3" t="s">
        <v>154</v>
      </c>
      <c r="P118" s="3" t="s">
        <v>155</v>
      </c>
      <c r="Q118" s="3" t="s">
        <v>156</v>
      </c>
      <c r="R118" s="3" t="s">
        <v>157</v>
      </c>
      <c r="S118" s="3" t="s">
        <v>158</v>
      </c>
      <c r="T118" s="3" t="s">
        <v>159</v>
      </c>
      <c r="U118" s="3" t="s">
        <v>160</v>
      </c>
      <c r="V118" s="3" t="s">
        <v>179</v>
      </c>
      <c r="W118" s="3" t="s">
        <v>178</v>
      </c>
      <c r="X118" s="3" t="s">
        <v>26</v>
      </c>
      <c r="Y118" s="3" t="s">
        <v>29</v>
      </c>
      <c r="Z118" s="3" t="s">
        <v>28</v>
      </c>
      <c r="AA118" s="3" t="s">
        <v>32</v>
      </c>
      <c r="AB118" s="3" t="s">
        <v>23</v>
      </c>
      <c r="AC118" s="3" t="s">
        <v>27</v>
      </c>
      <c r="AD118" s="3" t="s">
        <v>24</v>
      </c>
      <c r="AE118" s="3" t="s">
        <v>25</v>
      </c>
      <c r="AF118" s="3" t="s">
        <v>31</v>
      </c>
      <c r="AG118" s="3" t="s">
        <v>22</v>
      </c>
      <c r="AH118" s="3" t="s">
        <v>30</v>
      </c>
      <c r="AI118" s="3" t="s">
        <v>36</v>
      </c>
      <c r="AJ118" s="3" t="s">
        <v>37</v>
      </c>
      <c r="AK118" s="3" t="s">
        <v>38</v>
      </c>
      <c r="AL118" s="3" t="s">
        <v>40</v>
      </c>
      <c r="AM118" s="3" t="s">
        <v>41</v>
      </c>
      <c r="AN118" s="4" t="s">
        <v>21</v>
      </c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</row>
    <row r="119" spans="1:75">
      <c r="D119" s="23"/>
      <c r="E119" s="24" t="str">
        <f>IF($D119="","",$B119*VLOOKUP($D119,aliments!$B$2:$AZ$70,2,0)/100)</f>
        <v/>
      </c>
      <c r="F119" s="24" t="str">
        <f>IF($D119="","",$B119*VLOOKUP($D119,aliments!$B$2:$AZ$70,3,0)/100)</f>
        <v/>
      </c>
      <c r="G119" s="24" t="str">
        <f>IF($D119="","",$B119*VLOOKUP($D119,aliments!$B$2:$AZ$70,4,0)/100)</f>
        <v/>
      </c>
      <c r="H119" s="24" t="str">
        <f>IF($D119="","",$B119*VLOOKUP($D119,aliments!$B$2:$AZ$70,5,0)/100)</f>
        <v/>
      </c>
      <c r="I119" s="24" t="str">
        <f>IF($D119="","",$B119*VLOOKUP($D119,aliments!$B$2:$AZ$70,6,0)/100)</f>
        <v/>
      </c>
      <c r="J119" s="24" t="str">
        <f>IF($D119="","",$B119*VLOOKUP($D119,aliments!$B$2:$AZ$70,7,0)/100)</f>
        <v/>
      </c>
      <c r="K119" s="24" t="str">
        <f>IF($D119="","",$B119*VLOOKUP($D119,aliments!$B$2:$AZ$70,8,0)/100)</f>
        <v/>
      </c>
      <c r="L119" s="24" t="str">
        <f>IF($D119="","",$B119*VLOOKUP($D119,aliments!$B$2:$AZ$70,9,0)/100)</f>
        <v/>
      </c>
      <c r="M119" s="24" t="str">
        <f>IF($D119="","",$B119*VLOOKUP($D119,aliments!$B$2:$AZ$70,10,0)/100)</f>
        <v/>
      </c>
      <c r="N119" s="24" t="str">
        <f>IF($D119="","",$B119*VLOOKUP($D119,aliments!$B$2:$AZ$70,11,0)/100)</f>
        <v/>
      </c>
      <c r="O119" s="24" t="str">
        <f>IF($D119="","",$B119*VLOOKUP($D119,aliments!$B$2:$AZ$70,12,0)/100)</f>
        <v/>
      </c>
      <c r="P119" s="24" t="str">
        <f>IF($D119="","",$B119*VLOOKUP($D119,aliments!$B$2:$AZ$70,13,0)/100)</f>
        <v/>
      </c>
      <c r="Q119" s="24" t="str">
        <f>IF($D119="","",$B119*VLOOKUP($D119,aliments!$B$2:$AZ$70,14,0)/100)</f>
        <v/>
      </c>
      <c r="R119" s="24" t="str">
        <f>IF($D119="","",$B119*VLOOKUP($D119,aliments!$B$2:$AZ$70,15,0)/100)</f>
        <v/>
      </c>
      <c r="S119" s="24" t="str">
        <f>IF($D119="","",$B119*VLOOKUP($D119,aliments!$B$2:$AZ$70,16,0)/100)</f>
        <v/>
      </c>
      <c r="T119" s="24" t="str">
        <f>IF($D119="","",$B119*VLOOKUP($D119,aliments!$B$2:$AZ$70,17,0)/100)</f>
        <v/>
      </c>
      <c r="U119" s="24" t="str">
        <f>IF($D119="","",$B119*VLOOKUP($D119,aliments!$B$2:$AZ$70,18,0)/100)</f>
        <v/>
      </c>
      <c r="V119" s="24" t="str">
        <f>IF($D119="","",$B119*VLOOKUP($D119,aliments!$B$2:$AZ$70,19,0)/100)</f>
        <v/>
      </c>
      <c r="W119" s="24" t="str">
        <f>IF($D119="","",$B119*VLOOKUP($D119,aliments!$B$2:$AZ$70,20,0)/100)</f>
        <v/>
      </c>
      <c r="X119" s="24" t="str">
        <f>IF($D119="","",$B119*VLOOKUP($D119,aliments!$B$2:$AZ$70,21,0)/100)</f>
        <v/>
      </c>
      <c r="Y119" s="24" t="str">
        <f>IF($D119="","",$B119*VLOOKUP($D119,aliments!$B$2:$AZ$70,22,0)/100)</f>
        <v/>
      </c>
      <c r="Z119" s="24" t="str">
        <f>IF($D119="","",$B119*VLOOKUP($D119,aliments!$B$2:$AZ$70,23,0)/100)</f>
        <v/>
      </c>
      <c r="AA119" s="24" t="str">
        <f>IF($D119="","",$B119*VLOOKUP($D119,aliments!$B$2:$AZ$70,24,0)/100)</f>
        <v/>
      </c>
      <c r="AB119" s="24" t="str">
        <f>IF($D119="","",$B119*VLOOKUP($D119,aliments!$B$2:$AZ$70,25,0)/100)</f>
        <v/>
      </c>
      <c r="AC119" s="24" t="str">
        <f>IF($D119="","",$B119*VLOOKUP($D119,aliments!$B$2:$AZ$70,26,0)/100)</f>
        <v/>
      </c>
      <c r="AD119" s="24" t="str">
        <f>IF($D119="","",$B119*VLOOKUP($D119,aliments!$B$2:$AZ$70,27,0)/100)</f>
        <v/>
      </c>
      <c r="AE119" s="24" t="str">
        <f>IF($D119="","",$B119*VLOOKUP($D119,aliments!$B$2:$AZ$70,28,0)/100)</f>
        <v/>
      </c>
      <c r="AF119" s="24" t="str">
        <f>IF($D119="","",$B119*VLOOKUP($D119,aliments!$B$2:$AZ$70,29,0)/100)</f>
        <v/>
      </c>
      <c r="AG119" s="24" t="str">
        <f>IF($D119="","",$B119*VLOOKUP($D119,aliments!$B$2:$AZ$70,30,0)/100)</f>
        <v/>
      </c>
      <c r="AH119" s="24" t="str">
        <f>IF($D119="","",$B119*VLOOKUP($D119,aliments!$B$2:$AZ$70,31,0)/100)</f>
        <v/>
      </c>
      <c r="AI119" s="24" t="str">
        <f>IF($D119="","",$B119*VLOOKUP($D119,aliments!$B$2:$AZ$70,32,0)/100)</f>
        <v/>
      </c>
      <c r="AJ119" s="24" t="str">
        <f>IF($D119="","",$B119*VLOOKUP($D119,aliments!$B$2:$AZ$70,33,0)/100)</f>
        <v/>
      </c>
      <c r="AK119" s="24" t="str">
        <f>IF($D119="","",$B119*VLOOKUP($D119,aliments!$B$2:$AZ$70,34,0)/100)</f>
        <v/>
      </c>
      <c r="AL119" s="24" t="str">
        <f>IF($D119="","",$B119*VLOOKUP($D119,aliments!$B$2:$AZ$70,35,0)/100)</f>
        <v/>
      </c>
      <c r="AM119" s="24" t="str">
        <f>IF($D119="","",$B119*VLOOKUP($D119,aliments!$B$2:$AZ$70,36,0)/100)</f>
        <v/>
      </c>
      <c r="AN119" s="24" t="str">
        <f>IF($D119="","",$B119*VLOOKUP($D119,aliments!$B$2:$AZ$70,37,0)/100)</f>
        <v/>
      </c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</row>
    <row r="120" spans="1:75">
      <c r="D120" s="23"/>
      <c r="E120" s="24" t="str">
        <f>IF($D120="","",$B120*VLOOKUP($D120,aliments!$B$2:$AZ$70,2,0)/100)</f>
        <v/>
      </c>
      <c r="F120" s="24" t="str">
        <f>IF($D120="","",$B120*VLOOKUP($D120,aliments!$B$2:$AZ$70,3,0)/100)</f>
        <v/>
      </c>
      <c r="G120" s="24" t="str">
        <f>IF($D120="","",$B120*VLOOKUP($D120,aliments!$B$2:$AZ$70,4,0)/100)</f>
        <v/>
      </c>
      <c r="H120" s="24" t="str">
        <f>IF($D120="","",$B120*VLOOKUP($D120,aliments!$B$2:$AZ$70,5,0)/100)</f>
        <v/>
      </c>
      <c r="I120" s="24" t="str">
        <f>IF($D120="","",$B120*VLOOKUP($D120,aliments!$B$2:$AZ$70,6,0)/100)</f>
        <v/>
      </c>
      <c r="J120" s="24" t="str">
        <f>IF($D120="","",$B120*VLOOKUP($D120,aliments!$B$2:$AZ$70,7,0)/100)</f>
        <v/>
      </c>
      <c r="K120" s="24" t="str">
        <f>IF($D120="","",$B120*VLOOKUP($D120,aliments!$B$2:$AZ$70,8,0)/100)</f>
        <v/>
      </c>
      <c r="L120" s="24" t="str">
        <f>IF($D120="","",$B120*VLOOKUP($D120,aliments!$B$2:$AZ$70,9,0)/100)</f>
        <v/>
      </c>
      <c r="M120" s="24" t="str">
        <f>IF($D120="","",$B120*VLOOKUP($D120,aliments!$B$2:$AZ$70,10,0)/100)</f>
        <v/>
      </c>
      <c r="N120" s="24" t="str">
        <f>IF($D120="","",$B120*VLOOKUP($D120,aliments!$B$2:$AZ$70,11,0)/100)</f>
        <v/>
      </c>
      <c r="O120" s="24" t="str">
        <f>IF($D120="","",$B120*VLOOKUP($D120,aliments!$B$2:$AZ$70,12,0)/100)</f>
        <v/>
      </c>
      <c r="P120" s="24" t="str">
        <f>IF($D120="","",$B120*VLOOKUP($D120,aliments!$B$2:$AZ$70,13,0)/100)</f>
        <v/>
      </c>
      <c r="Q120" s="24" t="str">
        <f>IF($D120="","",$B120*VLOOKUP($D120,aliments!$B$2:$AZ$70,14,0)/100)</f>
        <v/>
      </c>
      <c r="R120" s="24" t="str">
        <f>IF($D120="","",$B120*VLOOKUP($D120,aliments!$B$2:$AZ$70,15,0)/100)</f>
        <v/>
      </c>
      <c r="S120" s="24" t="str">
        <f>IF($D120="","",$B120*VLOOKUP($D120,aliments!$B$2:$AZ$70,16,0)/100)</f>
        <v/>
      </c>
      <c r="T120" s="24" t="str">
        <f>IF($D120="","",$B120*VLOOKUP($D120,aliments!$B$2:$AZ$70,17,0)/100)</f>
        <v/>
      </c>
      <c r="U120" s="24" t="str">
        <f>IF($D120="","",$B120*VLOOKUP($D120,aliments!$B$2:$AZ$70,18,0)/100)</f>
        <v/>
      </c>
      <c r="V120" s="24" t="str">
        <f>IF($D120="","",$B120*VLOOKUP($D120,aliments!$B$2:$AZ$70,19,0)/100)</f>
        <v/>
      </c>
      <c r="W120" s="24" t="str">
        <f>IF($D120="","",$B120*VLOOKUP($D120,aliments!$B$2:$AZ$70,20,0)/100)</f>
        <v/>
      </c>
      <c r="X120" s="24" t="str">
        <f>IF($D120="","",$B120*VLOOKUP($D120,aliments!$B$2:$AZ$70,21,0)/100)</f>
        <v/>
      </c>
      <c r="Y120" s="24" t="str">
        <f>IF($D120="","",$B120*VLOOKUP($D120,aliments!$B$2:$AZ$70,22,0)/100)</f>
        <v/>
      </c>
      <c r="Z120" s="24" t="str">
        <f>IF($D120="","",$B120*VLOOKUP($D120,aliments!$B$2:$AZ$70,23,0)/100)</f>
        <v/>
      </c>
      <c r="AA120" s="24" t="str">
        <f>IF($D120="","",$B120*VLOOKUP($D120,aliments!$B$2:$AZ$70,24,0)/100)</f>
        <v/>
      </c>
      <c r="AB120" s="24" t="str">
        <f>IF($D120="","",$B120*VLOOKUP($D120,aliments!$B$2:$AZ$70,25,0)/100)</f>
        <v/>
      </c>
      <c r="AC120" s="24" t="str">
        <f>IF($D120="","",$B120*VLOOKUP($D120,aliments!$B$2:$AZ$70,26,0)/100)</f>
        <v/>
      </c>
      <c r="AD120" s="24" t="str">
        <f>IF($D120="","",$B120*VLOOKUP($D120,aliments!$B$2:$AZ$70,27,0)/100)</f>
        <v/>
      </c>
      <c r="AE120" s="24" t="str">
        <f>IF($D120="","",$B120*VLOOKUP($D120,aliments!$B$2:$AZ$70,28,0)/100)</f>
        <v/>
      </c>
      <c r="AF120" s="24" t="str">
        <f>IF($D120="","",$B120*VLOOKUP($D120,aliments!$B$2:$AZ$70,29,0)/100)</f>
        <v/>
      </c>
      <c r="AG120" s="24" t="str">
        <f>IF($D120="","",$B120*VLOOKUP($D120,aliments!$B$2:$AZ$70,30,0)/100)</f>
        <v/>
      </c>
      <c r="AH120" s="24" t="str">
        <f>IF($D120="","",$B120*VLOOKUP($D120,aliments!$B$2:$AZ$70,31,0)/100)</f>
        <v/>
      </c>
      <c r="AI120" s="24" t="str">
        <f>IF($D120="","",$B120*VLOOKUP($D120,aliments!$B$2:$AZ$70,32,0)/100)</f>
        <v/>
      </c>
      <c r="AJ120" s="24" t="str">
        <f>IF($D120="","",$B120*VLOOKUP($D120,aliments!$B$2:$AZ$70,33,0)/100)</f>
        <v/>
      </c>
      <c r="AK120" s="24" t="str">
        <f>IF($D120="","",$B120*VLOOKUP($D120,aliments!$B$2:$AZ$70,34,0)/100)</f>
        <v/>
      </c>
      <c r="AL120" s="24" t="str">
        <f>IF($D120="","",$B120*VLOOKUP($D120,aliments!$B$2:$AZ$70,35,0)/100)</f>
        <v/>
      </c>
      <c r="AM120" s="24" t="str">
        <f>IF($D120="","",$B120*VLOOKUP($D120,aliments!$B$2:$AZ$70,36,0)/100)</f>
        <v/>
      </c>
      <c r="AN120" s="24" t="str">
        <f>IF($D120="","",$B120*VLOOKUP($D120,aliments!$B$2:$AZ$70,37,0)/100)</f>
        <v/>
      </c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</row>
    <row r="121" spans="1:75">
      <c r="D121" s="23"/>
      <c r="E121" s="24" t="str">
        <f>IF($D121="","",$B121*VLOOKUP($D121,aliments!$B$2:$AZ$70,2,0)/100)</f>
        <v/>
      </c>
      <c r="F121" s="24" t="str">
        <f>IF($D121="","",$B121*VLOOKUP($D121,aliments!$B$2:$AZ$70,3,0)/100)</f>
        <v/>
      </c>
      <c r="G121" s="24" t="str">
        <f>IF($D121="","",$B121*VLOOKUP($D121,aliments!$B$2:$AZ$70,4,0)/100)</f>
        <v/>
      </c>
      <c r="H121" s="24" t="str">
        <f>IF($D121="","",$B121*VLOOKUP($D121,aliments!$B$2:$AZ$70,5,0)/100)</f>
        <v/>
      </c>
      <c r="I121" s="24" t="str">
        <f>IF($D121="","",$B121*VLOOKUP($D121,aliments!$B$2:$AZ$70,6,0)/100)</f>
        <v/>
      </c>
      <c r="J121" s="24" t="str">
        <f>IF($D121="","",$B121*VLOOKUP($D121,aliments!$B$2:$AZ$70,7,0)/100)</f>
        <v/>
      </c>
      <c r="K121" s="24" t="str">
        <f>IF($D121="","",$B121*VLOOKUP($D121,aliments!$B$2:$AZ$70,8,0)/100)</f>
        <v/>
      </c>
      <c r="L121" s="24" t="str">
        <f>IF($D121="","",$B121*VLOOKUP($D121,aliments!$B$2:$AZ$70,9,0)/100)</f>
        <v/>
      </c>
      <c r="M121" s="24" t="str">
        <f>IF($D121="","",$B121*VLOOKUP($D121,aliments!$B$2:$AZ$70,10,0)/100)</f>
        <v/>
      </c>
      <c r="N121" s="24" t="str">
        <f>IF($D121="","",$B121*VLOOKUP($D121,aliments!$B$2:$AZ$70,11,0)/100)</f>
        <v/>
      </c>
      <c r="O121" s="24" t="str">
        <f>IF($D121="","",$B121*VLOOKUP($D121,aliments!$B$2:$AZ$70,12,0)/100)</f>
        <v/>
      </c>
      <c r="P121" s="24" t="str">
        <f>IF($D121="","",$B121*VLOOKUP($D121,aliments!$B$2:$AZ$70,13,0)/100)</f>
        <v/>
      </c>
      <c r="Q121" s="24" t="str">
        <f>IF($D121="","",$B121*VLOOKUP($D121,aliments!$B$2:$AZ$70,14,0)/100)</f>
        <v/>
      </c>
      <c r="R121" s="24" t="str">
        <f>IF($D121="","",$B121*VLOOKUP($D121,aliments!$B$2:$AZ$70,15,0)/100)</f>
        <v/>
      </c>
      <c r="S121" s="24" t="str">
        <f>IF($D121="","",$B121*VLOOKUP($D121,aliments!$B$2:$AZ$70,16,0)/100)</f>
        <v/>
      </c>
      <c r="T121" s="24" t="str">
        <f>IF($D121="","",$B121*VLOOKUP($D121,aliments!$B$2:$AZ$70,17,0)/100)</f>
        <v/>
      </c>
      <c r="U121" s="24" t="str">
        <f>IF($D121="","",$B121*VLOOKUP($D121,aliments!$B$2:$AZ$70,18,0)/100)</f>
        <v/>
      </c>
      <c r="V121" s="24" t="str">
        <f>IF($D121="","",$B121*VLOOKUP($D121,aliments!$B$2:$AZ$70,19,0)/100)</f>
        <v/>
      </c>
      <c r="W121" s="24" t="str">
        <f>IF($D121="","",$B121*VLOOKUP($D121,aliments!$B$2:$AZ$70,20,0)/100)</f>
        <v/>
      </c>
      <c r="X121" s="24" t="str">
        <f>IF($D121="","",$B121*VLOOKUP($D121,aliments!$B$2:$AZ$70,21,0)/100)</f>
        <v/>
      </c>
      <c r="Y121" s="24" t="str">
        <f>IF($D121="","",$B121*VLOOKUP($D121,aliments!$B$2:$AZ$70,22,0)/100)</f>
        <v/>
      </c>
      <c r="Z121" s="24" t="str">
        <f>IF($D121="","",$B121*VLOOKUP($D121,aliments!$B$2:$AZ$70,23,0)/100)</f>
        <v/>
      </c>
      <c r="AA121" s="24" t="str">
        <f>IF($D121="","",$B121*VLOOKUP($D121,aliments!$B$2:$AZ$70,24,0)/100)</f>
        <v/>
      </c>
      <c r="AB121" s="24" t="str">
        <f>IF($D121="","",$B121*VLOOKUP($D121,aliments!$B$2:$AZ$70,25,0)/100)</f>
        <v/>
      </c>
      <c r="AC121" s="24" t="str">
        <f>IF($D121="","",$B121*VLOOKUP($D121,aliments!$B$2:$AZ$70,26,0)/100)</f>
        <v/>
      </c>
      <c r="AD121" s="24" t="str">
        <f>IF($D121="","",$B121*VLOOKUP($D121,aliments!$B$2:$AZ$70,27,0)/100)</f>
        <v/>
      </c>
      <c r="AE121" s="24" t="str">
        <f>IF($D121="","",$B121*VLOOKUP($D121,aliments!$B$2:$AZ$70,28,0)/100)</f>
        <v/>
      </c>
      <c r="AF121" s="24" t="str">
        <f>IF($D121="","",$B121*VLOOKUP($D121,aliments!$B$2:$AZ$70,29,0)/100)</f>
        <v/>
      </c>
      <c r="AG121" s="24" t="str">
        <f>IF($D121="","",$B121*VLOOKUP($D121,aliments!$B$2:$AZ$70,30,0)/100)</f>
        <v/>
      </c>
      <c r="AH121" s="24" t="str">
        <f>IF($D121="","",$B121*VLOOKUP($D121,aliments!$B$2:$AZ$70,31,0)/100)</f>
        <v/>
      </c>
      <c r="AI121" s="24" t="str">
        <f>IF($D121="","",$B121*VLOOKUP($D121,aliments!$B$2:$AZ$70,32,0)/100)</f>
        <v/>
      </c>
      <c r="AJ121" s="24" t="str">
        <f>IF($D121="","",$B121*VLOOKUP($D121,aliments!$B$2:$AZ$70,33,0)/100)</f>
        <v/>
      </c>
      <c r="AK121" s="24" t="str">
        <f>IF($D121="","",$B121*VLOOKUP($D121,aliments!$B$2:$AZ$70,34,0)/100)</f>
        <v/>
      </c>
      <c r="AL121" s="24" t="str">
        <f>IF($D121="","",$B121*VLOOKUP($D121,aliments!$B$2:$AZ$70,35,0)/100)</f>
        <v/>
      </c>
      <c r="AM121" s="24" t="str">
        <f>IF($D121="","",$B121*VLOOKUP($D121,aliments!$B$2:$AZ$70,36,0)/100)</f>
        <v/>
      </c>
      <c r="AN121" s="24" t="str">
        <f>IF($D121="","",$B121*VLOOKUP($D121,aliments!$B$2:$AZ$70,37,0)/100)</f>
        <v/>
      </c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</row>
    <row r="122" spans="1:75">
      <c r="D122" s="23"/>
      <c r="E122" s="24" t="str">
        <f>IF($D122="","",$B122*VLOOKUP($D122,aliments!$B$2:$AZ$70,2,0)/100)</f>
        <v/>
      </c>
      <c r="F122" s="24" t="str">
        <f>IF($D122="","",$B122*VLOOKUP($D122,aliments!$B$2:$AZ$70,3,0)/100)</f>
        <v/>
      </c>
      <c r="G122" s="24" t="str">
        <f>IF($D122="","",$B122*VLOOKUP($D122,aliments!$B$2:$AZ$70,4,0)/100)</f>
        <v/>
      </c>
      <c r="H122" s="24" t="str">
        <f>IF($D122="","",$B122*VLOOKUP($D122,aliments!$B$2:$AZ$70,5,0)/100)</f>
        <v/>
      </c>
      <c r="I122" s="24" t="str">
        <f>IF($D122="","",$B122*VLOOKUP($D122,aliments!$B$2:$AZ$70,6,0)/100)</f>
        <v/>
      </c>
      <c r="J122" s="24" t="str">
        <f>IF($D122="","",$B122*VLOOKUP($D122,aliments!$B$2:$AZ$70,7,0)/100)</f>
        <v/>
      </c>
      <c r="K122" s="24" t="str">
        <f>IF($D122="","",$B122*VLOOKUP($D122,aliments!$B$2:$AZ$70,8,0)/100)</f>
        <v/>
      </c>
      <c r="L122" s="24" t="str">
        <f>IF($D122="","",$B122*VLOOKUP($D122,aliments!$B$2:$AZ$70,9,0)/100)</f>
        <v/>
      </c>
      <c r="M122" s="24" t="str">
        <f>IF($D122="","",$B122*VLOOKUP($D122,aliments!$B$2:$AZ$70,10,0)/100)</f>
        <v/>
      </c>
      <c r="N122" s="24" t="str">
        <f>IF($D122="","",$B122*VLOOKUP($D122,aliments!$B$2:$AZ$70,11,0)/100)</f>
        <v/>
      </c>
      <c r="O122" s="24" t="str">
        <f>IF($D122="","",$B122*VLOOKUP($D122,aliments!$B$2:$AZ$70,12,0)/100)</f>
        <v/>
      </c>
      <c r="P122" s="24" t="str">
        <f>IF($D122="","",$B122*VLOOKUP($D122,aliments!$B$2:$AZ$70,13,0)/100)</f>
        <v/>
      </c>
      <c r="Q122" s="24" t="str">
        <f>IF($D122="","",$B122*VLOOKUP($D122,aliments!$B$2:$AZ$70,14,0)/100)</f>
        <v/>
      </c>
      <c r="R122" s="24" t="str">
        <f>IF($D122="","",$B122*VLOOKUP($D122,aliments!$B$2:$AZ$70,15,0)/100)</f>
        <v/>
      </c>
      <c r="S122" s="24" t="str">
        <f>IF($D122="","",$B122*VLOOKUP($D122,aliments!$B$2:$AZ$70,16,0)/100)</f>
        <v/>
      </c>
      <c r="T122" s="24" t="str">
        <f>IF($D122="","",$B122*VLOOKUP($D122,aliments!$B$2:$AZ$70,17,0)/100)</f>
        <v/>
      </c>
      <c r="U122" s="24" t="str">
        <f>IF($D122="","",$B122*VLOOKUP($D122,aliments!$B$2:$AZ$70,18,0)/100)</f>
        <v/>
      </c>
      <c r="V122" s="24" t="str">
        <f>IF($D122="","",$B122*VLOOKUP($D122,aliments!$B$2:$AZ$70,19,0)/100)</f>
        <v/>
      </c>
      <c r="W122" s="24" t="str">
        <f>IF($D122="","",$B122*VLOOKUP($D122,aliments!$B$2:$AZ$70,20,0)/100)</f>
        <v/>
      </c>
      <c r="X122" s="24" t="str">
        <f>IF($D122="","",$B122*VLOOKUP($D122,aliments!$B$2:$AZ$70,21,0)/100)</f>
        <v/>
      </c>
      <c r="Y122" s="24" t="str">
        <f>IF($D122="","",$B122*VLOOKUP($D122,aliments!$B$2:$AZ$70,22,0)/100)</f>
        <v/>
      </c>
      <c r="Z122" s="24" t="str">
        <f>IF($D122="","",$B122*VLOOKUP($D122,aliments!$B$2:$AZ$70,23,0)/100)</f>
        <v/>
      </c>
      <c r="AA122" s="24" t="str">
        <f>IF($D122="","",$B122*VLOOKUP($D122,aliments!$B$2:$AZ$70,24,0)/100)</f>
        <v/>
      </c>
      <c r="AB122" s="24" t="str">
        <f>IF($D122="","",$B122*VLOOKUP($D122,aliments!$B$2:$AZ$70,25,0)/100)</f>
        <v/>
      </c>
      <c r="AC122" s="24" t="str">
        <f>IF($D122="","",$B122*VLOOKUP($D122,aliments!$B$2:$AZ$70,26,0)/100)</f>
        <v/>
      </c>
      <c r="AD122" s="24" t="str">
        <f>IF($D122="","",$B122*VLOOKUP($D122,aliments!$B$2:$AZ$70,27,0)/100)</f>
        <v/>
      </c>
      <c r="AE122" s="24" t="str">
        <f>IF($D122="","",$B122*VLOOKUP($D122,aliments!$B$2:$AZ$70,28,0)/100)</f>
        <v/>
      </c>
      <c r="AF122" s="24" t="str">
        <f>IF($D122="","",$B122*VLOOKUP($D122,aliments!$B$2:$AZ$70,29,0)/100)</f>
        <v/>
      </c>
      <c r="AG122" s="24" t="str">
        <f>IF($D122="","",$B122*VLOOKUP($D122,aliments!$B$2:$AZ$70,30,0)/100)</f>
        <v/>
      </c>
      <c r="AH122" s="24" t="str">
        <f>IF($D122="","",$B122*VLOOKUP($D122,aliments!$B$2:$AZ$70,31,0)/100)</f>
        <v/>
      </c>
      <c r="AI122" s="24" t="str">
        <f>IF($D122="","",$B122*VLOOKUP($D122,aliments!$B$2:$AZ$70,32,0)/100)</f>
        <v/>
      </c>
      <c r="AJ122" s="24" t="str">
        <f>IF($D122="","",$B122*VLOOKUP($D122,aliments!$B$2:$AZ$70,33,0)/100)</f>
        <v/>
      </c>
      <c r="AK122" s="24" t="str">
        <f>IF($D122="","",$B122*VLOOKUP($D122,aliments!$B$2:$AZ$70,34,0)/100)</f>
        <v/>
      </c>
      <c r="AL122" s="24" t="str">
        <f>IF($D122="","",$B122*VLOOKUP($D122,aliments!$B$2:$AZ$70,35,0)/100)</f>
        <v/>
      </c>
      <c r="AM122" s="24" t="str">
        <f>IF($D122="","",$B122*VLOOKUP($D122,aliments!$B$2:$AZ$70,36,0)/100)</f>
        <v/>
      </c>
      <c r="AN122" s="24" t="str">
        <f>IF($D122="","",$B122*VLOOKUP($D122,aliments!$B$2:$AZ$70,37,0)/100)</f>
        <v/>
      </c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</row>
    <row r="123" spans="1:75">
      <c r="D123" s="23"/>
      <c r="E123" s="24" t="str">
        <f>IF($D123="","",$B123*VLOOKUP($D123,aliments!$B$2:$AZ$70,2,0)/100)</f>
        <v/>
      </c>
      <c r="F123" s="24" t="str">
        <f>IF($D123="","",$B123*VLOOKUP($D123,aliments!$B$2:$AZ$70,3,0)/100)</f>
        <v/>
      </c>
      <c r="G123" s="24" t="str">
        <f>IF($D123="","",$B123*VLOOKUP($D123,aliments!$B$2:$AZ$70,4,0)/100)</f>
        <v/>
      </c>
      <c r="H123" s="24" t="str">
        <f>IF($D123="","",$B123*VLOOKUP($D123,aliments!$B$2:$AZ$70,5,0)/100)</f>
        <v/>
      </c>
      <c r="I123" s="24" t="str">
        <f>IF($D123="","",$B123*VLOOKUP($D123,aliments!$B$2:$AZ$70,6,0)/100)</f>
        <v/>
      </c>
      <c r="J123" s="24" t="str">
        <f>IF($D123="","",$B123*VLOOKUP($D123,aliments!$B$2:$AZ$70,7,0)/100)</f>
        <v/>
      </c>
      <c r="K123" s="24" t="str">
        <f>IF($D123="","",$B123*VLOOKUP($D123,aliments!$B$2:$AZ$70,8,0)/100)</f>
        <v/>
      </c>
      <c r="L123" s="24" t="str">
        <f>IF($D123="","",$B123*VLOOKUP($D123,aliments!$B$2:$AZ$70,9,0)/100)</f>
        <v/>
      </c>
      <c r="M123" s="24" t="str">
        <f>IF($D123="","",$B123*VLOOKUP($D123,aliments!$B$2:$AZ$70,10,0)/100)</f>
        <v/>
      </c>
      <c r="N123" s="24" t="str">
        <f>IF($D123="","",$B123*VLOOKUP($D123,aliments!$B$2:$AZ$70,11,0)/100)</f>
        <v/>
      </c>
      <c r="O123" s="24" t="str">
        <f>IF($D123="","",$B123*VLOOKUP($D123,aliments!$B$2:$AZ$70,12,0)/100)</f>
        <v/>
      </c>
      <c r="P123" s="24" t="str">
        <f>IF($D123="","",$B123*VLOOKUP($D123,aliments!$B$2:$AZ$70,13,0)/100)</f>
        <v/>
      </c>
      <c r="Q123" s="24" t="str">
        <f>IF($D123="","",$B123*VLOOKUP($D123,aliments!$B$2:$AZ$70,14,0)/100)</f>
        <v/>
      </c>
      <c r="R123" s="24" t="str">
        <f>IF($D123="","",$B123*VLOOKUP($D123,aliments!$B$2:$AZ$70,15,0)/100)</f>
        <v/>
      </c>
      <c r="S123" s="24" t="str">
        <f>IF($D123="","",$B123*VLOOKUP($D123,aliments!$B$2:$AZ$70,16,0)/100)</f>
        <v/>
      </c>
      <c r="T123" s="24" t="str">
        <f>IF($D123="","",$B123*VLOOKUP($D123,aliments!$B$2:$AZ$70,17,0)/100)</f>
        <v/>
      </c>
      <c r="U123" s="24" t="str">
        <f>IF($D123="","",$B123*VLOOKUP($D123,aliments!$B$2:$AZ$70,18,0)/100)</f>
        <v/>
      </c>
      <c r="V123" s="24" t="str">
        <f>IF($D123="","",$B123*VLOOKUP($D123,aliments!$B$2:$AZ$70,19,0)/100)</f>
        <v/>
      </c>
      <c r="W123" s="24" t="str">
        <f>IF($D123="","",$B123*VLOOKUP($D123,aliments!$B$2:$AZ$70,20,0)/100)</f>
        <v/>
      </c>
      <c r="X123" s="24" t="str">
        <f>IF($D123="","",$B123*VLOOKUP($D123,aliments!$B$2:$AZ$70,21,0)/100)</f>
        <v/>
      </c>
      <c r="Y123" s="24" t="str">
        <f>IF($D123="","",$B123*VLOOKUP($D123,aliments!$B$2:$AZ$70,22,0)/100)</f>
        <v/>
      </c>
      <c r="Z123" s="24" t="str">
        <f>IF($D123="","",$B123*VLOOKUP($D123,aliments!$B$2:$AZ$70,23,0)/100)</f>
        <v/>
      </c>
      <c r="AA123" s="24" t="str">
        <f>IF($D123="","",$B123*VLOOKUP($D123,aliments!$B$2:$AZ$70,24,0)/100)</f>
        <v/>
      </c>
      <c r="AB123" s="24" t="str">
        <f>IF($D123="","",$B123*VLOOKUP($D123,aliments!$B$2:$AZ$70,25,0)/100)</f>
        <v/>
      </c>
      <c r="AC123" s="24" t="str">
        <f>IF($D123="","",$B123*VLOOKUP($D123,aliments!$B$2:$AZ$70,26,0)/100)</f>
        <v/>
      </c>
      <c r="AD123" s="24" t="str">
        <f>IF($D123="","",$B123*VLOOKUP($D123,aliments!$B$2:$AZ$70,27,0)/100)</f>
        <v/>
      </c>
      <c r="AE123" s="24" t="str">
        <f>IF($D123="","",$B123*VLOOKUP($D123,aliments!$B$2:$AZ$70,28,0)/100)</f>
        <v/>
      </c>
      <c r="AF123" s="24" t="str">
        <f>IF($D123="","",$B123*VLOOKUP($D123,aliments!$B$2:$AZ$70,29,0)/100)</f>
        <v/>
      </c>
      <c r="AG123" s="24" t="str">
        <f>IF($D123="","",$B123*VLOOKUP($D123,aliments!$B$2:$AZ$70,30,0)/100)</f>
        <v/>
      </c>
      <c r="AH123" s="24" t="str">
        <f>IF($D123="","",$B123*VLOOKUP($D123,aliments!$B$2:$AZ$70,31,0)/100)</f>
        <v/>
      </c>
      <c r="AI123" s="24" t="str">
        <f>IF($D123="","",$B123*VLOOKUP($D123,aliments!$B$2:$AZ$70,32,0)/100)</f>
        <v/>
      </c>
      <c r="AJ123" s="24" t="str">
        <f>IF($D123="","",$B123*VLOOKUP($D123,aliments!$B$2:$AZ$70,33,0)/100)</f>
        <v/>
      </c>
      <c r="AK123" s="24" t="str">
        <f>IF($D123="","",$B123*VLOOKUP($D123,aliments!$B$2:$AZ$70,34,0)/100)</f>
        <v/>
      </c>
      <c r="AL123" s="24" t="str">
        <f>IF($D123="","",$B123*VLOOKUP($D123,aliments!$B$2:$AZ$70,35,0)/100)</f>
        <v/>
      </c>
      <c r="AM123" s="24" t="str">
        <f>IF($D123="","",$B123*VLOOKUP($D123,aliments!$B$2:$AZ$70,36,0)/100)</f>
        <v/>
      </c>
      <c r="AN123" s="24" t="str">
        <f>IF($D123="","",$B123*VLOOKUP($D123,aliments!$B$2:$AZ$70,37,0)/100)</f>
        <v/>
      </c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</row>
    <row r="124" spans="1:75">
      <c r="D124" s="23"/>
      <c r="E124" s="24" t="str">
        <f>IF($D124="","",$B124*VLOOKUP($D124,aliments!$B$2:$AZ$70,2,0)/100)</f>
        <v/>
      </c>
      <c r="F124" s="24" t="str">
        <f>IF($D124="","",$B124*VLOOKUP($D124,aliments!$B$2:$AZ$70,3,0)/100)</f>
        <v/>
      </c>
      <c r="G124" s="24" t="str">
        <f>IF($D124="","",$B124*VLOOKUP($D124,aliments!$B$2:$AZ$70,4,0)/100)</f>
        <v/>
      </c>
      <c r="H124" s="24" t="str">
        <f>IF($D124="","",$B124*VLOOKUP($D124,aliments!$B$2:$AZ$70,5,0)/100)</f>
        <v/>
      </c>
      <c r="I124" s="24" t="str">
        <f>IF($D124="","",$B124*VLOOKUP($D124,aliments!$B$2:$AZ$70,6,0)/100)</f>
        <v/>
      </c>
      <c r="J124" s="24" t="str">
        <f>IF($D124="","",$B124*VLOOKUP($D124,aliments!$B$2:$AZ$70,7,0)/100)</f>
        <v/>
      </c>
      <c r="K124" s="24" t="str">
        <f>IF($D124="","",$B124*VLOOKUP($D124,aliments!$B$2:$AZ$70,8,0)/100)</f>
        <v/>
      </c>
      <c r="L124" s="24" t="str">
        <f>IF($D124="","",$B124*VLOOKUP($D124,aliments!$B$2:$AZ$70,9,0)/100)</f>
        <v/>
      </c>
      <c r="M124" s="24" t="str">
        <f>IF($D124="","",$B124*VLOOKUP($D124,aliments!$B$2:$AZ$70,10,0)/100)</f>
        <v/>
      </c>
      <c r="N124" s="24" t="str">
        <f>IF($D124="","",$B124*VLOOKUP($D124,aliments!$B$2:$AZ$70,11,0)/100)</f>
        <v/>
      </c>
      <c r="O124" s="24" t="str">
        <f>IF($D124="","",$B124*VLOOKUP($D124,aliments!$B$2:$AZ$70,12,0)/100)</f>
        <v/>
      </c>
      <c r="P124" s="24" t="str">
        <f>IF($D124="","",$B124*VLOOKUP($D124,aliments!$B$2:$AZ$70,13,0)/100)</f>
        <v/>
      </c>
      <c r="Q124" s="24" t="str">
        <f>IF($D124="","",$B124*VLOOKUP($D124,aliments!$B$2:$AZ$70,14,0)/100)</f>
        <v/>
      </c>
      <c r="R124" s="24" t="str">
        <f>IF($D124="","",$B124*VLOOKUP($D124,aliments!$B$2:$AZ$70,15,0)/100)</f>
        <v/>
      </c>
      <c r="S124" s="24" t="str">
        <f>IF($D124="","",$B124*VLOOKUP($D124,aliments!$B$2:$AZ$70,16,0)/100)</f>
        <v/>
      </c>
      <c r="T124" s="24" t="str">
        <f>IF($D124="","",$B124*VLOOKUP($D124,aliments!$B$2:$AZ$70,17,0)/100)</f>
        <v/>
      </c>
      <c r="U124" s="24" t="str">
        <f>IF($D124="","",$B124*VLOOKUP($D124,aliments!$B$2:$AZ$70,18,0)/100)</f>
        <v/>
      </c>
      <c r="V124" s="24" t="str">
        <f>IF($D124="","",$B124*VLOOKUP($D124,aliments!$B$2:$AZ$70,19,0)/100)</f>
        <v/>
      </c>
      <c r="W124" s="24" t="str">
        <f>IF($D124="","",$B124*VLOOKUP($D124,aliments!$B$2:$AZ$70,20,0)/100)</f>
        <v/>
      </c>
      <c r="X124" s="24" t="str">
        <f>IF($D124="","",$B124*VLOOKUP($D124,aliments!$B$2:$AZ$70,21,0)/100)</f>
        <v/>
      </c>
      <c r="Y124" s="24" t="str">
        <f>IF($D124="","",$B124*VLOOKUP($D124,aliments!$B$2:$AZ$70,22,0)/100)</f>
        <v/>
      </c>
      <c r="Z124" s="24" t="str">
        <f>IF($D124="","",$B124*VLOOKUP($D124,aliments!$B$2:$AZ$70,23,0)/100)</f>
        <v/>
      </c>
      <c r="AA124" s="24" t="str">
        <f>IF($D124="","",$B124*VLOOKUP($D124,aliments!$B$2:$AZ$70,24,0)/100)</f>
        <v/>
      </c>
      <c r="AB124" s="24" t="str">
        <f>IF($D124="","",$B124*VLOOKUP($D124,aliments!$B$2:$AZ$70,25,0)/100)</f>
        <v/>
      </c>
      <c r="AC124" s="24" t="str">
        <f>IF($D124="","",$B124*VLOOKUP($D124,aliments!$B$2:$AZ$70,26,0)/100)</f>
        <v/>
      </c>
      <c r="AD124" s="24" t="str">
        <f>IF($D124="","",$B124*VLOOKUP($D124,aliments!$B$2:$AZ$70,27,0)/100)</f>
        <v/>
      </c>
      <c r="AE124" s="24" t="str">
        <f>IF($D124="","",$B124*VLOOKUP($D124,aliments!$B$2:$AZ$70,28,0)/100)</f>
        <v/>
      </c>
      <c r="AF124" s="24" t="str">
        <f>IF($D124="","",$B124*VLOOKUP($D124,aliments!$B$2:$AZ$70,29,0)/100)</f>
        <v/>
      </c>
      <c r="AG124" s="24" t="str">
        <f>IF($D124="","",$B124*VLOOKUP($D124,aliments!$B$2:$AZ$70,30,0)/100)</f>
        <v/>
      </c>
      <c r="AH124" s="24" t="str">
        <f>IF($D124="","",$B124*VLOOKUP($D124,aliments!$B$2:$AZ$70,31,0)/100)</f>
        <v/>
      </c>
      <c r="AI124" s="24" t="str">
        <f>IF($D124="","",$B124*VLOOKUP($D124,aliments!$B$2:$AZ$70,32,0)/100)</f>
        <v/>
      </c>
      <c r="AJ124" s="24" t="str">
        <f>IF($D124="","",$B124*VLOOKUP($D124,aliments!$B$2:$AZ$70,33,0)/100)</f>
        <v/>
      </c>
      <c r="AK124" s="24" t="str">
        <f>IF($D124="","",$B124*VLOOKUP($D124,aliments!$B$2:$AZ$70,34,0)/100)</f>
        <v/>
      </c>
      <c r="AL124" s="24" t="str">
        <f>IF($D124="","",$B124*VLOOKUP($D124,aliments!$B$2:$AZ$70,35,0)/100)</f>
        <v/>
      </c>
      <c r="AM124" s="24" t="str">
        <f>IF($D124="","",$B124*VLOOKUP($D124,aliments!$B$2:$AZ$70,36,0)/100)</f>
        <v/>
      </c>
      <c r="AN124" s="24" t="str">
        <f>IF($D124="","",$B124*VLOOKUP($D124,aliments!$B$2:$AZ$70,37,0)/100)</f>
        <v/>
      </c>
    </row>
    <row r="125" spans="1:75" ht="13.5" thickBot="1">
      <c r="D125" s="23"/>
      <c r="E125" s="24" t="str">
        <f>IF($D125="","",$B125*VLOOKUP($D125,aliments!$B$2:$AZ$70,2,0)/100)</f>
        <v/>
      </c>
      <c r="F125" s="24" t="str">
        <f>IF($D125="","",$B125*VLOOKUP($D125,aliments!$B$2:$AZ$70,3,0)/100)</f>
        <v/>
      </c>
      <c r="G125" s="24" t="str">
        <f>IF($D125="","",$B125*VLOOKUP($D125,aliments!$B$2:$AZ$70,4,0)/100)</f>
        <v/>
      </c>
      <c r="H125" s="24" t="str">
        <f>IF($D125="","",$B125*VLOOKUP($D125,aliments!$B$2:$AZ$70,5,0)/100)</f>
        <v/>
      </c>
      <c r="I125" s="24" t="str">
        <f>IF($D125="","",$B125*VLOOKUP($D125,aliments!$B$2:$AZ$70,6,0)/100)</f>
        <v/>
      </c>
      <c r="J125" s="24" t="str">
        <f>IF($D125="","",$B125*VLOOKUP($D125,aliments!$B$2:$AZ$70,7,0)/100)</f>
        <v/>
      </c>
      <c r="K125" s="24" t="str">
        <f>IF($D125="","",$B125*VLOOKUP($D125,aliments!$B$2:$AZ$70,8,0)/100)</f>
        <v/>
      </c>
      <c r="L125" s="24" t="str">
        <f>IF($D125="","",$B125*VLOOKUP($D125,aliments!$B$2:$AZ$70,9,0)/100)</f>
        <v/>
      </c>
      <c r="M125" s="24" t="str">
        <f>IF($D125="","",$B125*VLOOKUP($D125,aliments!$B$2:$AZ$70,10,0)/100)</f>
        <v/>
      </c>
      <c r="N125" s="24" t="str">
        <f>IF($D125="","",$B125*VLOOKUP($D125,aliments!$B$2:$AZ$70,11,0)/100)</f>
        <v/>
      </c>
      <c r="O125" s="24" t="str">
        <f>IF($D125="","",$B125*VLOOKUP($D125,aliments!$B$2:$AZ$70,12,0)/100)</f>
        <v/>
      </c>
      <c r="P125" s="24" t="str">
        <f>IF($D125="","",$B125*VLOOKUP($D125,aliments!$B$2:$AZ$70,13,0)/100)</f>
        <v/>
      </c>
      <c r="Q125" s="24" t="str">
        <f>IF($D125="","",$B125*VLOOKUP($D125,aliments!$B$2:$AZ$70,14,0)/100)</f>
        <v/>
      </c>
      <c r="R125" s="24" t="str">
        <f>IF($D125="","",$B125*VLOOKUP($D125,aliments!$B$2:$AZ$70,15,0)/100)</f>
        <v/>
      </c>
      <c r="S125" s="24" t="str">
        <f>IF($D125="","",$B125*VLOOKUP($D125,aliments!$B$2:$AZ$70,16,0)/100)</f>
        <v/>
      </c>
      <c r="T125" s="24" t="str">
        <f>IF($D125="","",$B125*VLOOKUP($D125,aliments!$B$2:$AZ$70,17,0)/100)</f>
        <v/>
      </c>
      <c r="U125" s="24" t="str">
        <f>IF($D125="","",$B125*VLOOKUP($D125,aliments!$B$2:$AZ$70,18,0)/100)</f>
        <v/>
      </c>
      <c r="V125" s="24" t="str">
        <f>IF($D125="","",$B125*VLOOKUP($D125,aliments!$B$2:$AZ$70,19,0)/100)</f>
        <v/>
      </c>
      <c r="W125" s="24" t="str">
        <f>IF($D125="","",$B125*VLOOKUP($D125,aliments!$B$2:$AZ$70,20,0)/100)</f>
        <v/>
      </c>
      <c r="X125" s="24" t="str">
        <f>IF($D125="","",$B125*VLOOKUP($D125,aliments!$B$2:$AZ$70,21,0)/100)</f>
        <v/>
      </c>
      <c r="Y125" s="24" t="str">
        <f>IF($D125="","",$B125*VLOOKUP($D125,aliments!$B$2:$AZ$70,22,0)/100)</f>
        <v/>
      </c>
      <c r="Z125" s="24" t="str">
        <f>IF($D125="","",$B125*VLOOKUP($D125,aliments!$B$2:$AZ$70,23,0)/100)</f>
        <v/>
      </c>
      <c r="AA125" s="24" t="str">
        <f>IF($D125="","",$B125*VLOOKUP($D125,aliments!$B$2:$AZ$70,24,0)/100)</f>
        <v/>
      </c>
      <c r="AB125" s="24" t="str">
        <f>IF($D125="","",$B125*VLOOKUP($D125,aliments!$B$2:$AZ$70,25,0)/100)</f>
        <v/>
      </c>
      <c r="AC125" s="24" t="str">
        <f>IF($D125="","",$B125*VLOOKUP($D125,aliments!$B$2:$AZ$70,26,0)/100)</f>
        <v/>
      </c>
      <c r="AD125" s="24" t="str">
        <f>IF($D125="","",$B125*VLOOKUP($D125,aliments!$B$2:$AZ$70,27,0)/100)</f>
        <v/>
      </c>
      <c r="AE125" s="24" t="str">
        <f>IF($D125="","",$B125*VLOOKUP($D125,aliments!$B$2:$AZ$70,28,0)/100)</f>
        <v/>
      </c>
      <c r="AF125" s="24" t="str">
        <f>IF($D125="","",$B125*VLOOKUP($D125,aliments!$B$2:$AZ$70,29,0)/100)</f>
        <v/>
      </c>
      <c r="AG125" s="24" t="str">
        <f>IF($D125="","",$B125*VLOOKUP($D125,aliments!$B$2:$AZ$70,30,0)/100)</f>
        <v/>
      </c>
      <c r="AH125" s="24" t="str">
        <f>IF($D125="","",$B125*VLOOKUP($D125,aliments!$B$2:$AZ$70,31,0)/100)</f>
        <v/>
      </c>
      <c r="AI125" s="24" t="str">
        <f>IF($D125="","",$B125*VLOOKUP($D125,aliments!$B$2:$AZ$70,32,0)/100)</f>
        <v/>
      </c>
      <c r="AJ125" s="24" t="str">
        <f>IF($D125="","",$B125*VLOOKUP($D125,aliments!$B$2:$AZ$70,33,0)/100)</f>
        <v/>
      </c>
      <c r="AK125" s="24" t="str">
        <f>IF($D125="","",$B125*VLOOKUP($D125,aliments!$B$2:$AZ$70,34,0)/100)</f>
        <v/>
      </c>
      <c r="AL125" s="24" t="str">
        <f>IF($D125="","",$B125*VLOOKUP($D125,aliments!$B$2:$AZ$70,35,0)/100)</f>
        <v/>
      </c>
      <c r="AM125" s="24" t="str">
        <f>IF($D125="","",$B125*VLOOKUP($D125,aliments!$B$2:$AZ$70,36,0)/100)</f>
        <v/>
      </c>
      <c r="AN125" s="24" t="str">
        <f>IF($D125="","",$B125*VLOOKUP($D125,aliments!$B$2:$AZ$70,37,0)/100)</f>
        <v/>
      </c>
    </row>
    <row r="126" spans="1:75" ht="13.5" thickBot="1">
      <c r="A126" s="12" t="s">
        <v>4</v>
      </c>
      <c r="E126" s="28" t="str">
        <f>IF(SUM(E119:E125)=0,"",AVERAGE(E119:E125))</f>
        <v/>
      </c>
      <c r="F126" s="28">
        <f>SUM(F119:F125)</f>
        <v>0</v>
      </c>
      <c r="G126" s="13">
        <f>SUM(G119:G125)</f>
        <v>0</v>
      </c>
      <c r="H126" s="13">
        <f t="shared" ref="H126" si="333">SUM(H119:H125)</f>
        <v>0</v>
      </c>
      <c r="I126" s="13">
        <f t="shared" ref="I126" si="334">SUM(I119:I125)</f>
        <v>0</v>
      </c>
      <c r="J126" s="13">
        <f t="shared" ref="J126" si="335">SUM(J119:J125)</f>
        <v>0</v>
      </c>
      <c r="K126" s="13">
        <f t="shared" ref="K126" si="336">SUM(K119:K125)</f>
        <v>0</v>
      </c>
      <c r="L126" s="13">
        <f t="shared" ref="L126" si="337">SUM(L119:L125)</f>
        <v>0</v>
      </c>
      <c r="M126" s="13">
        <f t="shared" ref="M126" si="338">SUM(M119:M125)</f>
        <v>0</v>
      </c>
      <c r="N126" s="13">
        <f t="shared" ref="N126" si="339">SUM(N119:N125)</f>
        <v>0</v>
      </c>
      <c r="O126" s="13">
        <f t="shared" ref="O126" si="340">SUM(O119:O125)</f>
        <v>0</v>
      </c>
      <c r="P126" s="13">
        <f t="shared" ref="P126" si="341">SUM(P119:P125)</f>
        <v>0</v>
      </c>
      <c r="Q126" s="13">
        <f t="shared" ref="Q126" si="342">SUM(Q119:Q125)</f>
        <v>0</v>
      </c>
      <c r="R126" s="13">
        <f t="shared" ref="R126" si="343">SUM(R119:R125)</f>
        <v>0</v>
      </c>
      <c r="S126" s="13">
        <f t="shared" ref="S126" si="344">SUM(S119:S125)</f>
        <v>0</v>
      </c>
      <c r="T126" s="13">
        <f t="shared" ref="T126" si="345">SUM(T119:T125)</f>
        <v>0</v>
      </c>
      <c r="U126" s="13">
        <f t="shared" ref="U126" si="346">SUM(U119:U125)</f>
        <v>0</v>
      </c>
      <c r="V126" s="13">
        <f t="shared" ref="V126" si="347">SUM(V119:V125)</f>
        <v>0</v>
      </c>
      <c r="W126" s="13">
        <f t="shared" ref="W126" si="348">SUM(W119:W125)</f>
        <v>0</v>
      </c>
      <c r="X126" s="13">
        <f t="shared" ref="X126" si="349">SUM(X119:X125)</f>
        <v>0</v>
      </c>
      <c r="Y126" s="13">
        <f t="shared" ref="Y126" si="350">SUM(Y119:Y125)</f>
        <v>0</v>
      </c>
      <c r="Z126" s="13">
        <f t="shared" ref="Z126" si="351">SUM(Z119:Z125)</f>
        <v>0</v>
      </c>
      <c r="AA126" s="13">
        <f t="shared" ref="AA126" si="352">SUM(AA119:AA125)</f>
        <v>0</v>
      </c>
      <c r="AB126" s="13">
        <f t="shared" ref="AB126" si="353">SUM(AB119:AB125)</f>
        <v>0</v>
      </c>
      <c r="AC126" s="13">
        <f t="shared" ref="AC126" si="354">SUM(AC119:AC125)</f>
        <v>0</v>
      </c>
      <c r="AD126" s="13">
        <f t="shared" ref="AD126" si="355">SUM(AD119:AD125)</f>
        <v>0</v>
      </c>
      <c r="AE126" s="13">
        <f t="shared" ref="AE126" si="356">SUM(AE119:AE125)</f>
        <v>0</v>
      </c>
      <c r="AF126" s="13">
        <f t="shared" ref="AF126" si="357">SUM(AF119:AF125)</f>
        <v>0</v>
      </c>
      <c r="AG126" s="13">
        <f t="shared" ref="AG126" si="358">SUM(AG119:AG125)</f>
        <v>0</v>
      </c>
      <c r="AH126" s="13">
        <f t="shared" ref="AH126" si="359">SUM(AH119:AH125)</f>
        <v>0</v>
      </c>
      <c r="AI126" s="13">
        <f t="shared" ref="AI126" si="360">SUM(AI119:AI125)</f>
        <v>0</v>
      </c>
      <c r="AJ126" s="13">
        <f t="shared" ref="AJ126" si="361">SUM(AJ119:AJ125)</f>
        <v>0</v>
      </c>
      <c r="AK126" s="13">
        <f t="shared" ref="AK126" si="362">SUM(AK119:AK125)</f>
        <v>0</v>
      </c>
      <c r="AL126" s="13">
        <f t="shared" ref="AL126" si="363">SUM(AL119:AL125)</f>
        <v>0</v>
      </c>
      <c r="AM126" s="13">
        <f t="shared" ref="AM126" si="364">SUM(AM119:AM125)</f>
        <v>0</v>
      </c>
      <c r="AN126" s="13">
        <f t="shared" ref="AN126" si="365">SUM(AN119:AN125)</f>
        <v>0</v>
      </c>
    </row>
    <row r="127" spans="1:75" ht="13.5" thickBot="1">
      <c r="A127" s="5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</row>
    <row r="128" spans="1:75" ht="13.5" thickBot="1">
      <c r="A128" s="2" t="s">
        <v>2</v>
      </c>
      <c r="B128" s="3" t="s">
        <v>165</v>
      </c>
      <c r="C128" s="3"/>
      <c r="D128" s="3" t="s">
        <v>0</v>
      </c>
      <c r="E128" s="27" t="s">
        <v>181</v>
      </c>
      <c r="F128" s="27" t="s">
        <v>180</v>
      </c>
      <c r="G128" s="3" t="s">
        <v>166</v>
      </c>
      <c r="H128" s="3" t="s">
        <v>167</v>
      </c>
      <c r="I128" s="3" t="s">
        <v>168</v>
      </c>
      <c r="J128" s="3" t="s">
        <v>5</v>
      </c>
      <c r="K128" s="3" t="s">
        <v>161</v>
      </c>
      <c r="L128" s="3" t="s">
        <v>162</v>
      </c>
      <c r="M128" s="3" t="s">
        <v>152</v>
      </c>
      <c r="N128" s="3" t="s">
        <v>153</v>
      </c>
      <c r="O128" s="3" t="s">
        <v>154</v>
      </c>
      <c r="P128" s="3" t="s">
        <v>155</v>
      </c>
      <c r="Q128" s="3" t="s">
        <v>156</v>
      </c>
      <c r="R128" s="3" t="s">
        <v>157</v>
      </c>
      <c r="S128" s="3" t="s">
        <v>158</v>
      </c>
      <c r="T128" s="3" t="s">
        <v>159</v>
      </c>
      <c r="U128" s="3" t="s">
        <v>160</v>
      </c>
      <c r="V128" s="3" t="s">
        <v>179</v>
      </c>
      <c r="W128" s="3" t="s">
        <v>178</v>
      </c>
      <c r="X128" s="3" t="s">
        <v>26</v>
      </c>
      <c r="Y128" s="3" t="s">
        <v>29</v>
      </c>
      <c r="Z128" s="3" t="s">
        <v>28</v>
      </c>
      <c r="AA128" s="3" t="s">
        <v>32</v>
      </c>
      <c r="AB128" s="3" t="s">
        <v>23</v>
      </c>
      <c r="AC128" s="3" t="s">
        <v>27</v>
      </c>
      <c r="AD128" s="3" t="s">
        <v>24</v>
      </c>
      <c r="AE128" s="3" t="s">
        <v>25</v>
      </c>
      <c r="AF128" s="3" t="s">
        <v>31</v>
      </c>
      <c r="AG128" s="3" t="s">
        <v>22</v>
      </c>
      <c r="AH128" s="3" t="s">
        <v>30</v>
      </c>
      <c r="AI128" s="3" t="s">
        <v>36</v>
      </c>
      <c r="AJ128" s="3" t="s">
        <v>37</v>
      </c>
      <c r="AK128" s="3" t="s">
        <v>38</v>
      </c>
      <c r="AL128" s="3" t="s">
        <v>40</v>
      </c>
      <c r="AM128" s="3" t="s">
        <v>41</v>
      </c>
      <c r="AN128" s="4" t="s">
        <v>21</v>
      </c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</row>
    <row r="129" spans="1:75">
      <c r="D129" s="23"/>
      <c r="E129" s="24" t="str">
        <f>IF($D129="","",$B129*VLOOKUP($D129,aliments!$B$2:$AZ$70,2,0)/100)</f>
        <v/>
      </c>
      <c r="F129" s="24" t="str">
        <f>IF($D129="","",$B129*VLOOKUP($D129,aliments!$B$2:$AZ$70,3,0)/100)</f>
        <v/>
      </c>
      <c r="G129" s="24" t="str">
        <f>IF($D129="","",$B129*VLOOKUP($D129,aliments!$B$2:$AZ$70,4,0)/100)</f>
        <v/>
      </c>
      <c r="H129" s="24" t="str">
        <f>IF($D129="","",$B129*VLOOKUP($D129,aliments!$B$2:$AZ$70,5,0)/100)</f>
        <v/>
      </c>
      <c r="I129" s="24" t="str">
        <f>IF($D129="","",$B129*VLOOKUP($D129,aliments!$B$2:$AZ$70,6,0)/100)</f>
        <v/>
      </c>
      <c r="J129" s="24" t="str">
        <f>IF($D129="","",$B129*VLOOKUP($D129,aliments!$B$2:$AZ$70,7,0)/100)</f>
        <v/>
      </c>
      <c r="K129" s="24" t="str">
        <f>IF($D129="","",$B129*VLOOKUP($D129,aliments!$B$2:$AZ$70,8,0)/100)</f>
        <v/>
      </c>
      <c r="L129" s="24" t="str">
        <f>IF($D129="","",$B129*VLOOKUP($D129,aliments!$B$2:$AZ$70,9,0)/100)</f>
        <v/>
      </c>
      <c r="M129" s="24" t="str">
        <f>IF($D129="","",$B129*VLOOKUP($D129,aliments!$B$2:$AZ$70,10,0)/100)</f>
        <v/>
      </c>
      <c r="N129" s="24" t="str">
        <f>IF($D129="","",$B129*VLOOKUP($D129,aliments!$B$2:$AZ$70,11,0)/100)</f>
        <v/>
      </c>
      <c r="O129" s="24" t="str">
        <f>IF($D129="","",$B129*VLOOKUP($D129,aliments!$B$2:$AZ$70,12,0)/100)</f>
        <v/>
      </c>
      <c r="P129" s="24" t="str">
        <f>IF($D129="","",$B129*VLOOKUP($D129,aliments!$B$2:$AZ$70,13,0)/100)</f>
        <v/>
      </c>
      <c r="Q129" s="24" t="str">
        <f>IF($D129="","",$B129*VLOOKUP($D129,aliments!$B$2:$AZ$70,14,0)/100)</f>
        <v/>
      </c>
      <c r="R129" s="24" t="str">
        <f>IF($D129="","",$B129*VLOOKUP($D129,aliments!$B$2:$AZ$70,15,0)/100)</f>
        <v/>
      </c>
      <c r="S129" s="24" t="str">
        <f>IF($D129="","",$B129*VLOOKUP($D129,aliments!$B$2:$AZ$70,16,0)/100)</f>
        <v/>
      </c>
      <c r="T129" s="24" t="str">
        <f>IF($D129="","",$B129*VLOOKUP($D129,aliments!$B$2:$AZ$70,17,0)/100)</f>
        <v/>
      </c>
      <c r="U129" s="24" t="str">
        <f>IF($D129="","",$B129*VLOOKUP($D129,aliments!$B$2:$AZ$70,18,0)/100)</f>
        <v/>
      </c>
      <c r="V129" s="24" t="str">
        <f>IF($D129="","",$B129*VLOOKUP($D129,aliments!$B$2:$AZ$70,19,0)/100)</f>
        <v/>
      </c>
      <c r="W129" s="24" t="str">
        <f>IF($D129="","",$B129*VLOOKUP($D129,aliments!$B$2:$AZ$70,20,0)/100)</f>
        <v/>
      </c>
      <c r="X129" s="24" t="str">
        <f>IF($D129="","",$B129*VLOOKUP($D129,aliments!$B$2:$AZ$70,21,0)/100)</f>
        <v/>
      </c>
      <c r="Y129" s="24" t="str">
        <f>IF($D129="","",$B129*VLOOKUP($D129,aliments!$B$2:$AZ$70,22,0)/100)</f>
        <v/>
      </c>
      <c r="Z129" s="24" t="str">
        <f>IF($D129="","",$B129*VLOOKUP($D129,aliments!$B$2:$AZ$70,23,0)/100)</f>
        <v/>
      </c>
      <c r="AA129" s="24" t="str">
        <f>IF($D129="","",$B129*VLOOKUP($D129,aliments!$B$2:$AZ$70,24,0)/100)</f>
        <v/>
      </c>
      <c r="AB129" s="24" t="str">
        <f>IF($D129="","",$B129*VLOOKUP($D129,aliments!$B$2:$AZ$70,25,0)/100)</f>
        <v/>
      </c>
      <c r="AC129" s="24" t="str">
        <f>IF($D129="","",$B129*VLOOKUP($D129,aliments!$B$2:$AZ$70,26,0)/100)</f>
        <v/>
      </c>
      <c r="AD129" s="24" t="str">
        <f>IF($D129="","",$B129*VLOOKUP($D129,aliments!$B$2:$AZ$70,27,0)/100)</f>
        <v/>
      </c>
      <c r="AE129" s="24" t="str">
        <f>IF($D129="","",$B129*VLOOKUP($D129,aliments!$B$2:$AZ$70,28,0)/100)</f>
        <v/>
      </c>
      <c r="AF129" s="24" t="str">
        <f>IF($D129="","",$B129*VLOOKUP($D129,aliments!$B$2:$AZ$70,29,0)/100)</f>
        <v/>
      </c>
      <c r="AG129" s="24" t="str">
        <f>IF($D129="","",$B129*VLOOKUP($D129,aliments!$B$2:$AZ$70,30,0)/100)</f>
        <v/>
      </c>
      <c r="AH129" s="24" t="str">
        <f>IF($D129="","",$B129*VLOOKUP($D129,aliments!$B$2:$AZ$70,31,0)/100)</f>
        <v/>
      </c>
      <c r="AI129" s="24" t="str">
        <f>IF($D129="","",$B129*VLOOKUP($D129,aliments!$B$2:$AZ$70,32,0)/100)</f>
        <v/>
      </c>
      <c r="AJ129" s="24" t="str">
        <f>IF($D129="","",$B129*VLOOKUP($D129,aliments!$B$2:$AZ$70,33,0)/100)</f>
        <v/>
      </c>
      <c r="AK129" s="24" t="str">
        <f>IF($D129="","",$B129*VLOOKUP($D129,aliments!$B$2:$AZ$70,34,0)/100)</f>
        <v/>
      </c>
      <c r="AL129" s="24" t="str">
        <f>IF($D129="","",$B129*VLOOKUP($D129,aliments!$B$2:$AZ$70,35,0)/100)</f>
        <v/>
      </c>
      <c r="AM129" s="24" t="str">
        <f>IF($D129="","",$B129*VLOOKUP($D129,aliments!$B$2:$AZ$70,36,0)/100)</f>
        <v/>
      </c>
      <c r="AN129" s="24" t="str">
        <f>IF($D129="","",$B129*VLOOKUP($D129,aliments!$B$2:$AZ$70,37,0)/100)</f>
        <v/>
      </c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</row>
    <row r="130" spans="1:75">
      <c r="D130" s="23"/>
      <c r="E130" s="24" t="str">
        <f>IF($D130="","",$B130*VLOOKUP($D130,aliments!$B$2:$AZ$70,2,0)/100)</f>
        <v/>
      </c>
      <c r="F130" s="24" t="str">
        <f>IF($D130="","",$B130*VLOOKUP($D130,aliments!$B$2:$AZ$70,3,0)/100)</f>
        <v/>
      </c>
      <c r="G130" s="24" t="str">
        <f>IF($D130="","",$B130*VLOOKUP($D130,aliments!$B$2:$AZ$70,4,0)/100)</f>
        <v/>
      </c>
      <c r="H130" s="24" t="str">
        <f>IF($D130="","",$B130*VLOOKUP($D130,aliments!$B$2:$AZ$70,5,0)/100)</f>
        <v/>
      </c>
      <c r="I130" s="24" t="str">
        <f>IF($D130="","",$B130*VLOOKUP($D130,aliments!$B$2:$AZ$70,6,0)/100)</f>
        <v/>
      </c>
      <c r="J130" s="24" t="str">
        <f>IF($D130="","",$B130*VLOOKUP($D130,aliments!$B$2:$AZ$70,7,0)/100)</f>
        <v/>
      </c>
      <c r="K130" s="24" t="str">
        <f>IF($D130="","",$B130*VLOOKUP($D130,aliments!$B$2:$AZ$70,8,0)/100)</f>
        <v/>
      </c>
      <c r="L130" s="24" t="str">
        <f>IF($D130="","",$B130*VLOOKUP($D130,aliments!$B$2:$AZ$70,9,0)/100)</f>
        <v/>
      </c>
      <c r="M130" s="24" t="str">
        <f>IF($D130="","",$B130*VLOOKUP($D130,aliments!$B$2:$AZ$70,10,0)/100)</f>
        <v/>
      </c>
      <c r="N130" s="24" t="str">
        <f>IF($D130="","",$B130*VLOOKUP($D130,aliments!$B$2:$AZ$70,11,0)/100)</f>
        <v/>
      </c>
      <c r="O130" s="24" t="str">
        <f>IF($D130="","",$B130*VLOOKUP($D130,aliments!$B$2:$AZ$70,12,0)/100)</f>
        <v/>
      </c>
      <c r="P130" s="24" t="str">
        <f>IF($D130="","",$B130*VLOOKUP($D130,aliments!$B$2:$AZ$70,13,0)/100)</f>
        <v/>
      </c>
      <c r="Q130" s="24" t="str">
        <f>IF($D130="","",$B130*VLOOKUP($D130,aliments!$B$2:$AZ$70,14,0)/100)</f>
        <v/>
      </c>
      <c r="R130" s="24" t="str">
        <f>IF($D130="","",$B130*VLOOKUP($D130,aliments!$B$2:$AZ$70,15,0)/100)</f>
        <v/>
      </c>
      <c r="S130" s="24" t="str">
        <f>IF($D130="","",$B130*VLOOKUP($D130,aliments!$B$2:$AZ$70,16,0)/100)</f>
        <v/>
      </c>
      <c r="T130" s="24" t="str">
        <f>IF($D130="","",$B130*VLOOKUP($D130,aliments!$B$2:$AZ$70,17,0)/100)</f>
        <v/>
      </c>
      <c r="U130" s="24" t="str">
        <f>IF($D130="","",$B130*VLOOKUP($D130,aliments!$B$2:$AZ$70,18,0)/100)</f>
        <v/>
      </c>
      <c r="V130" s="24" t="str">
        <f>IF($D130="","",$B130*VLOOKUP($D130,aliments!$B$2:$AZ$70,19,0)/100)</f>
        <v/>
      </c>
      <c r="W130" s="24" t="str">
        <f>IF($D130="","",$B130*VLOOKUP($D130,aliments!$B$2:$AZ$70,20,0)/100)</f>
        <v/>
      </c>
      <c r="X130" s="24" t="str">
        <f>IF($D130="","",$B130*VLOOKUP($D130,aliments!$B$2:$AZ$70,21,0)/100)</f>
        <v/>
      </c>
      <c r="Y130" s="24" t="str">
        <f>IF($D130="","",$B130*VLOOKUP($D130,aliments!$B$2:$AZ$70,22,0)/100)</f>
        <v/>
      </c>
      <c r="Z130" s="24" t="str">
        <f>IF($D130="","",$B130*VLOOKUP($D130,aliments!$B$2:$AZ$70,23,0)/100)</f>
        <v/>
      </c>
      <c r="AA130" s="24" t="str">
        <f>IF($D130="","",$B130*VLOOKUP($D130,aliments!$B$2:$AZ$70,24,0)/100)</f>
        <v/>
      </c>
      <c r="AB130" s="24" t="str">
        <f>IF($D130="","",$B130*VLOOKUP($D130,aliments!$B$2:$AZ$70,25,0)/100)</f>
        <v/>
      </c>
      <c r="AC130" s="24" t="str">
        <f>IF($D130="","",$B130*VLOOKUP($D130,aliments!$B$2:$AZ$70,26,0)/100)</f>
        <v/>
      </c>
      <c r="AD130" s="24" t="str">
        <f>IF($D130="","",$B130*VLOOKUP($D130,aliments!$B$2:$AZ$70,27,0)/100)</f>
        <v/>
      </c>
      <c r="AE130" s="24" t="str">
        <f>IF($D130="","",$B130*VLOOKUP($D130,aliments!$B$2:$AZ$70,28,0)/100)</f>
        <v/>
      </c>
      <c r="AF130" s="24" t="str">
        <f>IF($D130="","",$B130*VLOOKUP($D130,aliments!$B$2:$AZ$70,29,0)/100)</f>
        <v/>
      </c>
      <c r="AG130" s="24" t="str">
        <f>IF($D130="","",$B130*VLOOKUP($D130,aliments!$B$2:$AZ$70,30,0)/100)</f>
        <v/>
      </c>
      <c r="AH130" s="24" t="str">
        <f>IF($D130="","",$B130*VLOOKUP($D130,aliments!$B$2:$AZ$70,31,0)/100)</f>
        <v/>
      </c>
      <c r="AI130" s="24" t="str">
        <f>IF($D130="","",$B130*VLOOKUP($D130,aliments!$B$2:$AZ$70,32,0)/100)</f>
        <v/>
      </c>
      <c r="AJ130" s="24" t="str">
        <f>IF($D130="","",$B130*VLOOKUP($D130,aliments!$B$2:$AZ$70,33,0)/100)</f>
        <v/>
      </c>
      <c r="AK130" s="24" t="str">
        <f>IF($D130="","",$B130*VLOOKUP($D130,aliments!$B$2:$AZ$70,34,0)/100)</f>
        <v/>
      </c>
      <c r="AL130" s="24" t="str">
        <f>IF($D130="","",$B130*VLOOKUP($D130,aliments!$B$2:$AZ$70,35,0)/100)</f>
        <v/>
      </c>
      <c r="AM130" s="24" t="str">
        <f>IF($D130="","",$B130*VLOOKUP($D130,aliments!$B$2:$AZ$70,36,0)/100)</f>
        <v/>
      </c>
      <c r="AN130" s="24" t="str">
        <f>IF($D130="","",$B130*VLOOKUP($D130,aliments!$B$2:$AZ$70,37,0)/100)</f>
        <v/>
      </c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</row>
    <row r="131" spans="1:75">
      <c r="D131" s="23"/>
      <c r="E131" s="24" t="str">
        <f>IF($D131="","",$B131*VLOOKUP($D131,aliments!$B$2:$AZ$70,2,0)/100)</f>
        <v/>
      </c>
      <c r="F131" s="24" t="str">
        <f>IF($D131="","",$B131*VLOOKUP($D131,aliments!$B$2:$AZ$70,3,0)/100)</f>
        <v/>
      </c>
      <c r="G131" s="24" t="str">
        <f>IF($D131="","",$B131*VLOOKUP($D131,aliments!$B$2:$AZ$70,4,0)/100)</f>
        <v/>
      </c>
      <c r="H131" s="24" t="str">
        <f>IF($D131="","",$B131*VLOOKUP($D131,aliments!$B$2:$AZ$70,5,0)/100)</f>
        <v/>
      </c>
      <c r="I131" s="24" t="str">
        <f>IF($D131="","",$B131*VLOOKUP($D131,aliments!$B$2:$AZ$70,6,0)/100)</f>
        <v/>
      </c>
      <c r="J131" s="24" t="str">
        <f>IF($D131="","",$B131*VLOOKUP($D131,aliments!$B$2:$AZ$70,7,0)/100)</f>
        <v/>
      </c>
      <c r="K131" s="24" t="str">
        <f>IF($D131="","",$B131*VLOOKUP($D131,aliments!$B$2:$AZ$70,8,0)/100)</f>
        <v/>
      </c>
      <c r="L131" s="24" t="str">
        <f>IF($D131="","",$B131*VLOOKUP($D131,aliments!$B$2:$AZ$70,9,0)/100)</f>
        <v/>
      </c>
      <c r="M131" s="24" t="str">
        <f>IF($D131="","",$B131*VLOOKUP($D131,aliments!$B$2:$AZ$70,10,0)/100)</f>
        <v/>
      </c>
      <c r="N131" s="24" t="str">
        <f>IF($D131="","",$B131*VLOOKUP($D131,aliments!$B$2:$AZ$70,11,0)/100)</f>
        <v/>
      </c>
      <c r="O131" s="24" t="str">
        <f>IF($D131="","",$B131*VLOOKUP($D131,aliments!$B$2:$AZ$70,12,0)/100)</f>
        <v/>
      </c>
      <c r="P131" s="24" t="str">
        <f>IF($D131="","",$B131*VLOOKUP($D131,aliments!$B$2:$AZ$70,13,0)/100)</f>
        <v/>
      </c>
      <c r="Q131" s="24" t="str">
        <f>IF($D131="","",$B131*VLOOKUP($D131,aliments!$B$2:$AZ$70,14,0)/100)</f>
        <v/>
      </c>
      <c r="R131" s="24" t="str">
        <f>IF($D131="","",$B131*VLOOKUP($D131,aliments!$B$2:$AZ$70,15,0)/100)</f>
        <v/>
      </c>
      <c r="S131" s="24" t="str">
        <f>IF($D131="","",$B131*VLOOKUP($D131,aliments!$B$2:$AZ$70,16,0)/100)</f>
        <v/>
      </c>
      <c r="T131" s="24" t="str">
        <f>IF($D131="","",$B131*VLOOKUP($D131,aliments!$B$2:$AZ$70,17,0)/100)</f>
        <v/>
      </c>
      <c r="U131" s="24" t="str">
        <f>IF($D131="","",$B131*VLOOKUP($D131,aliments!$B$2:$AZ$70,18,0)/100)</f>
        <v/>
      </c>
      <c r="V131" s="24" t="str">
        <f>IF($D131="","",$B131*VLOOKUP($D131,aliments!$B$2:$AZ$70,19,0)/100)</f>
        <v/>
      </c>
      <c r="W131" s="24" t="str">
        <f>IF($D131="","",$B131*VLOOKUP($D131,aliments!$B$2:$AZ$70,20,0)/100)</f>
        <v/>
      </c>
      <c r="X131" s="24" t="str">
        <f>IF($D131="","",$B131*VLOOKUP($D131,aliments!$B$2:$AZ$70,21,0)/100)</f>
        <v/>
      </c>
      <c r="Y131" s="24" t="str">
        <f>IF($D131="","",$B131*VLOOKUP($D131,aliments!$B$2:$AZ$70,22,0)/100)</f>
        <v/>
      </c>
      <c r="Z131" s="24" t="str">
        <f>IF($D131="","",$B131*VLOOKUP($D131,aliments!$B$2:$AZ$70,23,0)/100)</f>
        <v/>
      </c>
      <c r="AA131" s="24" t="str">
        <f>IF($D131="","",$B131*VLOOKUP($D131,aliments!$B$2:$AZ$70,24,0)/100)</f>
        <v/>
      </c>
      <c r="AB131" s="24" t="str">
        <f>IF($D131="","",$B131*VLOOKUP($D131,aliments!$B$2:$AZ$70,25,0)/100)</f>
        <v/>
      </c>
      <c r="AC131" s="24" t="str">
        <f>IF($D131="","",$B131*VLOOKUP($D131,aliments!$B$2:$AZ$70,26,0)/100)</f>
        <v/>
      </c>
      <c r="AD131" s="24" t="str">
        <f>IF($D131="","",$B131*VLOOKUP($D131,aliments!$B$2:$AZ$70,27,0)/100)</f>
        <v/>
      </c>
      <c r="AE131" s="24" t="str">
        <f>IF($D131="","",$B131*VLOOKUP($D131,aliments!$B$2:$AZ$70,28,0)/100)</f>
        <v/>
      </c>
      <c r="AF131" s="24" t="str">
        <f>IF($D131="","",$B131*VLOOKUP($D131,aliments!$B$2:$AZ$70,29,0)/100)</f>
        <v/>
      </c>
      <c r="AG131" s="24" t="str">
        <f>IF($D131="","",$B131*VLOOKUP($D131,aliments!$B$2:$AZ$70,30,0)/100)</f>
        <v/>
      </c>
      <c r="AH131" s="24" t="str">
        <f>IF($D131="","",$B131*VLOOKUP($D131,aliments!$B$2:$AZ$70,31,0)/100)</f>
        <v/>
      </c>
      <c r="AI131" s="24" t="str">
        <f>IF($D131="","",$B131*VLOOKUP($D131,aliments!$B$2:$AZ$70,32,0)/100)</f>
        <v/>
      </c>
      <c r="AJ131" s="24" t="str">
        <f>IF($D131="","",$B131*VLOOKUP($D131,aliments!$B$2:$AZ$70,33,0)/100)</f>
        <v/>
      </c>
      <c r="AK131" s="24" t="str">
        <f>IF($D131="","",$B131*VLOOKUP($D131,aliments!$B$2:$AZ$70,34,0)/100)</f>
        <v/>
      </c>
      <c r="AL131" s="24" t="str">
        <f>IF($D131="","",$B131*VLOOKUP($D131,aliments!$B$2:$AZ$70,35,0)/100)</f>
        <v/>
      </c>
      <c r="AM131" s="24" t="str">
        <f>IF($D131="","",$B131*VLOOKUP($D131,aliments!$B$2:$AZ$70,36,0)/100)</f>
        <v/>
      </c>
      <c r="AN131" s="24" t="str">
        <f>IF($D131="","",$B131*VLOOKUP($D131,aliments!$B$2:$AZ$70,37,0)/100)</f>
        <v/>
      </c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</row>
    <row r="132" spans="1:75">
      <c r="D132" s="23"/>
      <c r="E132" s="24" t="str">
        <f>IF($D132="","",$B132*VLOOKUP($D132,aliments!$B$2:$AZ$70,2,0)/100)</f>
        <v/>
      </c>
      <c r="F132" s="24" t="str">
        <f>IF($D132="","",$B132*VLOOKUP($D132,aliments!$B$2:$AZ$70,3,0)/100)</f>
        <v/>
      </c>
      <c r="G132" s="24" t="str">
        <f>IF($D132="","",$B132*VLOOKUP($D132,aliments!$B$2:$AZ$70,4,0)/100)</f>
        <v/>
      </c>
      <c r="H132" s="24" t="str">
        <f>IF($D132="","",$B132*VLOOKUP($D132,aliments!$B$2:$AZ$70,5,0)/100)</f>
        <v/>
      </c>
      <c r="I132" s="24" t="str">
        <f>IF($D132="","",$B132*VLOOKUP($D132,aliments!$B$2:$AZ$70,6,0)/100)</f>
        <v/>
      </c>
      <c r="J132" s="24" t="str">
        <f>IF($D132="","",$B132*VLOOKUP($D132,aliments!$B$2:$AZ$70,7,0)/100)</f>
        <v/>
      </c>
      <c r="K132" s="24" t="str">
        <f>IF($D132="","",$B132*VLOOKUP($D132,aliments!$B$2:$AZ$70,8,0)/100)</f>
        <v/>
      </c>
      <c r="L132" s="24" t="str">
        <f>IF($D132="","",$B132*VLOOKUP($D132,aliments!$B$2:$AZ$70,9,0)/100)</f>
        <v/>
      </c>
      <c r="M132" s="24" t="str">
        <f>IF($D132="","",$B132*VLOOKUP($D132,aliments!$B$2:$AZ$70,10,0)/100)</f>
        <v/>
      </c>
      <c r="N132" s="24" t="str">
        <f>IF($D132="","",$B132*VLOOKUP($D132,aliments!$B$2:$AZ$70,11,0)/100)</f>
        <v/>
      </c>
      <c r="O132" s="24" t="str">
        <f>IF($D132="","",$B132*VLOOKUP($D132,aliments!$B$2:$AZ$70,12,0)/100)</f>
        <v/>
      </c>
      <c r="P132" s="24" t="str">
        <f>IF($D132="","",$B132*VLOOKUP($D132,aliments!$B$2:$AZ$70,13,0)/100)</f>
        <v/>
      </c>
      <c r="Q132" s="24" t="str">
        <f>IF($D132="","",$B132*VLOOKUP($D132,aliments!$B$2:$AZ$70,14,0)/100)</f>
        <v/>
      </c>
      <c r="R132" s="24" t="str">
        <f>IF($D132="","",$B132*VLOOKUP($D132,aliments!$B$2:$AZ$70,15,0)/100)</f>
        <v/>
      </c>
      <c r="S132" s="24" t="str">
        <f>IF($D132="","",$B132*VLOOKUP($D132,aliments!$B$2:$AZ$70,16,0)/100)</f>
        <v/>
      </c>
      <c r="T132" s="24" t="str">
        <f>IF($D132="","",$B132*VLOOKUP($D132,aliments!$B$2:$AZ$70,17,0)/100)</f>
        <v/>
      </c>
      <c r="U132" s="24" t="str">
        <f>IF($D132="","",$B132*VLOOKUP($D132,aliments!$B$2:$AZ$70,18,0)/100)</f>
        <v/>
      </c>
      <c r="V132" s="24" t="str">
        <f>IF($D132="","",$B132*VLOOKUP($D132,aliments!$B$2:$AZ$70,19,0)/100)</f>
        <v/>
      </c>
      <c r="W132" s="24" t="str">
        <f>IF($D132="","",$B132*VLOOKUP($D132,aliments!$B$2:$AZ$70,20,0)/100)</f>
        <v/>
      </c>
      <c r="X132" s="24" t="str">
        <f>IF($D132="","",$B132*VLOOKUP($D132,aliments!$B$2:$AZ$70,21,0)/100)</f>
        <v/>
      </c>
      <c r="Y132" s="24" t="str">
        <f>IF($D132="","",$B132*VLOOKUP($D132,aliments!$B$2:$AZ$70,22,0)/100)</f>
        <v/>
      </c>
      <c r="Z132" s="24" t="str">
        <f>IF($D132="","",$B132*VLOOKUP($D132,aliments!$B$2:$AZ$70,23,0)/100)</f>
        <v/>
      </c>
      <c r="AA132" s="24" t="str">
        <f>IF($D132="","",$B132*VLOOKUP($D132,aliments!$B$2:$AZ$70,24,0)/100)</f>
        <v/>
      </c>
      <c r="AB132" s="24" t="str">
        <f>IF($D132="","",$B132*VLOOKUP($D132,aliments!$B$2:$AZ$70,25,0)/100)</f>
        <v/>
      </c>
      <c r="AC132" s="24" t="str">
        <f>IF($D132="","",$B132*VLOOKUP($D132,aliments!$B$2:$AZ$70,26,0)/100)</f>
        <v/>
      </c>
      <c r="AD132" s="24" t="str">
        <f>IF($D132="","",$B132*VLOOKUP($D132,aliments!$B$2:$AZ$70,27,0)/100)</f>
        <v/>
      </c>
      <c r="AE132" s="24" t="str">
        <f>IF($D132="","",$B132*VLOOKUP($D132,aliments!$B$2:$AZ$70,28,0)/100)</f>
        <v/>
      </c>
      <c r="AF132" s="24" t="str">
        <f>IF($D132="","",$B132*VLOOKUP($D132,aliments!$B$2:$AZ$70,29,0)/100)</f>
        <v/>
      </c>
      <c r="AG132" s="24" t="str">
        <f>IF($D132="","",$B132*VLOOKUP($D132,aliments!$B$2:$AZ$70,30,0)/100)</f>
        <v/>
      </c>
      <c r="AH132" s="24" t="str">
        <f>IF($D132="","",$B132*VLOOKUP($D132,aliments!$B$2:$AZ$70,31,0)/100)</f>
        <v/>
      </c>
      <c r="AI132" s="24" t="str">
        <f>IF($D132="","",$B132*VLOOKUP($D132,aliments!$B$2:$AZ$70,32,0)/100)</f>
        <v/>
      </c>
      <c r="AJ132" s="24" t="str">
        <f>IF($D132="","",$B132*VLOOKUP($D132,aliments!$B$2:$AZ$70,33,0)/100)</f>
        <v/>
      </c>
      <c r="AK132" s="24" t="str">
        <f>IF($D132="","",$B132*VLOOKUP($D132,aliments!$B$2:$AZ$70,34,0)/100)</f>
        <v/>
      </c>
      <c r="AL132" s="24" t="str">
        <f>IF($D132="","",$B132*VLOOKUP($D132,aliments!$B$2:$AZ$70,35,0)/100)</f>
        <v/>
      </c>
      <c r="AM132" s="24" t="str">
        <f>IF($D132="","",$B132*VLOOKUP($D132,aliments!$B$2:$AZ$70,36,0)/100)</f>
        <v/>
      </c>
      <c r="AN132" s="24" t="str">
        <f>IF($D132="","",$B132*VLOOKUP($D132,aliments!$B$2:$AZ$70,37,0)/100)</f>
        <v/>
      </c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</row>
    <row r="133" spans="1:75">
      <c r="D133" s="23"/>
      <c r="E133" s="24" t="str">
        <f>IF($D133="","",$B133*VLOOKUP($D133,aliments!$B$2:$AZ$70,2,0)/100)</f>
        <v/>
      </c>
      <c r="F133" s="24" t="str">
        <f>IF($D133="","",$B133*VLOOKUP($D133,aliments!$B$2:$AZ$70,3,0)/100)</f>
        <v/>
      </c>
      <c r="G133" s="24" t="str">
        <f>IF($D133="","",$B133*VLOOKUP($D133,aliments!$B$2:$AZ$70,4,0)/100)</f>
        <v/>
      </c>
      <c r="H133" s="24" t="str">
        <f>IF($D133="","",$B133*VLOOKUP($D133,aliments!$B$2:$AZ$70,5,0)/100)</f>
        <v/>
      </c>
      <c r="I133" s="24" t="str">
        <f>IF($D133="","",$B133*VLOOKUP($D133,aliments!$B$2:$AZ$70,6,0)/100)</f>
        <v/>
      </c>
      <c r="J133" s="24" t="str">
        <f>IF($D133="","",$B133*VLOOKUP($D133,aliments!$B$2:$AZ$70,7,0)/100)</f>
        <v/>
      </c>
      <c r="K133" s="24" t="str">
        <f>IF($D133="","",$B133*VLOOKUP($D133,aliments!$B$2:$AZ$70,8,0)/100)</f>
        <v/>
      </c>
      <c r="L133" s="24" t="str">
        <f>IF($D133="","",$B133*VLOOKUP($D133,aliments!$B$2:$AZ$70,9,0)/100)</f>
        <v/>
      </c>
      <c r="M133" s="24" t="str">
        <f>IF($D133="","",$B133*VLOOKUP($D133,aliments!$B$2:$AZ$70,10,0)/100)</f>
        <v/>
      </c>
      <c r="N133" s="24" t="str">
        <f>IF($D133="","",$B133*VLOOKUP($D133,aliments!$B$2:$AZ$70,11,0)/100)</f>
        <v/>
      </c>
      <c r="O133" s="24" t="str">
        <f>IF($D133="","",$B133*VLOOKUP($D133,aliments!$B$2:$AZ$70,12,0)/100)</f>
        <v/>
      </c>
      <c r="P133" s="24" t="str">
        <f>IF($D133="","",$B133*VLOOKUP($D133,aliments!$B$2:$AZ$70,13,0)/100)</f>
        <v/>
      </c>
      <c r="Q133" s="24" t="str">
        <f>IF($D133="","",$B133*VLOOKUP($D133,aliments!$B$2:$AZ$70,14,0)/100)</f>
        <v/>
      </c>
      <c r="R133" s="24" t="str">
        <f>IF($D133="","",$B133*VLOOKUP($D133,aliments!$B$2:$AZ$70,15,0)/100)</f>
        <v/>
      </c>
      <c r="S133" s="24" t="str">
        <f>IF($D133="","",$B133*VLOOKUP($D133,aliments!$B$2:$AZ$70,16,0)/100)</f>
        <v/>
      </c>
      <c r="T133" s="24" t="str">
        <f>IF($D133="","",$B133*VLOOKUP($D133,aliments!$B$2:$AZ$70,17,0)/100)</f>
        <v/>
      </c>
      <c r="U133" s="24" t="str">
        <f>IF($D133="","",$B133*VLOOKUP($D133,aliments!$B$2:$AZ$70,18,0)/100)</f>
        <v/>
      </c>
      <c r="V133" s="24" t="str">
        <f>IF($D133="","",$B133*VLOOKUP($D133,aliments!$B$2:$AZ$70,19,0)/100)</f>
        <v/>
      </c>
      <c r="W133" s="24" t="str">
        <f>IF($D133="","",$B133*VLOOKUP($D133,aliments!$B$2:$AZ$70,20,0)/100)</f>
        <v/>
      </c>
      <c r="X133" s="24" t="str">
        <f>IF($D133="","",$B133*VLOOKUP($D133,aliments!$B$2:$AZ$70,21,0)/100)</f>
        <v/>
      </c>
      <c r="Y133" s="24" t="str">
        <f>IF($D133="","",$B133*VLOOKUP($D133,aliments!$B$2:$AZ$70,22,0)/100)</f>
        <v/>
      </c>
      <c r="Z133" s="24" t="str">
        <f>IF($D133="","",$B133*VLOOKUP($D133,aliments!$B$2:$AZ$70,23,0)/100)</f>
        <v/>
      </c>
      <c r="AA133" s="24" t="str">
        <f>IF($D133="","",$B133*VLOOKUP($D133,aliments!$B$2:$AZ$70,24,0)/100)</f>
        <v/>
      </c>
      <c r="AB133" s="24" t="str">
        <f>IF($D133="","",$B133*VLOOKUP($D133,aliments!$B$2:$AZ$70,25,0)/100)</f>
        <v/>
      </c>
      <c r="AC133" s="24" t="str">
        <f>IF($D133="","",$B133*VLOOKUP($D133,aliments!$B$2:$AZ$70,26,0)/100)</f>
        <v/>
      </c>
      <c r="AD133" s="24" t="str">
        <f>IF($D133="","",$B133*VLOOKUP($D133,aliments!$B$2:$AZ$70,27,0)/100)</f>
        <v/>
      </c>
      <c r="AE133" s="24" t="str">
        <f>IF($D133="","",$B133*VLOOKUP($D133,aliments!$B$2:$AZ$70,28,0)/100)</f>
        <v/>
      </c>
      <c r="AF133" s="24" t="str">
        <f>IF($D133="","",$B133*VLOOKUP($D133,aliments!$B$2:$AZ$70,29,0)/100)</f>
        <v/>
      </c>
      <c r="AG133" s="24" t="str">
        <f>IF($D133="","",$B133*VLOOKUP($D133,aliments!$B$2:$AZ$70,30,0)/100)</f>
        <v/>
      </c>
      <c r="AH133" s="24" t="str">
        <f>IF($D133="","",$B133*VLOOKUP($D133,aliments!$B$2:$AZ$70,31,0)/100)</f>
        <v/>
      </c>
      <c r="AI133" s="24" t="str">
        <f>IF($D133="","",$B133*VLOOKUP($D133,aliments!$B$2:$AZ$70,32,0)/100)</f>
        <v/>
      </c>
      <c r="AJ133" s="24" t="str">
        <f>IF($D133="","",$B133*VLOOKUP($D133,aliments!$B$2:$AZ$70,33,0)/100)</f>
        <v/>
      </c>
      <c r="AK133" s="24" t="str">
        <f>IF($D133="","",$B133*VLOOKUP($D133,aliments!$B$2:$AZ$70,34,0)/100)</f>
        <v/>
      </c>
      <c r="AL133" s="24" t="str">
        <f>IF($D133="","",$B133*VLOOKUP($D133,aliments!$B$2:$AZ$70,35,0)/100)</f>
        <v/>
      </c>
      <c r="AM133" s="24" t="str">
        <f>IF($D133="","",$B133*VLOOKUP($D133,aliments!$B$2:$AZ$70,36,0)/100)</f>
        <v/>
      </c>
      <c r="AN133" s="24" t="str">
        <f>IF($D133="","",$B133*VLOOKUP($D133,aliments!$B$2:$AZ$70,37,0)/100)</f>
        <v/>
      </c>
    </row>
    <row r="134" spans="1:75">
      <c r="D134" s="23"/>
      <c r="E134" s="24" t="str">
        <f>IF($D134="","",$B134*VLOOKUP($D134,aliments!$B$2:$AZ$70,2,0)/100)</f>
        <v/>
      </c>
      <c r="F134" s="24" t="str">
        <f>IF($D134="","",$B134*VLOOKUP($D134,aliments!$B$2:$AZ$70,3,0)/100)</f>
        <v/>
      </c>
      <c r="G134" s="24" t="str">
        <f>IF($D134="","",$B134*VLOOKUP($D134,aliments!$B$2:$AZ$70,4,0)/100)</f>
        <v/>
      </c>
      <c r="H134" s="24" t="str">
        <f>IF($D134="","",$B134*VLOOKUP($D134,aliments!$B$2:$AZ$70,5,0)/100)</f>
        <v/>
      </c>
      <c r="I134" s="24" t="str">
        <f>IF($D134="","",$B134*VLOOKUP($D134,aliments!$B$2:$AZ$70,6,0)/100)</f>
        <v/>
      </c>
      <c r="J134" s="24" t="str">
        <f>IF($D134="","",$B134*VLOOKUP($D134,aliments!$B$2:$AZ$70,7,0)/100)</f>
        <v/>
      </c>
      <c r="K134" s="24" t="str">
        <f>IF($D134="","",$B134*VLOOKUP($D134,aliments!$B$2:$AZ$70,8,0)/100)</f>
        <v/>
      </c>
      <c r="L134" s="24" t="str">
        <f>IF($D134="","",$B134*VLOOKUP($D134,aliments!$B$2:$AZ$70,9,0)/100)</f>
        <v/>
      </c>
      <c r="M134" s="24" t="str">
        <f>IF($D134="","",$B134*VLOOKUP($D134,aliments!$B$2:$AZ$70,10,0)/100)</f>
        <v/>
      </c>
      <c r="N134" s="24" t="str">
        <f>IF($D134="","",$B134*VLOOKUP($D134,aliments!$B$2:$AZ$70,11,0)/100)</f>
        <v/>
      </c>
      <c r="O134" s="24" t="str">
        <f>IF($D134="","",$B134*VLOOKUP($D134,aliments!$B$2:$AZ$70,12,0)/100)</f>
        <v/>
      </c>
      <c r="P134" s="24" t="str">
        <f>IF($D134="","",$B134*VLOOKUP($D134,aliments!$B$2:$AZ$70,13,0)/100)</f>
        <v/>
      </c>
      <c r="Q134" s="24" t="str">
        <f>IF($D134="","",$B134*VLOOKUP($D134,aliments!$B$2:$AZ$70,14,0)/100)</f>
        <v/>
      </c>
      <c r="R134" s="24" t="str">
        <f>IF($D134="","",$B134*VLOOKUP($D134,aliments!$B$2:$AZ$70,15,0)/100)</f>
        <v/>
      </c>
      <c r="S134" s="24" t="str">
        <f>IF($D134="","",$B134*VLOOKUP($D134,aliments!$B$2:$AZ$70,16,0)/100)</f>
        <v/>
      </c>
      <c r="T134" s="24" t="str">
        <f>IF($D134="","",$B134*VLOOKUP($D134,aliments!$B$2:$AZ$70,17,0)/100)</f>
        <v/>
      </c>
      <c r="U134" s="24" t="str">
        <f>IF($D134="","",$B134*VLOOKUP($D134,aliments!$B$2:$AZ$70,18,0)/100)</f>
        <v/>
      </c>
      <c r="V134" s="24" t="str">
        <f>IF($D134="","",$B134*VLOOKUP($D134,aliments!$B$2:$AZ$70,19,0)/100)</f>
        <v/>
      </c>
      <c r="W134" s="24" t="str">
        <f>IF($D134="","",$B134*VLOOKUP($D134,aliments!$B$2:$AZ$70,20,0)/100)</f>
        <v/>
      </c>
      <c r="X134" s="24" t="str">
        <f>IF($D134="","",$B134*VLOOKUP($D134,aliments!$B$2:$AZ$70,21,0)/100)</f>
        <v/>
      </c>
      <c r="Y134" s="24" t="str">
        <f>IF($D134="","",$B134*VLOOKUP($D134,aliments!$B$2:$AZ$70,22,0)/100)</f>
        <v/>
      </c>
      <c r="Z134" s="24" t="str">
        <f>IF($D134="","",$B134*VLOOKUP($D134,aliments!$B$2:$AZ$70,23,0)/100)</f>
        <v/>
      </c>
      <c r="AA134" s="24" t="str">
        <f>IF($D134="","",$B134*VLOOKUP($D134,aliments!$B$2:$AZ$70,24,0)/100)</f>
        <v/>
      </c>
      <c r="AB134" s="24" t="str">
        <f>IF($D134="","",$B134*VLOOKUP($D134,aliments!$B$2:$AZ$70,25,0)/100)</f>
        <v/>
      </c>
      <c r="AC134" s="24" t="str">
        <f>IF($D134="","",$B134*VLOOKUP($D134,aliments!$B$2:$AZ$70,26,0)/100)</f>
        <v/>
      </c>
      <c r="AD134" s="24" t="str">
        <f>IF($D134="","",$B134*VLOOKUP($D134,aliments!$B$2:$AZ$70,27,0)/100)</f>
        <v/>
      </c>
      <c r="AE134" s="24" t="str">
        <f>IF($D134="","",$B134*VLOOKUP($D134,aliments!$B$2:$AZ$70,28,0)/100)</f>
        <v/>
      </c>
      <c r="AF134" s="24" t="str">
        <f>IF($D134="","",$B134*VLOOKUP($D134,aliments!$B$2:$AZ$70,29,0)/100)</f>
        <v/>
      </c>
      <c r="AG134" s="24" t="str">
        <f>IF($D134="","",$B134*VLOOKUP($D134,aliments!$B$2:$AZ$70,30,0)/100)</f>
        <v/>
      </c>
      <c r="AH134" s="24" t="str">
        <f>IF($D134="","",$B134*VLOOKUP($D134,aliments!$B$2:$AZ$70,31,0)/100)</f>
        <v/>
      </c>
      <c r="AI134" s="24" t="str">
        <f>IF($D134="","",$B134*VLOOKUP($D134,aliments!$B$2:$AZ$70,32,0)/100)</f>
        <v/>
      </c>
      <c r="AJ134" s="24" t="str">
        <f>IF($D134="","",$B134*VLOOKUP($D134,aliments!$B$2:$AZ$70,33,0)/100)</f>
        <v/>
      </c>
      <c r="AK134" s="24" t="str">
        <f>IF($D134="","",$B134*VLOOKUP($D134,aliments!$B$2:$AZ$70,34,0)/100)</f>
        <v/>
      </c>
      <c r="AL134" s="24" t="str">
        <f>IF($D134="","",$B134*VLOOKUP($D134,aliments!$B$2:$AZ$70,35,0)/100)</f>
        <v/>
      </c>
      <c r="AM134" s="24" t="str">
        <f>IF($D134="","",$B134*VLOOKUP($D134,aliments!$B$2:$AZ$70,36,0)/100)</f>
        <v/>
      </c>
      <c r="AN134" s="24" t="str">
        <f>IF($D134="","",$B134*VLOOKUP($D134,aliments!$B$2:$AZ$70,37,0)/100)</f>
        <v/>
      </c>
    </row>
    <row r="135" spans="1:75" ht="13.5" thickBot="1">
      <c r="D135" s="23"/>
      <c r="E135" s="24" t="str">
        <f>IF($D135="","",$B135*VLOOKUP($D135,aliments!$B$2:$AZ$70,2,0)/100)</f>
        <v/>
      </c>
      <c r="F135" s="24" t="str">
        <f>IF($D135="","",$B135*VLOOKUP($D135,aliments!$B$2:$AZ$70,3,0)/100)</f>
        <v/>
      </c>
      <c r="G135" s="24" t="str">
        <f>IF($D135="","",$B135*VLOOKUP($D135,aliments!$B$2:$AZ$70,4,0)/100)</f>
        <v/>
      </c>
      <c r="H135" s="24" t="str">
        <f>IF($D135="","",$B135*VLOOKUP($D135,aliments!$B$2:$AZ$70,5,0)/100)</f>
        <v/>
      </c>
      <c r="I135" s="24" t="str">
        <f>IF($D135="","",$B135*VLOOKUP($D135,aliments!$B$2:$AZ$70,6,0)/100)</f>
        <v/>
      </c>
      <c r="J135" s="24" t="str">
        <f>IF($D135="","",$B135*VLOOKUP($D135,aliments!$B$2:$AZ$70,7,0)/100)</f>
        <v/>
      </c>
      <c r="K135" s="24" t="str">
        <f>IF($D135="","",$B135*VLOOKUP($D135,aliments!$B$2:$AZ$70,8,0)/100)</f>
        <v/>
      </c>
      <c r="L135" s="24" t="str">
        <f>IF($D135="","",$B135*VLOOKUP($D135,aliments!$B$2:$AZ$70,9,0)/100)</f>
        <v/>
      </c>
      <c r="M135" s="24" t="str">
        <f>IF($D135="","",$B135*VLOOKUP($D135,aliments!$B$2:$AZ$70,10,0)/100)</f>
        <v/>
      </c>
      <c r="N135" s="24" t="str">
        <f>IF($D135="","",$B135*VLOOKUP($D135,aliments!$B$2:$AZ$70,11,0)/100)</f>
        <v/>
      </c>
      <c r="O135" s="24" t="str">
        <f>IF($D135="","",$B135*VLOOKUP($D135,aliments!$B$2:$AZ$70,12,0)/100)</f>
        <v/>
      </c>
      <c r="P135" s="24" t="str">
        <f>IF($D135="","",$B135*VLOOKUP($D135,aliments!$B$2:$AZ$70,13,0)/100)</f>
        <v/>
      </c>
      <c r="Q135" s="24" t="str">
        <f>IF($D135="","",$B135*VLOOKUP($D135,aliments!$B$2:$AZ$70,14,0)/100)</f>
        <v/>
      </c>
      <c r="R135" s="24" t="str">
        <f>IF($D135="","",$B135*VLOOKUP($D135,aliments!$B$2:$AZ$70,15,0)/100)</f>
        <v/>
      </c>
      <c r="S135" s="24" t="str">
        <f>IF($D135="","",$B135*VLOOKUP($D135,aliments!$B$2:$AZ$70,16,0)/100)</f>
        <v/>
      </c>
      <c r="T135" s="24" t="str">
        <f>IF($D135="","",$B135*VLOOKUP($D135,aliments!$B$2:$AZ$70,17,0)/100)</f>
        <v/>
      </c>
      <c r="U135" s="24" t="str">
        <f>IF($D135="","",$B135*VLOOKUP($D135,aliments!$B$2:$AZ$70,18,0)/100)</f>
        <v/>
      </c>
      <c r="V135" s="24" t="str">
        <f>IF($D135="","",$B135*VLOOKUP($D135,aliments!$B$2:$AZ$70,19,0)/100)</f>
        <v/>
      </c>
      <c r="W135" s="24" t="str">
        <f>IF($D135="","",$B135*VLOOKUP($D135,aliments!$B$2:$AZ$70,20,0)/100)</f>
        <v/>
      </c>
      <c r="X135" s="24" t="str">
        <f>IF($D135="","",$B135*VLOOKUP($D135,aliments!$B$2:$AZ$70,21,0)/100)</f>
        <v/>
      </c>
      <c r="Y135" s="24" t="str">
        <f>IF($D135="","",$B135*VLOOKUP($D135,aliments!$B$2:$AZ$70,22,0)/100)</f>
        <v/>
      </c>
      <c r="Z135" s="24" t="str">
        <f>IF($D135="","",$B135*VLOOKUP($D135,aliments!$B$2:$AZ$70,23,0)/100)</f>
        <v/>
      </c>
      <c r="AA135" s="24" t="str">
        <f>IF($D135="","",$B135*VLOOKUP($D135,aliments!$B$2:$AZ$70,24,0)/100)</f>
        <v/>
      </c>
      <c r="AB135" s="24" t="str">
        <f>IF($D135="","",$B135*VLOOKUP($D135,aliments!$B$2:$AZ$70,25,0)/100)</f>
        <v/>
      </c>
      <c r="AC135" s="24" t="str">
        <f>IF($D135="","",$B135*VLOOKUP($D135,aliments!$B$2:$AZ$70,26,0)/100)</f>
        <v/>
      </c>
      <c r="AD135" s="24" t="str">
        <f>IF($D135="","",$B135*VLOOKUP($D135,aliments!$B$2:$AZ$70,27,0)/100)</f>
        <v/>
      </c>
      <c r="AE135" s="24" t="str">
        <f>IF($D135="","",$B135*VLOOKUP($D135,aliments!$B$2:$AZ$70,28,0)/100)</f>
        <v/>
      </c>
      <c r="AF135" s="24" t="str">
        <f>IF($D135="","",$B135*VLOOKUP($D135,aliments!$B$2:$AZ$70,29,0)/100)</f>
        <v/>
      </c>
      <c r="AG135" s="24" t="str">
        <f>IF($D135="","",$B135*VLOOKUP($D135,aliments!$B$2:$AZ$70,30,0)/100)</f>
        <v/>
      </c>
      <c r="AH135" s="24" t="str">
        <f>IF($D135="","",$B135*VLOOKUP($D135,aliments!$B$2:$AZ$70,31,0)/100)</f>
        <v/>
      </c>
      <c r="AI135" s="24" t="str">
        <f>IF($D135="","",$B135*VLOOKUP($D135,aliments!$B$2:$AZ$70,32,0)/100)</f>
        <v/>
      </c>
      <c r="AJ135" s="24" t="str">
        <f>IF($D135="","",$B135*VLOOKUP($D135,aliments!$B$2:$AZ$70,33,0)/100)</f>
        <v/>
      </c>
      <c r="AK135" s="24" t="str">
        <f>IF($D135="","",$B135*VLOOKUP($D135,aliments!$B$2:$AZ$70,34,0)/100)</f>
        <v/>
      </c>
      <c r="AL135" s="24" t="str">
        <f>IF($D135="","",$B135*VLOOKUP($D135,aliments!$B$2:$AZ$70,35,0)/100)</f>
        <v/>
      </c>
      <c r="AM135" s="24" t="str">
        <f>IF($D135="","",$B135*VLOOKUP($D135,aliments!$B$2:$AZ$70,36,0)/100)</f>
        <v/>
      </c>
      <c r="AN135" s="24" t="str">
        <f>IF($D135="","",$B135*VLOOKUP($D135,aliments!$B$2:$AZ$70,37,0)/100)</f>
        <v/>
      </c>
    </row>
    <row r="136" spans="1:75" ht="13.5" thickBot="1">
      <c r="A136" s="12" t="s">
        <v>4</v>
      </c>
      <c r="E136" s="28" t="str">
        <f>IF(SUM(E129:E135)=0,"",AVERAGE(E129:E135))</f>
        <v/>
      </c>
      <c r="F136" s="28">
        <f>SUM(F129:F135)</f>
        <v>0</v>
      </c>
      <c r="G136" s="13">
        <f>SUM(G129:G135)</f>
        <v>0</v>
      </c>
      <c r="H136" s="13">
        <f t="shared" ref="H136" si="366">SUM(H129:H135)</f>
        <v>0</v>
      </c>
      <c r="I136" s="13">
        <f t="shared" ref="I136" si="367">SUM(I129:I135)</f>
        <v>0</v>
      </c>
      <c r="J136" s="13">
        <f t="shared" ref="J136" si="368">SUM(J129:J135)</f>
        <v>0</v>
      </c>
      <c r="K136" s="13">
        <f t="shared" ref="K136" si="369">SUM(K129:K135)</f>
        <v>0</v>
      </c>
      <c r="L136" s="13">
        <f t="shared" ref="L136" si="370">SUM(L129:L135)</f>
        <v>0</v>
      </c>
      <c r="M136" s="13">
        <f t="shared" ref="M136" si="371">SUM(M129:M135)</f>
        <v>0</v>
      </c>
      <c r="N136" s="13">
        <f t="shared" ref="N136" si="372">SUM(N129:N135)</f>
        <v>0</v>
      </c>
      <c r="O136" s="13">
        <f t="shared" ref="O136" si="373">SUM(O129:O135)</f>
        <v>0</v>
      </c>
      <c r="P136" s="13">
        <f t="shared" ref="P136" si="374">SUM(P129:P135)</f>
        <v>0</v>
      </c>
      <c r="Q136" s="13">
        <f t="shared" ref="Q136" si="375">SUM(Q129:Q135)</f>
        <v>0</v>
      </c>
      <c r="R136" s="13">
        <f t="shared" ref="R136" si="376">SUM(R129:R135)</f>
        <v>0</v>
      </c>
      <c r="S136" s="13">
        <f t="shared" ref="S136" si="377">SUM(S129:S135)</f>
        <v>0</v>
      </c>
      <c r="T136" s="13">
        <f t="shared" ref="T136" si="378">SUM(T129:T135)</f>
        <v>0</v>
      </c>
      <c r="U136" s="13">
        <f t="shared" ref="U136" si="379">SUM(U129:U135)</f>
        <v>0</v>
      </c>
      <c r="V136" s="13">
        <f t="shared" ref="V136" si="380">SUM(V129:V135)</f>
        <v>0</v>
      </c>
      <c r="W136" s="13">
        <f t="shared" ref="W136" si="381">SUM(W129:W135)</f>
        <v>0</v>
      </c>
      <c r="X136" s="13">
        <f t="shared" ref="X136" si="382">SUM(X129:X135)</f>
        <v>0</v>
      </c>
      <c r="Y136" s="13">
        <f t="shared" ref="Y136" si="383">SUM(Y129:Y135)</f>
        <v>0</v>
      </c>
      <c r="Z136" s="13">
        <f t="shared" ref="Z136" si="384">SUM(Z129:Z135)</f>
        <v>0</v>
      </c>
      <c r="AA136" s="13">
        <f t="shared" ref="AA136" si="385">SUM(AA129:AA135)</f>
        <v>0</v>
      </c>
      <c r="AB136" s="13">
        <f t="shared" ref="AB136" si="386">SUM(AB129:AB135)</f>
        <v>0</v>
      </c>
      <c r="AC136" s="13">
        <f t="shared" ref="AC136" si="387">SUM(AC129:AC135)</f>
        <v>0</v>
      </c>
      <c r="AD136" s="13">
        <f t="shared" ref="AD136" si="388">SUM(AD129:AD135)</f>
        <v>0</v>
      </c>
      <c r="AE136" s="13">
        <f t="shared" ref="AE136" si="389">SUM(AE129:AE135)</f>
        <v>0</v>
      </c>
      <c r="AF136" s="13">
        <f t="shared" ref="AF136" si="390">SUM(AF129:AF135)</f>
        <v>0</v>
      </c>
      <c r="AG136" s="13">
        <f t="shared" ref="AG136" si="391">SUM(AG129:AG135)</f>
        <v>0</v>
      </c>
      <c r="AH136" s="13">
        <f t="shared" ref="AH136" si="392">SUM(AH129:AH135)</f>
        <v>0</v>
      </c>
      <c r="AI136" s="13">
        <f t="shared" ref="AI136" si="393">SUM(AI129:AI135)</f>
        <v>0</v>
      </c>
      <c r="AJ136" s="13">
        <f t="shared" ref="AJ136" si="394">SUM(AJ129:AJ135)</f>
        <v>0</v>
      </c>
      <c r="AK136" s="13">
        <f t="shared" ref="AK136" si="395">SUM(AK129:AK135)</f>
        <v>0</v>
      </c>
      <c r="AL136" s="13">
        <f t="shared" ref="AL136" si="396">SUM(AL129:AL135)</f>
        <v>0</v>
      </c>
      <c r="AM136" s="13">
        <f t="shared" ref="AM136" si="397">SUM(AM129:AM135)</f>
        <v>0</v>
      </c>
      <c r="AN136" s="13">
        <f t="shared" ref="AN136" si="398">SUM(AN129:AN135)</f>
        <v>0</v>
      </c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</row>
    <row r="137" spans="1:75" ht="13.5" thickBot="1">
      <c r="A137" s="5"/>
      <c r="B137" s="5"/>
      <c r="C137" s="5"/>
      <c r="D137" s="5"/>
      <c r="E137" s="5"/>
      <c r="F137" s="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</row>
    <row r="138" spans="1:75" ht="13.5" thickBot="1">
      <c r="A138" s="2" t="s">
        <v>164</v>
      </c>
      <c r="B138" s="3" t="s">
        <v>165</v>
      </c>
      <c r="C138" s="3"/>
      <c r="D138" s="3" t="s">
        <v>0</v>
      </c>
      <c r="E138" s="27" t="s">
        <v>181</v>
      </c>
      <c r="F138" s="27" t="s">
        <v>180</v>
      </c>
      <c r="G138" s="3" t="s">
        <v>166</v>
      </c>
      <c r="H138" s="3" t="s">
        <v>167</v>
      </c>
      <c r="I138" s="3" t="s">
        <v>168</v>
      </c>
      <c r="J138" s="3" t="s">
        <v>5</v>
      </c>
      <c r="K138" s="3" t="s">
        <v>161</v>
      </c>
      <c r="L138" s="3" t="s">
        <v>162</v>
      </c>
      <c r="M138" s="3" t="s">
        <v>152</v>
      </c>
      <c r="N138" s="3" t="s">
        <v>153</v>
      </c>
      <c r="O138" s="3" t="s">
        <v>154</v>
      </c>
      <c r="P138" s="3" t="s">
        <v>155</v>
      </c>
      <c r="Q138" s="3" t="s">
        <v>156</v>
      </c>
      <c r="R138" s="3" t="s">
        <v>157</v>
      </c>
      <c r="S138" s="3" t="s">
        <v>158</v>
      </c>
      <c r="T138" s="3" t="s">
        <v>159</v>
      </c>
      <c r="U138" s="3" t="s">
        <v>160</v>
      </c>
      <c r="V138" s="3" t="s">
        <v>179</v>
      </c>
      <c r="W138" s="3" t="s">
        <v>178</v>
      </c>
      <c r="X138" s="3" t="s">
        <v>26</v>
      </c>
      <c r="Y138" s="3" t="s">
        <v>29</v>
      </c>
      <c r="Z138" s="3" t="s">
        <v>28</v>
      </c>
      <c r="AA138" s="3" t="s">
        <v>32</v>
      </c>
      <c r="AB138" s="3" t="s">
        <v>23</v>
      </c>
      <c r="AC138" s="3" t="s">
        <v>27</v>
      </c>
      <c r="AD138" s="3" t="s">
        <v>24</v>
      </c>
      <c r="AE138" s="3" t="s">
        <v>25</v>
      </c>
      <c r="AF138" s="3" t="s">
        <v>31</v>
      </c>
      <c r="AG138" s="3" t="s">
        <v>22</v>
      </c>
      <c r="AH138" s="3" t="s">
        <v>30</v>
      </c>
      <c r="AI138" s="3" t="s">
        <v>36</v>
      </c>
      <c r="AJ138" s="3" t="s">
        <v>37</v>
      </c>
      <c r="AK138" s="3" t="s">
        <v>38</v>
      </c>
      <c r="AL138" s="3" t="s">
        <v>40</v>
      </c>
      <c r="AM138" s="3" t="s">
        <v>41</v>
      </c>
      <c r="AN138" s="4" t="s">
        <v>21</v>
      </c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</row>
    <row r="139" spans="1:75">
      <c r="D139" s="23"/>
      <c r="E139" s="24" t="str">
        <f>IF($D139="","",$B139*VLOOKUP($D139,aliments!$B$2:$AZ$70,2,0)/100)</f>
        <v/>
      </c>
      <c r="F139" s="24" t="str">
        <f>IF($D139="","",$B139*VLOOKUP($D139,aliments!$B$2:$AZ$70,3,0)/100)</f>
        <v/>
      </c>
      <c r="G139" s="24" t="str">
        <f>IF($D139="","",$B139*VLOOKUP($D139,aliments!$B$2:$AZ$70,4,0)/100)</f>
        <v/>
      </c>
      <c r="H139" s="24" t="str">
        <f>IF($D139="","",$B139*VLOOKUP($D139,aliments!$B$2:$AZ$70,5,0)/100)</f>
        <v/>
      </c>
      <c r="I139" s="24" t="str">
        <f>IF($D139="","",$B139*VLOOKUP($D139,aliments!$B$2:$AZ$70,6,0)/100)</f>
        <v/>
      </c>
      <c r="J139" s="24" t="str">
        <f>IF($D139="","",$B139*VLOOKUP($D139,aliments!$B$2:$AZ$70,7,0)/100)</f>
        <v/>
      </c>
      <c r="K139" s="24" t="str">
        <f>IF($D139="","",$B139*VLOOKUP($D139,aliments!$B$2:$AZ$70,8,0)/100)</f>
        <v/>
      </c>
      <c r="L139" s="24" t="str">
        <f>IF($D139="","",$B139*VLOOKUP($D139,aliments!$B$2:$AZ$70,9,0)/100)</f>
        <v/>
      </c>
      <c r="M139" s="24" t="str">
        <f>IF($D139="","",$B139*VLOOKUP($D139,aliments!$B$2:$AZ$70,10,0)/100)</f>
        <v/>
      </c>
      <c r="N139" s="24" t="str">
        <f>IF($D139="","",$B139*VLOOKUP($D139,aliments!$B$2:$AZ$70,11,0)/100)</f>
        <v/>
      </c>
      <c r="O139" s="24" t="str">
        <f>IF($D139="","",$B139*VLOOKUP($D139,aliments!$B$2:$AZ$70,12,0)/100)</f>
        <v/>
      </c>
      <c r="P139" s="24" t="str">
        <f>IF($D139="","",$B139*VLOOKUP($D139,aliments!$B$2:$AZ$70,13,0)/100)</f>
        <v/>
      </c>
      <c r="Q139" s="24" t="str">
        <f>IF($D139="","",$B139*VLOOKUP($D139,aliments!$B$2:$AZ$70,14,0)/100)</f>
        <v/>
      </c>
      <c r="R139" s="24" t="str">
        <f>IF($D139="","",$B139*VLOOKUP($D139,aliments!$B$2:$AZ$70,15,0)/100)</f>
        <v/>
      </c>
      <c r="S139" s="24" t="str">
        <f>IF($D139="","",$B139*VLOOKUP($D139,aliments!$B$2:$AZ$70,16,0)/100)</f>
        <v/>
      </c>
      <c r="T139" s="24" t="str">
        <f>IF($D139="","",$B139*VLOOKUP($D139,aliments!$B$2:$AZ$70,17,0)/100)</f>
        <v/>
      </c>
      <c r="U139" s="24" t="str">
        <f>IF($D139="","",$B139*VLOOKUP($D139,aliments!$B$2:$AZ$70,18,0)/100)</f>
        <v/>
      </c>
      <c r="V139" s="24" t="str">
        <f>IF($D139="","",$B139*VLOOKUP($D139,aliments!$B$2:$AZ$70,19,0)/100)</f>
        <v/>
      </c>
      <c r="W139" s="24" t="str">
        <f>IF($D139="","",$B139*VLOOKUP($D139,aliments!$B$2:$AZ$70,20,0)/100)</f>
        <v/>
      </c>
      <c r="X139" s="24" t="str">
        <f>IF($D139="","",$B139*VLOOKUP($D139,aliments!$B$2:$AZ$70,21,0)/100)</f>
        <v/>
      </c>
      <c r="Y139" s="24" t="str">
        <f>IF($D139="","",$B139*VLOOKUP($D139,aliments!$B$2:$AZ$70,22,0)/100)</f>
        <v/>
      </c>
      <c r="Z139" s="24" t="str">
        <f>IF($D139="","",$B139*VLOOKUP($D139,aliments!$B$2:$AZ$70,23,0)/100)</f>
        <v/>
      </c>
      <c r="AA139" s="24" t="str">
        <f>IF($D139="","",$B139*VLOOKUP($D139,aliments!$B$2:$AZ$70,24,0)/100)</f>
        <v/>
      </c>
      <c r="AB139" s="24" t="str">
        <f>IF($D139="","",$B139*VLOOKUP($D139,aliments!$B$2:$AZ$70,25,0)/100)</f>
        <v/>
      </c>
      <c r="AC139" s="24" t="str">
        <f>IF($D139="","",$B139*VLOOKUP($D139,aliments!$B$2:$AZ$70,26,0)/100)</f>
        <v/>
      </c>
      <c r="AD139" s="24" t="str">
        <f>IF($D139="","",$B139*VLOOKUP($D139,aliments!$B$2:$AZ$70,27,0)/100)</f>
        <v/>
      </c>
      <c r="AE139" s="24" t="str">
        <f>IF($D139="","",$B139*VLOOKUP($D139,aliments!$B$2:$AZ$70,28,0)/100)</f>
        <v/>
      </c>
      <c r="AF139" s="24" t="str">
        <f>IF($D139="","",$B139*VLOOKUP($D139,aliments!$B$2:$AZ$70,29,0)/100)</f>
        <v/>
      </c>
      <c r="AG139" s="24" t="str">
        <f>IF($D139="","",$B139*VLOOKUP($D139,aliments!$B$2:$AZ$70,30,0)/100)</f>
        <v/>
      </c>
      <c r="AH139" s="24" t="str">
        <f>IF($D139="","",$B139*VLOOKUP($D139,aliments!$B$2:$AZ$70,31,0)/100)</f>
        <v/>
      </c>
      <c r="AI139" s="24" t="str">
        <f>IF($D139="","",$B139*VLOOKUP($D139,aliments!$B$2:$AZ$70,32,0)/100)</f>
        <v/>
      </c>
      <c r="AJ139" s="24" t="str">
        <f>IF($D139="","",$B139*VLOOKUP($D139,aliments!$B$2:$AZ$70,33,0)/100)</f>
        <v/>
      </c>
      <c r="AK139" s="24" t="str">
        <f>IF($D139="","",$B139*VLOOKUP($D139,aliments!$B$2:$AZ$70,34,0)/100)</f>
        <v/>
      </c>
      <c r="AL139" s="24" t="str">
        <f>IF($D139="","",$B139*VLOOKUP($D139,aliments!$B$2:$AZ$70,35,0)/100)</f>
        <v/>
      </c>
      <c r="AM139" s="24" t="str">
        <f>IF($D139="","",$B139*VLOOKUP($D139,aliments!$B$2:$AZ$70,36,0)/100)</f>
        <v/>
      </c>
      <c r="AN139" s="24" t="str">
        <f>IF($D139="","",$B139*VLOOKUP($D139,aliments!$B$2:$AZ$70,37,0)/100)</f>
        <v/>
      </c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</row>
    <row r="140" spans="1:75">
      <c r="D140" s="23"/>
      <c r="E140" s="24" t="str">
        <f>IF($D140="","",$B140*VLOOKUP($D140,aliments!$B$2:$AZ$70,2,0)/100)</f>
        <v/>
      </c>
      <c r="F140" s="24" t="str">
        <f>IF($D140="","",$B140*VLOOKUP($D140,aliments!$B$2:$AZ$70,3,0)/100)</f>
        <v/>
      </c>
      <c r="G140" s="24" t="str">
        <f>IF($D140="","",$B140*VLOOKUP($D140,aliments!$B$2:$AZ$70,4,0)/100)</f>
        <v/>
      </c>
      <c r="H140" s="24" t="str">
        <f>IF($D140="","",$B140*VLOOKUP($D140,aliments!$B$2:$AZ$70,5,0)/100)</f>
        <v/>
      </c>
      <c r="I140" s="24" t="str">
        <f>IF($D140="","",$B140*VLOOKUP($D140,aliments!$B$2:$AZ$70,6,0)/100)</f>
        <v/>
      </c>
      <c r="J140" s="24" t="str">
        <f>IF($D140="","",$B140*VLOOKUP($D140,aliments!$B$2:$AZ$70,7,0)/100)</f>
        <v/>
      </c>
      <c r="K140" s="24" t="str">
        <f>IF($D140="","",$B140*VLOOKUP($D140,aliments!$B$2:$AZ$70,8,0)/100)</f>
        <v/>
      </c>
      <c r="L140" s="24" t="str">
        <f>IF($D140="","",$B140*VLOOKUP($D140,aliments!$B$2:$AZ$70,9,0)/100)</f>
        <v/>
      </c>
      <c r="M140" s="24" t="str">
        <f>IF($D140="","",$B140*VLOOKUP($D140,aliments!$B$2:$AZ$70,10,0)/100)</f>
        <v/>
      </c>
      <c r="N140" s="24" t="str">
        <f>IF($D140="","",$B140*VLOOKUP($D140,aliments!$B$2:$AZ$70,11,0)/100)</f>
        <v/>
      </c>
      <c r="O140" s="24" t="str">
        <f>IF($D140="","",$B140*VLOOKUP($D140,aliments!$B$2:$AZ$70,12,0)/100)</f>
        <v/>
      </c>
      <c r="P140" s="24" t="str">
        <f>IF($D140="","",$B140*VLOOKUP($D140,aliments!$B$2:$AZ$70,13,0)/100)</f>
        <v/>
      </c>
      <c r="Q140" s="24" t="str">
        <f>IF($D140="","",$B140*VLOOKUP($D140,aliments!$B$2:$AZ$70,14,0)/100)</f>
        <v/>
      </c>
      <c r="R140" s="24" t="str">
        <f>IF($D140="","",$B140*VLOOKUP($D140,aliments!$B$2:$AZ$70,15,0)/100)</f>
        <v/>
      </c>
      <c r="S140" s="24" t="str">
        <f>IF($D140="","",$B140*VLOOKUP($D140,aliments!$B$2:$AZ$70,16,0)/100)</f>
        <v/>
      </c>
      <c r="T140" s="24" t="str">
        <f>IF($D140="","",$B140*VLOOKUP($D140,aliments!$B$2:$AZ$70,17,0)/100)</f>
        <v/>
      </c>
      <c r="U140" s="24" t="str">
        <f>IF($D140="","",$B140*VLOOKUP($D140,aliments!$B$2:$AZ$70,18,0)/100)</f>
        <v/>
      </c>
      <c r="V140" s="24" t="str">
        <f>IF($D140="","",$B140*VLOOKUP($D140,aliments!$B$2:$AZ$70,19,0)/100)</f>
        <v/>
      </c>
      <c r="W140" s="24" t="str">
        <f>IF($D140="","",$B140*VLOOKUP($D140,aliments!$B$2:$AZ$70,20,0)/100)</f>
        <v/>
      </c>
      <c r="X140" s="24" t="str">
        <f>IF($D140="","",$B140*VLOOKUP($D140,aliments!$B$2:$AZ$70,21,0)/100)</f>
        <v/>
      </c>
      <c r="Y140" s="24" t="str">
        <f>IF($D140="","",$B140*VLOOKUP($D140,aliments!$B$2:$AZ$70,22,0)/100)</f>
        <v/>
      </c>
      <c r="Z140" s="24" t="str">
        <f>IF($D140="","",$B140*VLOOKUP($D140,aliments!$B$2:$AZ$70,23,0)/100)</f>
        <v/>
      </c>
      <c r="AA140" s="24" t="str">
        <f>IF($D140="","",$B140*VLOOKUP($D140,aliments!$B$2:$AZ$70,24,0)/100)</f>
        <v/>
      </c>
      <c r="AB140" s="24" t="str">
        <f>IF($D140="","",$B140*VLOOKUP($D140,aliments!$B$2:$AZ$70,25,0)/100)</f>
        <v/>
      </c>
      <c r="AC140" s="24" t="str">
        <f>IF($D140="","",$B140*VLOOKUP($D140,aliments!$B$2:$AZ$70,26,0)/100)</f>
        <v/>
      </c>
      <c r="AD140" s="24" t="str">
        <f>IF($D140="","",$B140*VLOOKUP($D140,aliments!$B$2:$AZ$70,27,0)/100)</f>
        <v/>
      </c>
      <c r="AE140" s="24" t="str">
        <f>IF($D140="","",$B140*VLOOKUP($D140,aliments!$B$2:$AZ$70,28,0)/100)</f>
        <v/>
      </c>
      <c r="AF140" s="24" t="str">
        <f>IF($D140="","",$B140*VLOOKUP($D140,aliments!$B$2:$AZ$70,29,0)/100)</f>
        <v/>
      </c>
      <c r="AG140" s="24" t="str">
        <f>IF($D140="","",$B140*VLOOKUP($D140,aliments!$B$2:$AZ$70,30,0)/100)</f>
        <v/>
      </c>
      <c r="AH140" s="24" t="str">
        <f>IF($D140="","",$B140*VLOOKUP($D140,aliments!$B$2:$AZ$70,31,0)/100)</f>
        <v/>
      </c>
      <c r="AI140" s="24" t="str">
        <f>IF($D140="","",$B140*VLOOKUP($D140,aliments!$B$2:$AZ$70,32,0)/100)</f>
        <v/>
      </c>
      <c r="AJ140" s="24" t="str">
        <f>IF($D140="","",$B140*VLOOKUP($D140,aliments!$B$2:$AZ$70,33,0)/100)</f>
        <v/>
      </c>
      <c r="AK140" s="24" t="str">
        <f>IF($D140="","",$B140*VLOOKUP($D140,aliments!$B$2:$AZ$70,34,0)/100)</f>
        <v/>
      </c>
      <c r="AL140" s="24" t="str">
        <f>IF($D140="","",$B140*VLOOKUP($D140,aliments!$B$2:$AZ$70,35,0)/100)</f>
        <v/>
      </c>
      <c r="AM140" s="24" t="str">
        <f>IF($D140="","",$B140*VLOOKUP($D140,aliments!$B$2:$AZ$70,36,0)/100)</f>
        <v/>
      </c>
      <c r="AN140" s="24" t="str">
        <f>IF($D140="","",$B140*VLOOKUP($D140,aliments!$B$2:$AZ$70,37,0)/100)</f>
        <v/>
      </c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</row>
    <row r="141" spans="1:75">
      <c r="D141" s="23"/>
      <c r="E141" s="24" t="str">
        <f>IF($D141="","",$B141*VLOOKUP($D141,aliments!$B$2:$AZ$70,2,0)/100)</f>
        <v/>
      </c>
      <c r="F141" s="24" t="str">
        <f>IF($D141="","",$B141*VLOOKUP($D141,aliments!$B$2:$AZ$70,3,0)/100)</f>
        <v/>
      </c>
      <c r="G141" s="24" t="str">
        <f>IF($D141="","",$B141*VLOOKUP($D141,aliments!$B$2:$AZ$70,4,0)/100)</f>
        <v/>
      </c>
      <c r="H141" s="24" t="str">
        <f>IF($D141="","",$B141*VLOOKUP($D141,aliments!$B$2:$AZ$70,5,0)/100)</f>
        <v/>
      </c>
      <c r="I141" s="24" t="str">
        <f>IF($D141="","",$B141*VLOOKUP($D141,aliments!$B$2:$AZ$70,6,0)/100)</f>
        <v/>
      </c>
      <c r="J141" s="24" t="str">
        <f>IF($D141="","",$B141*VLOOKUP($D141,aliments!$B$2:$AZ$70,7,0)/100)</f>
        <v/>
      </c>
      <c r="K141" s="24" t="str">
        <f>IF($D141="","",$B141*VLOOKUP($D141,aliments!$B$2:$AZ$70,8,0)/100)</f>
        <v/>
      </c>
      <c r="L141" s="24" t="str">
        <f>IF($D141="","",$B141*VLOOKUP($D141,aliments!$B$2:$AZ$70,9,0)/100)</f>
        <v/>
      </c>
      <c r="M141" s="24" t="str">
        <f>IF($D141="","",$B141*VLOOKUP($D141,aliments!$B$2:$AZ$70,10,0)/100)</f>
        <v/>
      </c>
      <c r="N141" s="24" t="str">
        <f>IF($D141="","",$B141*VLOOKUP($D141,aliments!$B$2:$AZ$70,11,0)/100)</f>
        <v/>
      </c>
      <c r="O141" s="24" t="str">
        <f>IF($D141="","",$B141*VLOOKUP($D141,aliments!$B$2:$AZ$70,12,0)/100)</f>
        <v/>
      </c>
      <c r="P141" s="24" t="str">
        <f>IF($D141="","",$B141*VLOOKUP($D141,aliments!$B$2:$AZ$70,13,0)/100)</f>
        <v/>
      </c>
      <c r="Q141" s="24" t="str">
        <f>IF($D141="","",$B141*VLOOKUP($D141,aliments!$B$2:$AZ$70,14,0)/100)</f>
        <v/>
      </c>
      <c r="R141" s="24" t="str">
        <f>IF($D141="","",$B141*VLOOKUP($D141,aliments!$B$2:$AZ$70,15,0)/100)</f>
        <v/>
      </c>
      <c r="S141" s="24" t="str">
        <f>IF($D141="","",$B141*VLOOKUP($D141,aliments!$B$2:$AZ$70,16,0)/100)</f>
        <v/>
      </c>
      <c r="T141" s="24" t="str">
        <f>IF($D141="","",$B141*VLOOKUP($D141,aliments!$B$2:$AZ$70,17,0)/100)</f>
        <v/>
      </c>
      <c r="U141" s="24" t="str">
        <f>IF($D141="","",$B141*VLOOKUP($D141,aliments!$B$2:$AZ$70,18,0)/100)</f>
        <v/>
      </c>
      <c r="V141" s="24" t="str">
        <f>IF($D141="","",$B141*VLOOKUP($D141,aliments!$B$2:$AZ$70,19,0)/100)</f>
        <v/>
      </c>
      <c r="W141" s="24" t="str">
        <f>IF($D141="","",$B141*VLOOKUP($D141,aliments!$B$2:$AZ$70,20,0)/100)</f>
        <v/>
      </c>
      <c r="X141" s="24" t="str">
        <f>IF($D141="","",$B141*VLOOKUP($D141,aliments!$B$2:$AZ$70,21,0)/100)</f>
        <v/>
      </c>
      <c r="Y141" s="24" t="str">
        <f>IF($D141="","",$B141*VLOOKUP($D141,aliments!$B$2:$AZ$70,22,0)/100)</f>
        <v/>
      </c>
      <c r="Z141" s="24" t="str">
        <f>IF($D141="","",$B141*VLOOKUP($D141,aliments!$B$2:$AZ$70,23,0)/100)</f>
        <v/>
      </c>
      <c r="AA141" s="24" t="str">
        <f>IF($D141="","",$B141*VLOOKUP($D141,aliments!$B$2:$AZ$70,24,0)/100)</f>
        <v/>
      </c>
      <c r="AB141" s="24" t="str">
        <f>IF($D141="","",$B141*VLOOKUP($D141,aliments!$B$2:$AZ$70,25,0)/100)</f>
        <v/>
      </c>
      <c r="AC141" s="24" t="str">
        <f>IF($D141="","",$B141*VLOOKUP($D141,aliments!$B$2:$AZ$70,26,0)/100)</f>
        <v/>
      </c>
      <c r="AD141" s="24" t="str">
        <f>IF($D141="","",$B141*VLOOKUP($D141,aliments!$B$2:$AZ$70,27,0)/100)</f>
        <v/>
      </c>
      <c r="AE141" s="24" t="str">
        <f>IF($D141="","",$B141*VLOOKUP($D141,aliments!$B$2:$AZ$70,28,0)/100)</f>
        <v/>
      </c>
      <c r="AF141" s="24" t="str">
        <f>IF($D141="","",$B141*VLOOKUP($D141,aliments!$B$2:$AZ$70,29,0)/100)</f>
        <v/>
      </c>
      <c r="AG141" s="24" t="str">
        <f>IF($D141="","",$B141*VLOOKUP($D141,aliments!$B$2:$AZ$70,30,0)/100)</f>
        <v/>
      </c>
      <c r="AH141" s="24" t="str">
        <f>IF($D141="","",$B141*VLOOKUP($D141,aliments!$B$2:$AZ$70,31,0)/100)</f>
        <v/>
      </c>
      <c r="AI141" s="24" t="str">
        <f>IF($D141="","",$B141*VLOOKUP($D141,aliments!$B$2:$AZ$70,32,0)/100)</f>
        <v/>
      </c>
      <c r="AJ141" s="24" t="str">
        <f>IF($D141="","",$B141*VLOOKUP($D141,aliments!$B$2:$AZ$70,33,0)/100)</f>
        <v/>
      </c>
      <c r="AK141" s="24" t="str">
        <f>IF($D141="","",$B141*VLOOKUP($D141,aliments!$B$2:$AZ$70,34,0)/100)</f>
        <v/>
      </c>
      <c r="AL141" s="24" t="str">
        <f>IF($D141="","",$B141*VLOOKUP($D141,aliments!$B$2:$AZ$70,35,0)/100)</f>
        <v/>
      </c>
      <c r="AM141" s="24" t="str">
        <f>IF($D141="","",$B141*VLOOKUP($D141,aliments!$B$2:$AZ$70,36,0)/100)</f>
        <v/>
      </c>
      <c r="AN141" s="24" t="str">
        <f>IF($D141="","",$B141*VLOOKUP($D141,aliments!$B$2:$AZ$70,37,0)/100)</f>
        <v/>
      </c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</row>
    <row r="142" spans="1:75">
      <c r="D142" s="23"/>
      <c r="E142" s="24" t="str">
        <f>IF($D142="","",$B142*VLOOKUP($D142,aliments!$B$2:$AZ$70,2,0)/100)</f>
        <v/>
      </c>
      <c r="F142" s="24" t="str">
        <f>IF($D142="","",$B142*VLOOKUP($D142,aliments!$B$2:$AZ$70,3,0)/100)</f>
        <v/>
      </c>
      <c r="G142" s="24" t="str">
        <f>IF($D142="","",$B142*VLOOKUP($D142,aliments!$B$2:$AZ$70,4,0)/100)</f>
        <v/>
      </c>
      <c r="H142" s="24" t="str">
        <f>IF($D142="","",$B142*VLOOKUP($D142,aliments!$B$2:$AZ$70,5,0)/100)</f>
        <v/>
      </c>
      <c r="I142" s="24" t="str">
        <f>IF($D142="","",$B142*VLOOKUP($D142,aliments!$B$2:$AZ$70,6,0)/100)</f>
        <v/>
      </c>
      <c r="J142" s="24" t="str">
        <f>IF($D142="","",$B142*VLOOKUP($D142,aliments!$B$2:$AZ$70,7,0)/100)</f>
        <v/>
      </c>
      <c r="K142" s="24" t="str">
        <f>IF($D142="","",$B142*VLOOKUP($D142,aliments!$B$2:$AZ$70,8,0)/100)</f>
        <v/>
      </c>
      <c r="L142" s="24" t="str">
        <f>IF($D142="","",$B142*VLOOKUP($D142,aliments!$B$2:$AZ$70,9,0)/100)</f>
        <v/>
      </c>
      <c r="M142" s="24" t="str">
        <f>IF($D142="","",$B142*VLOOKUP($D142,aliments!$B$2:$AZ$70,10,0)/100)</f>
        <v/>
      </c>
      <c r="N142" s="24" t="str">
        <f>IF($D142="","",$B142*VLOOKUP($D142,aliments!$B$2:$AZ$70,11,0)/100)</f>
        <v/>
      </c>
      <c r="O142" s="24" t="str">
        <f>IF($D142="","",$B142*VLOOKUP($D142,aliments!$B$2:$AZ$70,12,0)/100)</f>
        <v/>
      </c>
      <c r="P142" s="24" t="str">
        <f>IF($D142="","",$B142*VLOOKUP($D142,aliments!$B$2:$AZ$70,13,0)/100)</f>
        <v/>
      </c>
      <c r="Q142" s="24" t="str">
        <f>IF($D142="","",$B142*VLOOKUP($D142,aliments!$B$2:$AZ$70,14,0)/100)</f>
        <v/>
      </c>
      <c r="R142" s="24" t="str">
        <f>IF($D142="","",$B142*VLOOKUP($D142,aliments!$B$2:$AZ$70,15,0)/100)</f>
        <v/>
      </c>
      <c r="S142" s="24" t="str">
        <f>IF($D142="","",$B142*VLOOKUP($D142,aliments!$B$2:$AZ$70,16,0)/100)</f>
        <v/>
      </c>
      <c r="T142" s="24" t="str">
        <f>IF($D142="","",$B142*VLOOKUP($D142,aliments!$B$2:$AZ$70,17,0)/100)</f>
        <v/>
      </c>
      <c r="U142" s="24" t="str">
        <f>IF($D142="","",$B142*VLOOKUP($D142,aliments!$B$2:$AZ$70,18,0)/100)</f>
        <v/>
      </c>
      <c r="V142" s="24" t="str">
        <f>IF($D142="","",$B142*VLOOKUP($D142,aliments!$B$2:$AZ$70,19,0)/100)</f>
        <v/>
      </c>
      <c r="W142" s="24" t="str">
        <f>IF($D142="","",$B142*VLOOKUP($D142,aliments!$B$2:$AZ$70,20,0)/100)</f>
        <v/>
      </c>
      <c r="X142" s="24" t="str">
        <f>IF($D142="","",$B142*VLOOKUP($D142,aliments!$B$2:$AZ$70,21,0)/100)</f>
        <v/>
      </c>
      <c r="Y142" s="24" t="str">
        <f>IF($D142="","",$B142*VLOOKUP($D142,aliments!$B$2:$AZ$70,22,0)/100)</f>
        <v/>
      </c>
      <c r="Z142" s="24" t="str">
        <f>IF($D142="","",$B142*VLOOKUP($D142,aliments!$B$2:$AZ$70,23,0)/100)</f>
        <v/>
      </c>
      <c r="AA142" s="24" t="str">
        <f>IF($D142="","",$B142*VLOOKUP($D142,aliments!$B$2:$AZ$70,24,0)/100)</f>
        <v/>
      </c>
      <c r="AB142" s="24" t="str">
        <f>IF($D142="","",$B142*VLOOKUP($D142,aliments!$B$2:$AZ$70,25,0)/100)</f>
        <v/>
      </c>
      <c r="AC142" s="24" t="str">
        <f>IF($D142="","",$B142*VLOOKUP($D142,aliments!$B$2:$AZ$70,26,0)/100)</f>
        <v/>
      </c>
      <c r="AD142" s="24" t="str">
        <f>IF($D142="","",$B142*VLOOKUP($D142,aliments!$B$2:$AZ$70,27,0)/100)</f>
        <v/>
      </c>
      <c r="AE142" s="24" t="str">
        <f>IF($D142="","",$B142*VLOOKUP($D142,aliments!$B$2:$AZ$70,28,0)/100)</f>
        <v/>
      </c>
      <c r="AF142" s="24" t="str">
        <f>IF($D142="","",$B142*VLOOKUP($D142,aliments!$B$2:$AZ$70,29,0)/100)</f>
        <v/>
      </c>
      <c r="AG142" s="24" t="str">
        <f>IF($D142="","",$B142*VLOOKUP($D142,aliments!$B$2:$AZ$70,30,0)/100)</f>
        <v/>
      </c>
      <c r="AH142" s="24" t="str">
        <f>IF($D142="","",$B142*VLOOKUP($D142,aliments!$B$2:$AZ$70,31,0)/100)</f>
        <v/>
      </c>
      <c r="AI142" s="24" t="str">
        <f>IF($D142="","",$B142*VLOOKUP($D142,aliments!$B$2:$AZ$70,32,0)/100)</f>
        <v/>
      </c>
      <c r="AJ142" s="24" t="str">
        <f>IF($D142="","",$B142*VLOOKUP($D142,aliments!$B$2:$AZ$70,33,0)/100)</f>
        <v/>
      </c>
      <c r="AK142" s="24" t="str">
        <f>IF($D142="","",$B142*VLOOKUP($D142,aliments!$B$2:$AZ$70,34,0)/100)</f>
        <v/>
      </c>
      <c r="AL142" s="24" t="str">
        <f>IF($D142="","",$B142*VLOOKUP($D142,aliments!$B$2:$AZ$70,35,0)/100)</f>
        <v/>
      </c>
      <c r="AM142" s="24" t="str">
        <f>IF($D142="","",$B142*VLOOKUP($D142,aliments!$B$2:$AZ$70,36,0)/100)</f>
        <v/>
      </c>
      <c r="AN142" s="24" t="str">
        <f>IF($D142="","",$B142*VLOOKUP($D142,aliments!$B$2:$AZ$70,37,0)/100)</f>
        <v/>
      </c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</row>
    <row r="143" spans="1:75">
      <c r="D143" s="23"/>
      <c r="E143" s="24" t="str">
        <f>IF($D143="","",$B143*VLOOKUP($D143,aliments!$B$2:$AZ$70,2,0)/100)</f>
        <v/>
      </c>
      <c r="F143" s="24" t="str">
        <f>IF($D143="","",$B143*VLOOKUP($D143,aliments!$B$2:$AZ$70,3,0)/100)</f>
        <v/>
      </c>
      <c r="G143" s="24" t="str">
        <f>IF($D143="","",$B143*VLOOKUP($D143,aliments!$B$2:$AZ$70,4,0)/100)</f>
        <v/>
      </c>
      <c r="H143" s="24" t="str">
        <f>IF($D143="","",$B143*VLOOKUP($D143,aliments!$B$2:$AZ$70,5,0)/100)</f>
        <v/>
      </c>
      <c r="I143" s="24" t="str">
        <f>IF($D143="","",$B143*VLOOKUP($D143,aliments!$B$2:$AZ$70,6,0)/100)</f>
        <v/>
      </c>
      <c r="J143" s="24" t="str">
        <f>IF($D143="","",$B143*VLOOKUP($D143,aliments!$B$2:$AZ$70,7,0)/100)</f>
        <v/>
      </c>
      <c r="K143" s="24" t="str">
        <f>IF($D143="","",$B143*VLOOKUP($D143,aliments!$B$2:$AZ$70,8,0)/100)</f>
        <v/>
      </c>
      <c r="L143" s="24" t="str">
        <f>IF($D143="","",$B143*VLOOKUP($D143,aliments!$B$2:$AZ$70,9,0)/100)</f>
        <v/>
      </c>
      <c r="M143" s="24" t="str">
        <f>IF($D143="","",$B143*VLOOKUP($D143,aliments!$B$2:$AZ$70,10,0)/100)</f>
        <v/>
      </c>
      <c r="N143" s="24" t="str">
        <f>IF($D143="","",$B143*VLOOKUP($D143,aliments!$B$2:$AZ$70,11,0)/100)</f>
        <v/>
      </c>
      <c r="O143" s="24" t="str">
        <f>IF($D143="","",$B143*VLOOKUP($D143,aliments!$B$2:$AZ$70,12,0)/100)</f>
        <v/>
      </c>
      <c r="P143" s="24" t="str">
        <f>IF($D143="","",$B143*VLOOKUP($D143,aliments!$B$2:$AZ$70,13,0)/100)</f>
        <v/>
      </c>
      <c r="Q143" s="24" t="str">
        <f>IF($D143="","",$B143*VLOOKUP($D143,aliments!$B$2:$AZ$70,14,0)/100)</f>
        <v/>
      </c>
      <c r="R143" s="24" t="str">
        <f>IF($D143="","",$B143*VLOOKUP($D143,aliments!$B$2:$AZ$70,15,0)/100)</f>
        <v/>
      </c>
      <c r="S143" s="24" t="str">
        <f>IF($D143="","",$B143*VLOOKUP($D143,aliments!$B$2:$AZ$70,16,0)/100)</f>
        <v/>
      </c>
      <c r="T143" s="24" t="str">
        <f>IF($D143="","",$B143*VLOOKUP($D143,aliments!$B$2:$AZ$70,17,0)/100)</f>
        <v/>
      </c>
      <c r="U143" s="24" t="str">
        <f>IF($D143="","",$B143*VLOOKUP($D143,aliments!$B$2:$AZ$70,18,0)/100)</f>
        <v/>
      </c>
      <c r="V143" s="24" t="str">
        <f>IF($D143="","",$B143*VLOOKUP($D143,aliments!$B$2:$AZ$70,19,0)/100)</f>
        <v/>
      </c>
      <c r="W143" s="24" t="str">
        <f>IF($D143="","",$B143*VLOOKUP($D143,aliments!$B$2:$AZ$70,20,0)/100)</f>
        <v/>
      </c>
      <c r="X143" s="24" t="str">
        <f>IF($D143="","",$B143*VLOOKUP($D143,aliments!$B$2:$AZ$70,21,0)/100)</f>
        <v/>
      </c>
      <c r="Y143" s="24" t="str">
        <f>IF($D143="","",$B143*VLOOKUP($D143,aliments!$B$2:$AZ$70,22,0)/100)</f>
        <v/>
      </c>
      <c r="Z143" s="24" t="str">
        <f>IF($D143="","",$B143*VLOOKUP($D143,aliments!$B$2:$AZ$70,23,0)/100)</f>
        <v/>
      </c>
      <c r="AA143" s="24" t="str">
        <f>IF($D143="","",$B143*VLOOKUP($D143,aliments!$B$2:$AZ$70,24,0)/100)</f>
        <v/>
      </c>
      <c r="AB143" s="24" t="str">
        <f>IF($D143="","",$B143*VLOOKUP($D143,aliments!$B$2:$AZ$70,25,0)/100)</f>
        <v/>
      </c>
      <c r="AC143" s="24" t="str">
        <f>IF($D143="","",$B143*VLOOKUP($D143,aliments!$B$2:$AZ$70,26,0)/100)</f>
        <v/>
      </c>
      <c r="AD143" s="24" t="str">
        <f>IF($D143="","",$B143*VLOOKUP($D143,aliments!$B$2:$AZ$70,27,0)/100)</f>
        <v/>
      </c>
      <c r="AE143" s="24" t="str">
        <f>IF($D143="","",$B143*VLOOKUP($D143,aliments!$B$2:$AZ$70,28,0)/100)</f>
        <v/>
      </c>
      <c r="AF143" s="24" t="str">
        <f>IF($D143="","",$B143*VLOOKUP($D143,aliments!$B$2:$AZ$70,29,0)/100)</f>
        <v/>
      </c>
      <c r="AG143" s="24" t="str">
        <f>IF($D143="","",$B143*VLOOKUP($D143,aliments!$B$2:$AZ$70,30,0)/100)</f>
        <v/>
      </c>
      <c r="AH143" s="24" t="str">
        <f>IF($D143="","",$B143*VLOOKUP($D143,aliments!$B$2:$AZ$70,31,0)/100)</f>
        <v/>
      </c>
      <c r="AI143" s="24" t="str">
        <f>IF($D143="","",$B143*VLOOKUP($D143,aliments!$B$2:$AZ$70,32,0)/100)</f>
        <v/>
      </c>
      <c r="AJ143" s="24" t="str">
        <f>IF($D143="","",$B143*VLOOKUP($D143,aliments!$B$2:$AZ$70,33,0)/100)</f>
        <v/>
      </c>
      <c r="AK143" s="24" t="str">
        <f>IF($D143="","",$B143*VLOOKUP($D143,aliments!$B$2:$AZ$70,34,0)/100)</f>
        <v/>
      </c>
      <c r="AL143" s="24" t="str">
        <f>IF($D143="","",$B143*VLOOKUP($D143,aliments!$B$2:$AZ$70,35,0)/100)</f>
        <v/>
      </c>
      <c r="AM143" s="24" t="str">
        <f>IF($D143="","",$B143*VLOOKUP($D143,aliments!$B$2:$AZ$70,36,0)/100)</f>
        <v/>
      </c>
      <c r="AN143" s="24" t="str">
        <f>IF($D143="","",$B143*VLOOKUP($D143,aliments!$B$2:$AZ$70,37,0)/100)</f>
        <v/>
      </c>
    </row>
    <row r="144" spans="1:75">
      <c r="D144" s="23"/>
      <c r="E144" s="24" t="str">
        <f>IF($D144="","",$B144*VLOOKUP($D144,aliments!$B$2:$AZ$70,2,0)/100)</f>
        <v/>
      </c>
      <c r="F144" s="24" t="str">
        <f>IF($D144="","",$B144*VLOOKUP($D144,aliments!$B$2:$AZ$70,3,0)/100)</f>
        <v/>
      </c>
      <c r="G144" s="24" t="str">
        <f>IF($D144="","",$B144*VLOOKUP($D144,aliments!$B$2:$AZ$70,4,0)/100)</f>
        <v/>
      </c>
      <c r="H144" s="24" t="str">
        <f>IF($D144="","",$B144*VLOOKUP($D144,aliments!$B$2:$AZ$70,5,0)/100)</f>
        <v/>
      </c>
      <c r="I144" s="24" t="str">
        <f>IF($D144="","",$B144*VLOOKUP($D144,aliments!$B$2:$AZ$70,6,0)/100)</f>
        <v/>
      </c>
      <c r="J144" s="24" t="str">
        <f>IF($D144="","",$B144*VLOOKUP($D144,aliments!$B$2:$AZ$70,7,0)/100)</f>
        <v/>
      </c>
      <c r="K144" s="24" t="str">
        <f>IF($D144="","",$B144*VLOOKUP($D144,aliments!$B$2:$AZ$70,8,0)/100)</f>
        <v/>
      </c>
      <c r="L144" s="24" t="str">
        <f>IF($D144="","",$B144*VLOOKUP($D144,aliments!$B$2:$AZ$70,9,0)/100)</f>
        <v/>
      </c>
      <c r="M144" s="24" t="str">
        <f>IF($D144="","",$B144*VLOOKUP($D144,aliments!$B$2:$AZ$70,10,0)/100)</f>
        <v/>
      </c>
      <c r="N144" s="24" t="str">
        <f>IF($D144="","",$B144*VLOOKUP($D144,aliments!$B$2:$AZ$70,11,0)/100)</f>
        <v/>
      </c>
      <c r="O144" s="24" t="str">
        <f>IF($D144="","",$B144*VLOOKUP($D144,aliments!$B$2:$AZ$70,12,0)/100)</f>
        <v/>
      </c>
      <c r="P144" s="24" t="str">
        <f>IF($D144="","",$B144*VLOOKUP($D144,aliments!$B$2:$AZ$70,13,0)/100)</f>
        <v/>
      </c>
      <c r="Q144" s="24" t="str">
        <f>IF($D144="","",$B144*VLOOKUP($D144,aliments!$B$2:$AZ$70,14,0)/100)</f>
        <v/>
      </c>
      <c r="R144" s="24" t="str">
        <f>IF($D144="","",$B144*VLOOKUP($D144,aliments!$B$2:$AZ$70,15,0)/100)</f>
        <v/>
      </c>
      <c r="S144" s="24" t="str">
        <f>IF($D144="","",$B144*VLOOKUP($D144,aliments!$B$2:$AZ$70,16,0)/100)</f>
        <v/>
      </c>
      <c r="T144" s="24" t="str">
        <f>IF($D144="","",$B144*VLOOKUP($D144,aliments!$B$2:$AZ$70,17,0)/100)</f>
        <v/>
      </c>
      <c r="U144" s="24" t="str">
        <f>IF($D144="","",$B144*VLOOKUP($D144,aliments!$B$2:$AZ$70,18,0)/100)</f>
        <v/>
      </c>
      <c r="V144" s="24" t="str">
        <f>IF($D144="","",$B144*VLOOKUP($D144,aliments!$B$2:$AZ$70,19,0)/100)</f>
        <v/>
      </c>
      <c r="W144" s="24" t="str">
        <f>IF($D144="","",$B144*VLOOKUP($D144,aliments!$B$2:$AZ$70,20,0)/100)</f>
        <v/>
      </c>
      <c r="X144" s="24" t="str">
        <f>IF($D144="","",$B144*VLOOKUP($D144,aliments!$B$2:$AZ$70,21,0)/100)</f>
        <v/>
      </c>
      <c r="Y144" s="24" t="str">
        <f>IF($D144="","",$B144*VLOOKUP($D144,aliments!$B$2:$AZ$70,22,0)/100)</f>
        <v/>
      </c>
      <c r="Z144" s="24" t="str">
        <f>IF($D144="","",$B144*VLOOKUP($D144,aliments!$B$2:$AZ$70,23,0)/100)</f>
        <v/>
      </c>
      <c r="AA144" s="24" t="str">
        <f>IF($D144="","",$B144*VLOOKUP($D144,aliments!$B$2:$AZ$70,24,0)/100)</f>
        <v/>
      </c>
      <c r="AB144" s="24" t="str">
        <f>IF($D144="","",$B144*VLOOKUP($D144,aliments!$B$2:$AZ$70,25,0)/100)</f>
        <v/>
      </c>
      <c r="AC144" s="24" t="str">
        <f>IF($D144="","",$B144*VLOOKUP($D144,aliments!$B$2:$AZ$70,26,0)/100)</f>
        <v/>
      </c>
      <c r="AD144" s="24" t="str">
        <f>IF($D144="","",$B144*VLOOKUP($D144,aliments!$B$2:$AZ$70,27,0)/100)</f>
        <v/>
      </c>
      <c r="AE144" s="24" t="str">
        <f>IF($D144="","",$B144*VLOOKUP($D144,aliments!$B$2:$AZ$70,28,0)/100)</f>
        <v/>
      </c>
      <c r="AF144" s="24" t="str">
        <f>IF($D144="","",$B144*VLOOKUP($D144,aliments!$B$2:$AZ$70,29,0)/100)</f>
        <v/>
      </c>
      <c r="AG144" s="24" t="str">
        <f>IF($D144="","",$B144*VLOOKUP($D144,aliments!$B$2:$AZ$70,30,0)/100)</f>
        <v/>
      </c>
      <c r="AH144" s="24" t="str">
        <f>IF($D144="","",$B144*VLOOKUP($D144,aliments!$B$2:$AZ$70,31,0)/100)</f>
        <v/>
      </c>
      <c r="AI144" s="24" t="str">
        <f>IF($D144="","",$B144*VLOOKUP($D144,aliments!$B$2:$AZ$70,32,0)/100)</f>
        <v/>
      </c>
      <c r="AJ144" s="24" t="str">
        <f>IF($D144="","",$B144*VLOOKUP($D144,aliments!$B$2:$AZ$70,33,0)/100)</f>
        <v/>
      </c>
      <c r="AK144" s="24" t="str">
        <f>IF($D144="","",$B144*VLOOKUP($D144,aliments!$B$2:$AZ$70,34,0)/100)</f>
        <v/>
      </c>
      <c r="AL144" s="24" t="str">
        <f>IF($D144="","",$B144*VLOOKUP($D144,aliments!$B$2:$AZ$70,35,0)/100)</f>
        <v/>
      </c>
      <c r="AM144" s="24" t="str">
        <f>IF($D144="","",$B144*VLOOKUP($D144,aliments!$B$2:$AZ$70,36,0)/100)</f>
        <v/>
      </c>
      <c r="AN144" s="24" t="str">
        <f>IF($D144="","",$B144*VLOOKUP($D144,aliments!$B$2:$AZ$70,37,0)/100)</f>
        <v/>
      </c>
    </row>
    <row r="145" spans="1:78" ht="13.5" thickBot="1">
      <c r="D145" s="23"/>
      <c r="E145" s="24" t="str">
        <f>IF($D145="","",$B145*VLOOKUP($D145,aliments!$B$2:$AZ$70,2,0)/100)</f>
        <v/>
      </c>
      <c r="F145" s="24" t="str">
        <f>IF($D145="","",$B145*VLOOKUP($D145,aliments!$B$2:$AZ$70,3,0)/100)</f>
        <v/>
      </c>
      <c r="G145" s="24" t="str">
        <f>IF($D145="","",$B145*VLOOKUP($D145,aliments!$B$2:$AZ$70,4,0)/100)</f>
        <v/>
      </c>
      <c r="H145" s="24" t="str">
        <f>IF($D145="","",$B145*VLOOKUP($D145,aliments!$B$2:$AZ$70,5,0)/100)</f>
        <v/>
      </c>
      <c r="I145" s="24" t="str">
        <f>IF($D145="","",$B145*VLOOKUP($D145,aliments!$B$2:$AZ$70,6,0)/100)</f>
        <v/>
      </c>
      <c r="J145" s="24" t="str">
        <f>IF($D145="","",$B145*VLOOKUP($D145,aliments!$B$2:$AZ$70,7,0)/100)</f>
        <v/>
      </c>
      <c r="K145" s="24" t="str">
        <f>IF($D145="","",$B145*VLOOKUP($D145,aliments!$B$2:$AZ$70,8,0)/100)</f>
        <v/>
      </c>
      <c r="L145" s="24" t="str">
        <f>IF($D145="","",$B145*VLOOKUP($D145,aliments!$B$2:$AZ$70,9,0)/100)</f>
        <v/>
      </c>
      <c r="M145" s="24" t="str">
        <f>IF($D145="","",$B145*VLOOKUP($D145,aliments!$B$2:$AZ$70,10,0)/100)</f>
        <v/>
      </c>
      <c r="N145" s="24" t="str">
        <f>IF($D145="","",$B145*VLOOKUP($D145,aliments!$B$2:$AZ$70,11,0)/100)</f>
        <v/>
      </c>
      <c r="O145" s="24" t="str">
        <f>IF($D145="","",$B145*VLOOKUP($D145,aliments!$B$2:$AZ$70,12,0)/100)</f>
        <v/>
      </c>
      <c r="P145" s="24" t="str">
        <f>IF($D145="","",$B145*VLOOKUP($D145,aliments!$B$2:$AZ$70,13,0)/100)</f>
        <v/>
      </c>
      <c r="Q145" s="24" t="str">
        <f>IF($D145="","",$B145*VLOOKUP($D145,aliments!$B$2:$AZ$70,14,0)/100)</f>
        <v/>
      </c>
      <c r="R145" s="24" t="str">
        <f>IF($D145="","",$B145*VLOOKUP($D145,aliments!$B$2:$AZ$70,15,0)/100)</f>
        <v/>
      </c>
      <c r="S145" s="24" t="str">
        <f>IF($D145="","",$B145*VLOOKUP($D145,aliments!$B$2:$AZ$70,16,0)/100)</f>
        <v/>
      </c>
      <c r="T145" s="24" t="str">
        <f>IF($D145="","",$B145*VLOOKUP($D145,aliments!$B$2:$AZ$70,17,0)/100)</f>
        <v/>
      </c>
      <c r="U145" s="24" t="str">
        <f>IF($D145="","",$B145*VLOOKUP($D145,aliments!$B$2:$AZ$70,18,0)/100)</f>
        <v/>
      </c>
      <c r="V145" s="24" t="str">
        <f>IF($D145="","",$B145*VLOOKUP($D145,aliments!$B$2:$AZ$70,19,0)/100)</f>
        <v/>
      </c>
      <c r="W145" s="24" t="str">
        <f>IF($D145="","",$B145*VLOOKUP($D145,aliments!$B$2:$AZ$70,20,0)/100)</f>
        <v/>
      </c>
      <c r="X145" s="24" t="str">
        <f>IF($D145="","",$B145*VLOOKUP($D145,aliments!$B$2:$AZ$70,21,0)/100)</f>
        <v/>
      </c>
      <c r="Y145" s="24" t="str">
        <f>IF($D145="","",$B145*VLOOKUP($D145,aliments!$B$2:$AZ$70,22,0)/100)</f>
        <v/>
      </c>
      <c r="Z145" s="24" t="str">
        <f>IF($D145="","",$B145*VLOOKUP($D145,aliments!$B$2:$AZ$70,23,0)/100)</f>
        <v/>
      </c>
      <c r="AA145" s="24" t="str">
        <f>IF($D145="","",$B145*VLOOKUP($D145,aliments!$B$2:$AZ$70,24,0)/100)</f>
        <v/>
      </c>
      <c r="AB145" s="24" t="str">
        <f>IF($D145="","",$B145*VLOOKUP($D145,aliments!$B$2:$AZ$70,25,0)/100)</f>
        <v/>
      </c>
      <c r="AC145" s="24" t="str">
        <f>IF($D145="","",$B145*VLOOKUP($D145,aliments!$B$2:$AZ$70,26,0)/100)</f>
        <v/>
      </c>
      <c r="AD145" s="24" t="str">
        <f>IF($D145="","",$B145*VLOOKUP($D145,aliments!$B$2:$AZ$70,27,0)/100)</f>
        <v/>
      </c>
      <c r="AE145" s="24" t="str">
        <f>IF($D145="","",$B145*VLOOKUP($D145,aliments!$B$2:$AZ$70,28,0)/100)</f>
        <v/>
      </c>
      <c r="AF145" s="24" t="str">
        <f>IF($D145="","",$B145*VLOOKUP($D145,aliments!$B$2:$AZ$70,29,0)/100)</f>
        <v/>
      </c>
      <c r="AG145" s="24" t="str">
        <f>IF($D145="","",$B145*VLOOKUP($D145,aliments!$B$2:$AZ$70,30,0)/100)</f>
        <v/>
      </c>
      <c r="AH145" s="24" t="str">
        <f>IF($D145="","",$B145*VLOOKUP($D145,aliments!$B$2:$AZ$70,31,0)/100)</f>
        <v/>
      </c>
      <c r="AI145" s="24" t="str">
        <f>IF($D145="","",$B145*VLOOKUP($D145,aliments!$B$2:$AZ$70,32,0)/100)</f>
        <v/>
      </c>
      <c r="AJ145" s="24" t="str">
        <f>IF($D145="","",$B145*VLOOKUP($D145,aliments!$B$2:$AZ$70,33,0)/100)</f>
        <v/>
      </c>
      <c r="AK145" s="24" t="str">
        <f>IF($D145="","",$B145*VLOOKUP($D145,aliments!$B$2:$AZ$70,34,0)/100)</f>
        <v/>
      </c>
      <c r="AL145" s="24" t="str">
        <f>IF($D145="","",$B145*VLOOKUP($D145,aliments!$B$2:$AZ$70,35,0)/100)</f>
        <v/>
      </c>
      <c r="AM145" s="24" t="str">
        <f>IF($D145="","",$B145*VLOOKUP($D145,aliments!$B$2:$AZ$70,36,0)/100)</f>
        <v/>
      </c>
      <c r="AN145" s="24" t="str">
        <f>IF($D145="","",$B145*VLOOKUP($D145,aliments!$B$2:$AZ$70,37,0)/100)</f>
        <v/>
      </c>
    </row>
    <row r="146" spans="1:78" ht="13.5" thickBot="1">
      <c r="A146" s="12" t="s">
        <v>4</v>
      </c>
      <c r="E146" s="28" t="str">
        <f>IF(SUM(E139:E145)=0,"",AVERAGE(E139:E145))</f>
        <v/>
      </c>
      <c r="F146" s="28">
        <f>SUM(F139:F145)</f>
        <v>0</v>
      </c>
      <c r="G146" s="13">
        <f>SUM(G139:G145)</f>
        <v>0</v>
      </c>
      <c r="H146" s="13">
        <f t="shared" ref="H146" si="399">SUM(H139:H145)</f>
        <v>0</v>
      </c>
      <c r="I146" s="13">
        <f t="shared" ref="I146" si="400">SUM(I139:I145)</f>
        <v>0</v>
      </c>
      <c r="J146" s="13">
        <f t="shared" ref="J146" si="401">SUM(J139:J145)</f>
        <v>0</v>
      </c>
      <c r="K146" s="13">
        <f t="shared" ref="K146" si="402">SUM(K139:K145)</f>
        <v>0</v>
      </c>
      <c r="L146" s="13">
        <f t="shared" ref="L146" si="403">SUM(L139:L145)</f>
        <v>0</v>
      </c>
      <c r="M146" s="13">
        <f t="shared" ref="M146" si="404">SUM(M139:M145)</f>
        <v>0</v>
      </c>
      <c r="N146" s="13">
        <f t="shared" ref="N146" si="405">SUM(N139:N145)</f>
        <v>0</v>
      </c>
      <c r="O146" s="13">
        <f t="shared" ref="O146" si="406">SUM(O139:O145)</f>
        <v>0</v>
      </c>
      <c r="P146" s="13">
        <f t="shared" ref="P146" si="407">SUM(P139:P145)</f>
        <v>0</v>
      </c>
      <c r="Q146" s="13">
        <f t="shared" ref="Q146" si="408">SUM(Q139:Q145)</f>
        <v>0</v>
      </c>
      <c r="R146" s="13">
        <f t="shared" ref="R146" si="409">SUM(R139:R145)</f>
        <v>0</v>
      </c>
      <c r="S146" s="13">
        <f t="shared" ref="S146" si="410">SUM(S139:S145)</f>
        <v>0</v>
      </c>
      <c r="T146" s="13">
        <f t="shared" ref="T146" si="411">SUM(T139:T145)</f>
        <v>0</v>
      </c>
      <c r="U146" s="13">
        <f t="shared" ref="U146" si="412">SUM(U139:U145)</f>
        <v>0</v>
      </c>
      <c r="V146" s="13">
        <f t="shared" ref="V146" si="413">SUM(V139:V145)</f>
        <v>0</v>
      </c>
      <c r="W146" s="13">
        <f t="shared" ref="W146" si="414">SUM(W139:W145)</f>
        <v>0</v>
      </c>
      <c r="X146" s="13">
        <f t="shared" ref="X146" si="415">SUM(X139:X145)</f>
        <v>0</v>
      </c>
      <c r="Y146" s="13">
        <f t="shared" ref="Y146" si="416">SUM(Y139:Y145)</f>
        <v>0</v>
      </c>
      <c r="Z146" s="13">
        <f t="shared" ref="Z146" si="417">SUM(Z139:Z145)</f>
        <v>0</v>
      </c>
      <c r="AA146" s="13">
        <f t="shared" ref="AA146" si="418">SUM(AA139:AA145)</f>
        <v>0</v>
      </c>
      <c r="AB146" s="13">
        <f t="shared" ref="AB146" si="419">SUM(AB139:AB145)</f>
        <v>0</v>
      </c>
      <c r="AC146" s="13">
        <f t="shared" ref="AC146" si="420">SUM(AC139:AC145)</f>
        <v>0</v>
      </c>
      <c r="AD146" s="13">
        <f t="shared" ref="AD146" si="421">SUM(AD139:AD145)</f>
        <v>0</v>
      </c>
      <c r="AE146" s="13">
        <f t="shared" ref="AE146" si="422">SUM(AE139:AE145)</f>
        <v>0</v>
      </c>
      <c r="AF146" s="13">
        <f t="shared" ref="AF146" si="423">SUM(AF139:AF145)</f>
        <v>0</v>
      </c>
      <c r="AG146" s="13">
        <f t="shared" ref="AG146" si="424">SUM(AG139:AG145)</f>
        <v>0</v>
      </c>
      <c r="AH146" s="13">
        <f t="shared" ref="AH146" si="425">SUM(AH139:AH145)</f>
        <v>0</v>
      </c>
      <c r="AI146" s="13">
        <f t="shared" ref="AI146" si="426">SUM(AI139:AI145)</f>
        <v>0</v>
      </c>
      <c r="AJ146" s="13">
        <f t="shared" ref="AJ146" si="427">SUM(AJ139:AJ145)</f>
        <v>0</v>
      </c>
      <c r="AK146" s="13">
        <f t="shared" ref="AK146" si="428">SUM(AK139:AK145)</f>
        <v>0</v>
      </c>
      <c r="AL146" s="13">
        <f t="shared" ref="AL146" si="429">SUM(AL139:AL145)</f>
        <v>0</v>
      </c>
      <c r="AM146" s="13">
        <f t="shared" ref="AM146" si="430">SUM(AM139:AM145)</f>
        <v>0</v>
      </c>
      <c r="AN146" s="13">
        <f t="shared" ref="AN146" si="431">SUM(AN139:AN145)</f>
        <v>0</v>
      </c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</row>
    <row r="147" spans="1:78" ht="13.5" thickBot="1"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</row>
    <row r="148" spans="1:78" ht="13.5" thickBot="1">
      <c r="A148" s="2" t="s">
        <v>3</v>
      </c>
      <c r="B148" s="3" t="s">
        <v>165</v>
      </c>
      <c r="C148" s="3"/>
      <c r="D148" s="3" t="s">
        <v>0</v>
      </c>
      <c r="E148" s="27" t="s">
        <v>181</v>
      </c>
      <c r="F148" s="27" t="s">
        <v>180</v>
      </c>
      <c r="G148" s="3" t="s">
        <v>166</v>
      </c>
      <c r="H148" s="3" t="s">
        <v>167</v>
      </c>
      <c r="I148" s="3" t="s">
        <v>168</v>
      </c>
      <c r="J148" s="3" t="s">
        <v>5</v>
      </c>
      <c r="K148" s="3" t="s">
        <v>161</v>
      </c>
      <c r="L148" s="3" t="s">
        <v>162</v>
      </c>
      <c r="M148" s="3" t="s">
        <v>152</v>
      </c>
      <c r="N148" s="3" t="s">
        <v>153</v>
      </c>
      <c r="O148" s="3" t="s">
        <v>154</v>
      </c>
      <c r="P148" s="3" t="s">
        <v>155</v>
      </c>
      <c r="Q148" s="3" t="s">
        <v>156</v>
      </c>
      <c r="R148" s="3" t="s">
        <v>157</v>
      </c>
      <c r="S148" s="3" t="s">
        <v>158</v>
      </c>
      <c r="T148" s="3" t="s">
        <v>159</v>
      </c>
      <c r="U148" s="3" t="s">
        <v>160</v>
      </c>
      <c r="V148" s="3" t="s">
        <v>179</v>
      </c>
      <c r="W148" s="3" t="s">
        <v>178</v>
      </c>
      <c r="X148" s="3" t="s">
        <v>26</v>
      </c>
      <c r="Y148" s="3" t="s">
        <v>29</v>
      </c>
      <c r="Z148" s="3" t="s">
        <v>28</v>
      </c>
      <c r="AA148" s="3" t="s">
        <v>32</v>
      </c>
      <c r="AB148" s="3" t="s">
        <v>23</v>
      </c>
      <c r="AC148" s="3" t="s">
        <v>27</v>
      </c>
      <c r="AD148" s="3" t="s">
        <v>24</v>
      </c>
      <c r="AE148" s="3" t="s">
        <v>25</v>
      </c>
      <c r="AF148" s="3" t="s">
        <v>31</v>
      </c>
      <c r="AG148" s="3" t="s">
        <v>22</v>
      </c>
      <c r="AH148" s="3" t="s">
        <v>30</v>
      </c>
      <c r="AI148" s="3" t="s">
        <v>36</v>
      </c>
      <c r="AJ148" s="3" t="s">
        <v>37</v>
      </c>
      <c r="AK148" s="3" t="s">
        <v>38</v>
      </c>
      <c r="AL148" s="3" t="s">
        <v>40</v>
      </c>
      <c r="AM148" s="3" t="s">
        <v>41</v>
      </c>
      <c r="AN148" s="4" t="s">
        <v>21</v>
      </c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19"/>
      <c r="BF148" s="19"/>
      <c r="BG148" s="19"/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/>
    </row>
    <row r="149" spans="1:78">
      <c r="D149" s="23"/>
      <c r="E149" s="24" t="str">
        <f>IF($D149="","",$B149*VLOOKUP($D149,aliments!$B$2:$AZ$70,2,0)/100)</f>
        <v/>
      </c>
      <c r="F149" s="24" t="str">
        <f>IF($D149="","",$B149*VLOOKUP($D149,aliments!$B$2:$AZ$70,3,0)/100)</f>
        <v/>
      </c>
      <c r="G149" s="24" t="str">
        <f>IF($D149="","",$B149*VLOOKUP($D149,aliments!$B$2:$AZ$70,4,0)/100)</f>
        <v/>
      </c>
      <c r="H149" s="24" t="str">
        <f>IF($D149="","",$B149*VLOOKUP($D149,aliments!$B$2:$AZ$70,5,0)/100)</f>
        <v/>
      </c>
      <c r="I149" s="24" t="str">
        <f>IF($D149="","",$B149*VLOOKUP($D149,aliments!$B$2:$AZ$70,6,0)/100)</f>
        <v/>
      </c>
      <c r="J149" s="24" t="str">
        <f>IF($D149="","",$B149*VLOOKUP($D149,aliments!$B$2:$AZ$70,7,0)/100)</f>
        <v/>
      </c>
      <c r="K149" s="24" t="str">
        <f>IF($D149="","",$B149*VLOOKUP($D149,aliments!$B$2:$AZ$70,8,0)/100)</f>
        <v/>
      </c>
      <c r="L149" s="24" t="str">
        <f>IF($D149="","",$B149*VLOOKUP($D149,aliments!$B$2:$AZ$70,9,0)/100)</f>
        <v/>
      </c>
      <c r="M149" s="24" t="str">
        <f>IF($D149="","",$B149*VLOOKUP($D149,aliments!$B$2:$AZ$70,10,0)/100)</f>
        <v/>
      </c>
      <c r="N149" s="24" t="str">
        <f>IF($D149="","",$B149*VLOOKUP($D149,aliments!$B$2:$AZ$70,11,0)/100)</f>
        <v/>
      </c>
      <c r="O149" s="24" t="str">
        <f>IF($D149="","",$B149*VLOOKUP($D149,aliments!$B$2:$AZ$70,12,0)/100)</f>
        <v/>
      </c>
      <c r="P149" s="24" t="str">
        <f>IF($D149="","",$B149*VLOOKUP($D149,aliments!$B$2:$AZ$70,13,0)/100)</f>
        <v/>
      </c>
      <c r="Q149" s="24" t="str">
        <f>IF($D149="","",$B149*VLOOKUP($D149,aliments!$B$2:$AZ$70,14,0)/100)</f>
        <v/>
      </c>
      <c r="R149" s="24" t="str">
        <f>IF($D149="","",$B149*VLOOKUP($D149,aliments!$B$2:$AZ$70,15,0)/100)</f>
        <v/>
      </c>
      <c r="S149" s="24" t="str">
        <f>IF($D149="","",$B149*VLOOKUP($D149,aliments!$B$2:$AZ$70,16,0)/100)</f>
        <v/>
      </c>
      <c r="T149" s="24" t="str">
        <f>IF($D149="","",$B149*VLOOKUP($D149,aliments!$B$2:$AZ$70,17,0)/100)</f>
        <v/>
      </c>
      <c r="U149" s="24" t="str">
        <f>IF($D149="","",$B149*VLOOKUP($D149,aliments!$B$2:$AZ$70,18,0)/100)</f>
        <v/>
      </c>
      <c r="V149" s="24" t="str">
        <f>IF($D149="","",$B149*VLOOKUP($D149,aliments!$B$2:$AZ$70,19,0)/100)</f>
        <v/>
      </c>
      <c r="W149" s="24" t="str">
        <f>IF($D149="","",$B149*VLOOKUP($D149,aliments!$B$2:$AZ$70,20,0)/100)</f>
        <v/>
      </c>
      <c r="X149" s="24" t="str">
        <f>IF($D149="","",$B149*VLOOKUP($D149,aliments!$B$2:$AZ$70,21,0)/100)</f>
        <v/>
      </c>
      <c r="Y149" s="24" t="str">
        <f>IF($D149="","",$B149*VLOOKUP($D149,aliments!$B$2:$AZ$70,22,0)/100)</f>
        <v/>
      </c>
      <c r="Z149" s="24" t="str">
        <f>IF($D149="","",$B149*VLOOKUP($D149,aliments!$B$2:$AZ$70,23,0)/100)</f>
        <v/>
      </c>
      <c r="AA149" s="24" t="str">
        <f>IF($D149="","",$B149*VLOOKUP($D149,aliments!$B$2:$AZ$70,24,0)/100)</f>
        <v/>
      </c>
      <c r="AB149" s="24" t="str">
        <f>IF($D149="","",$B149*VLOOKUP($D149,aliments!$B$2:$AZ$70,25,0)/100)</f>
        <v/>
      </c>
      <c r="AC149" s="24" t="str">
        <f>IF($D149="","",$B149*VLOOKUP($D149,aliments!$B$2:$AZ$70,26,0)/100)</f>
        <v/>
      </c>
      <c r="AD149" s="24" t="str">
        <f>IF($D149="","",$B149*VLOOKUP($D149,aliments!$B$2:$AZ$70,27,0)/100)</f>
        <v/>
      </c>
      <c r="AE149" s="24" t="str">
        <f>IF($D149="","",$B149*VLOOKUP($D149,aliments!$B$2:$AZ$70,28,0)/100)</f>
        <v/>
      </c>
      <c r="AF149" s="24" t="str">
        <f>IF($D149="","",$B149*VLOOKUP($D149,aliments!$B$2:$AZ$70,29,0)/100)</f>
        <v/>
      </c>
      <c r="AG149" s="24" t="str">
        <f>IF($D149="","",$B149*VLOOKUP($D149,aliments!$B$2:$AZ$70,30,0)/100)</f>
        <v/>
      </c>
      <c r="AH149" s="24" t="str">
        <f>IF($D149="","",$B149*VLOOKUP($D149,aliments!$B$2:$AZ$70,31,0)/100)</f>
        <v/>
      </c>
      <c r="AI149" s="24" t="str">
        <f>IF($D149="","",$B149*VLOOKUP($D149,aliments!$B$2:$AZ$70,32,0)/100)</f>
        <v/>
      </c>
      <c r="AJ149" s="24" t="str">
        <f>IF($D149="","",$B149*VLOOKUP($D149,aliments!$B$2:$AZ$70,33,0)/100)</f>
        <v/>
      </c>
      <c r="AK149" s="24" t="str">
        <f>IF($D149="","",$B149*VLOOKUP($D149,aliments!$B$2:$AZ$70,34,0)/100)</f>
        <v/>
      </c>
      <c r="AL149" s="24" t="str">
        <f>IF($D149="","",$B149*VLOOKUP($D149,aliments!$B$2:$AZ$70,35,0)/100)</f>
        <v/>
      </c>
      <c r="AM149" s="24" t="str">
        <f>IF($D149="","",$B149*VLOOKUP($D149,aliments!$B$2:$AZ$70,36,0)/100)</f>
        <v/>
      </c>
      <c r="AN149" s="24" t="str">
        <f>IF($D149="","",$B149*VLOOKUP($D149,aliments!$B$2:$AZ$70,37,0)/100)</f>
        <v/>
      </c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</row>
    <row r="150" spans="1:78">
      <c r="D150" s="23"/>
      <c r="E150" s="24" t="str">
        <f>IF($D150="","",$B150*VLOOKUP($D150,aliments!$B$2:$AZ$70,2,0)/100)</f>
        <v/>
      </c>
      <c r="F150" s="24" t="str">
        <f>IF($D150="","",$B150*VLOOKUP($D150,aliments!$B$2:$AZ$70,3,0)/100)</f>
        <v/>
      </c>
      <c r="G150" s="24" t="str">
        <f>IF($D150="","",$B150*VLOOKUP($D150,aliments!$B$2:$AZ$70,4,0)/100)</f>
        <v/>
      </c>
      <c r="H150" s="24" t="str">
        <f>IF($D150="","",$B150*VLOOKUP($D150,aliments!$B$2:$AZ$70,5,0)/100)</f>
        <v/>
      </c>
      <c r="I150" s="24" t="str">
        <f>IF($D150="","",$B150*VLOOKUP($D150,aliments!$B$2:$AZ$70,6,0)/100)</f>
        <v/>
      </c>
      <c r="J150" s="24" t="str">
        <f>IF($D150="","",$B150*VLOOKUP($D150,aliments!$B$2:$AZ$70,7,0)/100)</f>
        <v/>
      </c>
      <c r="K150" s="24" t="str">
        <f>IF($D150="","",$B150*VLOOKUP($D150,aliments!$B$2:$AZ$70,8,0)/100)</f>
        <v/>
      </c>
      <c r="L150" s="24" t="str">
        <f>IF($D150="","",$B150*VLOOKUP($D150,aliments!$B$2:$AZ$70,9,0)/100)</f>
        <v/>
      </c>
      <c r="M150" s="24" t="str">
        <f>IF($D150="","",$B150*VLOOKUP($D150,aliments!$B$2:$AZ$70,10,0)/100)</f>
        <v/>
      </c>
      <c r="N150" s="24" t="str">
        <f>IF($D150="","",$B150*VLOOKUP($D150,aliments!$B$2:$AZ$70,11,0)/100)</f>
        <v/>
      </c>
      <c r="O150" s="24" t="str">
        <f>IF($D150="","",$B150*VLOOKUP($D150,aliments!$B$2:$AZ$70,12,0)/100)</f>
        <v/>
      </c>
      <c r="P150" s="24" t="str">
        <f>IF($D150="","",$B150*VLOOKUP($D150,aliments!$B$2:$AZ$70,13,0)/100)</f>
        <v/>
      </c>
      <c r="Q150" s="24" t="str">
        <f>IF($D150="","",$B150*VLOOKUP($D150,aliments!$B$2:$AZ$70,14,0)/100)</f>
        <v/>
      </c>
      <c r="R150" s="24" t="str">
        <f>IF($D150="","",$B150*VLOOKUP($D150,aliments!$B$2:$AZ$70,15,0)/100)</f>
        <v/>
      </c>
      <c r="S150" s="24" t="str">
        <f>IF($D150="","",$B150*VLOOKUP($D150,aliments!$B$2:$AZ$70,16,0)/100)</f>
        <v/>
      </c>
      <c r="T150" s="24" t="str">
        <f>IF($D150="","",$B150*VLOOKUP($D150,aliments!$B$2:$AZ$70,17,0)/100)</f>
        <v/>
      </c>
      <c r="U150" s="24" t="str">
        <f>IF($D150="","",$B150*VLOOKUP($D150,aliments!$B$2:$AZ$70,18,0)/100)</f>
        <v/>
      </c>
      <c r="V150" s="24" t="str">
        <f>IF($D150="","",$B150*VLOOKUP($D150,aliments!$B$2:$AZ$70,19,0)/100)</f>
        <v/>
      </c>
      <c r="W150" s="24" t="str">
        <f>IF($D150="","",$B150*VLOOKUP($D150,aliments!$B$2:$AZ$70,20,0)/100)</f>
        <v/>
      </c>
      <c r="X150" s="24" t="str">
        <f>IF($D150="","",$B150*VLOOKUP($D150,aliments!$B$2:$AZ$70,21,0)/100)</f>
        <v/>
      </c>
      <c r="Y150" s="24" t="str">
        <f>IF($D150="","",$B150*VLOOKUP($D150,aliments!$B$2:$AZ$70,22,0)/100)</f>
        <v/>
      </c>
      <c r="Z150" s="24" t="str">
        <f>IF($D150="","",$B150*VLOOKUP($D150,aliments!$B$2:$AZ$70,23,0)/100)</f>
        <v/>
      </c>
      <c r="AA150" s="24" t="str">
        <f>IF($D150="","",$B150*VLOOKUP($D150,aliments!$B$2:$AZ$70,24,0)/100)</f>
        <v/>
      </c>
      <c r="AB150" s="24" t="str">
        <f>IF($D150="","",$B150*VLOOKUP($D150,aliments!$B$2:$AZ$70,25,0)/100)</f>
        <v/>
      </c>
      <c r="AC150" s="24" t="str">
        <f>IF($D150="","",$B150*VLOOKUP($D150,aliments!$B$2:$AZ$70,26,0)/100)</f>
        <v/>
      </c>
      <c r="AD150" s="24" t="str">
        <f>IF($D150="","",$B150*VLOOKUP($D150,aliments!$B$2:$AZ$70,27,0)/100)</f>
        <v/>
      </c>
      <c r="AE150" s="24" t="str">
        <f>IF($D150="","",$B150*VLOOKUP($D150,aliments!$B$2:$AZ$70,28,0)/100)</f>
        <v/>
      </c>
      <c r="AF150" s="24" t="str">
        <f>IF($D150="","",$B150*VLOOKUP($D150,aliments!$B$2:$AZ$70,29,0)/100)</f>
        <v/>
      </c>
      <c r="AG150" s="24" t="str">
        <f>IF($D150="","",$B150*VLOOKUP($D150,aliments!$B$2:$AZ$70,30,0)/100)</f>
        <v/>
      </c>
      <c r="AH150" s="24" t="str">
        <f>IF($D150="","",$B150*VLOOKUP($D150,aliments!$B$2:$AZ$70,31,0)/100)</f>
        <v/>
      </c>
      <c r="AI150" s="24" t="str">
        <f>IF($D150="","",$B150*VLOOKUP($D150,aliments!$B$2:$AZ$70,32,0)/100)</f>
        <v/>
      </c>
      <c r="AJ150" s="24" t="str">
        <f>IF($D150="","",$B150*VLOOKUP($D150,aliments!$B$2:$AZ$70,33,0)/100)</f>
        <v/>
      </c>
      <c r="AK150" s="24" t="str">
        <f>IF($D150="","",$B150*VLOOKUP($D150,aliments!$B$2:$AZ$70,34,0)/100)</f>
        <v/>
      </c>
      <c r="AL150" s="24" t="str">
        <f>IF($D150="","",$B150*VLOOKUP($D150,aliments!$B$2:$AZ$70,35,0)/100)</f>
        <v/>
      </c>
      <c r="AM150" s="24" t="str">
        <f>IF($D150="","",$B150*VLOOKUP($D150,aliments!$B$2:$AZ$70,36,0)/100)</f>
        <v/>
      </c>
      <c r="AN150" s="24" t="str">
        <f>IF($D150="","",$B150*VLOOKUP($D150,aliments!$B$2:$AZ$70,37,0)/100)</f>
        <v/>
      </c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</row>
    <row r="151" spans="1:78">
      <c r="D151" s="23"/>
      <c r="E151" s="24" t="str">
        <f>IF($D151="","",$B151*VLOOKUP($D151,aliments!$B$2:$AZ$70,2,0)/100)</f>
        <v/>
      </c>
      <c r="F151" s="24" t="str">
        <f>IF($D151="","",$B151*VLOOKUP($D151,aliments!$B$2:$AZ$70,3,0)/100)</f>
        <v/>
      </c>
      <c r="G151" s="24" t="str">
        <f>IF($D151="","",$B151*VLOOKUP($D151,aliments!$B$2:$AZ$70,4,0)/100)</f>
        <v/>
      </c>
      <c r="H151" s="24" t="str">
        <f>IF($D151="","",$B151*VLOOKUP($D151,aliments!$B$2:$AZ$70,5,0)/100)</f>
        <v/>
      </c>
      <c r="I151" s="24" t="str">
        <f>IF($D151="","",$B151*VLOOKUP($D151,aliments!$B$2:$AZ$70,6,0)/100)</f>
        <v/>
      </c>
      <c r="J151" s="24" t="str">
        <f>IF($D151="","",$B151*VLOOKUP($D151,aliments!$B$2:$AZ$70,7,0)/100)</f>
        <v/>
      </c>
      <c r="K151" s="24" t="str">
        <f>IF($D151="","",$B151*VLOOKUP($D151,aliments!$B$2:$AZ$70,8,0)/100)</f>
        <v/>
      </c>
      <c r="L151" s="24" t="str">
        <f>IF($D151="","",$B151*VLOOKUP($D151,aliments!$B$2:$AZ$70,9,0)/100)</f>
        <v/>
      </c>
      <c r="M151" s="24" t="str">
        <f>IF($D151="","",$B151*VLOOKUP($D151,aliments!$B$2:$AZ$70,10,0)/100)</f>
        <v/>
      </c>
      <c r="N151" s="24" t="str">
        <f>IF($D151="","",$B151*VLOOKUP($D151,aliments!$B$2:$AZ$70,11,0)/100)</f>
        <v/>
      </c>
      <c r="O151" s="24" t="str">
        <f>IF($D151="","",$B151*VLOOKUP($D151,aliments!$B$2:$AZ$70,12,0)/100)</f>
        <v/>
      </c>
      <c r="P151" s="24" t="str">
        <f>IF($D151="","",$B151*VLOOKUP($D151,aliments!$B$2:$AZ$70,13,0)/100)</f>
        <v/>
      </c>
      <c r="Q151" s="24" t="str">
        <f>IF($D151="","",$B151*VLOOKUP($D151,aliments!$B$2:$AZ$70,14,0)/100)</f>
        <v/>
      </c>
      <c r="R151" s="24" t="str">
        <f>IF($D151="","",$B151*VLOOKUP($D151,aliments!$B$2:$AZ$70,15,0)/100)</f>
        <v/>
      </c>
      <c r="S151" s="24" t="str">
        <f>IF($D151="","",$B151*VLOOKUP($D151,aliments!$B$2:$AZ$70,16,0)/100)</f>
        <v/>
      </c>
      <c r="T151" s="24" t="str">
        <f>IF($D151="","",$B151*VLOOKUP($D151,aliments!$B$2:$AZ$70,17,0)/100)</f>
        <v/>
      </c>
      <c r="U151" s="24" t="str">
        <f>IF($D151="","",$B151*VLOOKUP($D151,aliments!$B$2:$AZ$70,18,0)/100)</f>
        <v/>
      </c>
      <c r="V151" s="24" t="str">
        <f>IF($D151="","",$B151*VLOOKUP($D151,aliments!$B$2:$AZ$70,19,0)/100)</f>
        <v/>
      </c>
      <c r="W151" s="24" t="str">
        <f>IF($D151="","",$B151*VLOOKUP($D151,aliments!$B$2:$AZ$70,20,0)/100)</f>
        <v/>
      </c>
      <c r="X151" s="24" t="str">
        <f>IF($D151="","",$B151*VLOOKUP($D151,aliments!$B$2:$AZ$70,21,0)/100)</f>
        <v/>
      </c>
      <c r="Y151" s="24" t="str">
        <f>IF($D151="","",$B151*VLOOKUP($D151,aliments!$B$2:$AZ$70,22,0)/100)</f>
        <v/>
      </c>
      <c r="Z151" s="24" t="str">
        <f>IF($D151="","",$B151*VLOOKUP($D151,aliments!$B$2:$AZ$70,23,0)/100)</f>
        <v/>
      </c>
      <c r="AA151" s="24" t="str">
        <f>IF($D151="","",$B151*VLOOKUP($D151,aliments!$B$2:$AZ$70,24,0)/100)</f>
        <v/>
      </c>
      <c r="AB151" s="24" t="str">
        <f>IF($D151="","",$B151*VLOOKUP($D151,aliments!$B$2:$AZ$70,25,0)/100)</f>
        <v/>
      </c>
      <c r="AC151" s="24" t="str">
        <f>IF($D151="","",$B151*VLOOKUP($D151,aliments!$B$2:$AZ$70,26,0)/100)</f>
        <v/>
      </c>
      <c r="AD151" s="24" t="str">
        <f>IF($D151="","",$B151*VLOOKUP($D151,aliments!$B$2:$AZ$70,27,0)/100)</f>
        <v/>
      </c>
      <c r="AE151" s="24" t="str">
        <f>IF($D151="","",$B151*VLOOKUP($D151,aliments!$B$2:$AZ$70,28,0)/100)</f>
        <v/>
      </c>
      <c r="AF151" s="24" t="str">
        <f>IF($D151="","",$B151*VLOOKUP($D151,aliments!$B$2:$AZ$70,29,0)/100)</f>
        <v/>
      </c>
      <c r="AG151" s="24" t="str">
        <f>IF($D151="","",$B151*VLOOKUP($D151,aliments!$B$2:$AZ$70,30,0)/100)</f>
        <v/>
      </c>
      <c r="AH151" s="24" t="str">
        <f>IF($D151="","",$B151*VLOOKUP($D151,aliments!$B$2:$AZ$70,31,0)/100)</f>
        <v/>
      </c>
      <c r="AI151" s="24" t="str">
        <f>IF($D151="","",$B151*VLOOKUP($D151,aliments!$B$2:$AZ$70,32,0)/100)</f>
        <v/>
      </c>
      <c r="AJ151" s="24" t="str">
        <f>IF($D151="","",$B151*VLOOKUP($D151,aliments!$B$2:$AZ$70,33,0)/100)</f>
        <v/>
      </c>
      <c r="AK151" s="24" t="str">
        <f>IF($D151="","",$B151*VLOOKUP($D151,aliments!$B$2:$AZ$70,34,0)/100)</f>
        <v/>
      </c>
      <c r="AL151" s="24" t="str">
        <f>IF($D151="","",$B151*VLOOKUP($D151,aliments!$B$2:$AZ$70,35,0)/100)</f>
        <v/>
      </c>
      <c r="AM151" s="24" t="str">
        <f>IF($D151="","",$B151*VLOOKUP($D151,aliments!$B$2:$AZ$70,36,0)/100)</f>
        <v/>
      </c>
      <c r="AN151" s="24" t="str">
        <f>IF($D151="","",$B151*VLOOKUP($D151,aliments!$B$2:$AZ$70,37,0)/100)</f>
        <v/>
      </c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</row>
    <row r="152" spans="1:78">
      <c r="D152" s="23"/>
      <c r="E152" s="24" t="str">
        <f>IF($D152="","",$B152*VLOOKUP($D152,aliments!$B$2:$AZ$70,2,0)/100)</f>
        <v/>
      </c>
      <c r="F152" s="24" t="str">
        <f>IF($D152="","",$B152*VLOOKUP($D152,aliments!$B$2:$AZ$70,3,0)/100)</f>
        <v/>
      </c>
      <c r="G152" s="24" t="str">
        <f>IF($D152="","",$B152*VLOOKUP($D152,aliments!$B$2:$AZ$70,4,0)/100)</f>
        <v/>
      </c>
      <c r="H152" s="24" t="str">
        <f>IF($D152="","",$B152*VLOOKUP($D152,aliments!$B$2:$AZ$70,5,0)/100)</f>
        <v/>
      </c>
      <c r="I152" s="24" t="str">
        <f>IF($D152="","",$B152*VLOOKUP($D152,aliments!$B$2:$AZ$70,6,0)/100)</f>
        <v/>
      </c>
      <c r="J152" s="24" t="str">
        <f>IF($D152="","",$B152*VLOOKUP($D152,aliments!$B$2:$AZ$70,7,0)/100)</f>
        <v/>
      </c>
      <c r="K152" s="24" t="str">
        <f>IF($D152="","",$B152*VLOOKUP($D152,aliments!$B$2:$AZ$70,8,0)/100)</f>
        <v/>
      </c>
      <c r="L152" s="24" t="str">
        <f>IF($D152="","",$B152*VLOOKUP($D152,aliments!$B$2:$AZ$70,9,0)/100)</f>
        <v/>
      </c>
      <c r="M152" s="24" t="str">
        <f>IF($D152="","",$B152*VLOOKUP($D152,aliments!$B$2:$AZ$70,10,0)/100)</f>
        <v/>
      </c>
      <c r="N152" s="24" t="str">
        <f>IF($D152="","",$B152*VLOOKUP($D152,aliments!$B$2:$AZ$70,11,0)/100)</f>
        <v/>
      </c>
      <c r="O152" s="24" t="str">
        <f>IF($D152="","",$B152*VLOOKUP($D152,aliments!$B$2:$AZ$70,12,0)/100)</f>
        <v/>
      </c>
      <c r="P152" s="24" t="str">
        <f>IF($D152="","",$B152*VLOOKUP($D152,aliments!$B$2:$AZ$70,13,0)/100)</f>
        <v/>
      </c>
      <c r="Q152" s="24" t="str">
        <f>IF($D152="","",$B152*VLOOKUP($D152,aliments!$B$2:$AZ$70,14,0)/100)</f>
        <v/>
      </c>
      <c r="R152" s="24" t="str">
        <f>IF($D152="","",$B152*VLOOKUP($D152,aliments!$B$2:$AZ$70,15,0)/100)</f>
        <v/>
      </c>
      <c r="S152" s="24" t="str">
        <f>IF($D152="","",$B152*VLOOKUP($D152,aliments!$B$2:$AZ$70,16,0)/100)</f>
        <v/>
      </c>
      <c r="T152" s="24" t="str">
        <f>IF($D152="","",$B152*VLOOKUP($D152,aliments!$B$2:$AZ$70,17,0)/100)</f>
        <v/>
      </c>
      <c r="U152" s="24" t="str">
        <f>IF($D152="","",$B152*VLOOKUP($D152,aliments!$B$2:$AZ$70,18,0)/100)</f>
        <v/>
      </c>
      <c r="V152" s="24" t="str">
        <f>IF($D152="","",$B152*VLOOKUP($D152,aliments!$B$2:$AZ$70,19,0)/100)</f>
        <v/>
      </c>
      <c r="W152" s="24" t="str">
        <f>IF($D152="","",$B152*VLOOKUP($D152,aliments!$B$2:$AZ$70,20,0)/100)</f>
        <v/>
      </c>
      <c r="X152" s="24" t="str">
        <f>IF($D152="","",$B152*VLOOKUP($D152,aliments!$B$2:$AZ$70,21,0)/100)</f>
        <v/>
      </c>
      <c r="Y152" s="24" t="str">
        <f>IF($D152="","",$B152*VLOOKUP($D152,aliments!$B$2:$AZ$70,22,0)/100)</f>
        <v/>
      </c>
      <c r="Z152" s="24" t="str">
        <f>IF($D152="","",$B152*VLOOKUP($D152,aliments!$B$2:$AZ$70,23,0)/100)</f>
        <v/>
      </c>
      <c r="AA152" s="24" t="str">
        <f>IF($D152="","",$B152*VLOOKUP($D152,aliments!$B$2:$AZ$70,24,0)/100)</f>
        <v/>
      </c>
      <c r="AB152" s="24" t="str">
        <f>IF($D152="","",$B152*VLOOKUP($D152,aliments!$B$2:$AZ$70,25,0)/100)</f>
        <v/>
      </c>
      <c r="AC152" s="24" t="str">
        <f>IF($D152="","",$B152*VLOOKUP($D152,aliments!$B$2:$AZ$70,26,0)/100)</f>
        <v/>
      </c>
      <c r="AD152" s="24" t="str">
        <f>IF($D152="","",$B152*VLOOKUP($D152,aliments!$B$2:$AZ$70,27,0)/100)</f>
        <v/>
      </c>
      <c r="AE152" s="24" t="str">
        <f>IF($D152="","",$B152*VLOOKUP($D152,aliments!$B$2:$AZ$70,28,0)/100)</f>
        <v/>
      </c>
      <c r="AF152" s="24" t="str">
        <f>IF($D152="","",$B152*VLOOKUP($D152,aliments!$B$2:$AZ$70,29,0)/100)</f>
        <v/>
      </c>
      <c r="AG152" s="24" t="str">
        <f>IF($D152="","",$B152*VLOOKUP($D152,aliments!$B$2:$AZ$70,30,0)/100)</f>
        <v/>
      </c>
      <c r="AH152" s="24" t="str">
        <f>IF($D152="","",$B152*VLOOKUP($D152,aliments!$B$2:$AZ$70,31,0)/100)</f>
        <v/>
      </c>
      <c r="AI152" s="24" t="str">
        <f>IF($D152="","",$B152*VLOOKUP($D152,aliments!$B$2:$AZ$70,32,0)/100)</f>
        <v/>
      </c>
      <c r="AJ152" s="24" t="str">
        <f>IF($D152="","",$B152*VLOOKUP($D152,aliments!$B$2:$AZ$70,33,0)/100)</f>
        <v/>
      </c>
      <c r="AK152" s="24" t="str">
        <f>IF($D152="","",$B152*VLOOKUP($D152,aliments!$B$2:$AZ$70,34,0)/100)</f>
        <v/>
      </c>
      <c r="AL152" s="24" t="str">
        <f>IF($D152="","",$B152*VLOOKUP($D152,aliments!$B$2:$AZ$70,35,0)/100)</f>
        <v/>
      </c>
      <c r="AM152" s="24" t="str">
        <f>IF($D152="","",$B152*VLOOKUP($D152,aliments!$B$2:$AZ$70,36,0)/100)</f>
        <v/>
      </c>
      <c r="AN152" s="24" t="str">
        <f>IF($D152="","",$B152*VLOOKUP($D152,aliments!$B$2:$AZ$70,37,0)/100)</f>
        <v/>
      </c>
    </row>
    <row r="153" spans="1:78">
      <c r="D153" s="23"/>
      <c r="E153" s="24" t="str">
        <f>IF($D153="","",$B153*VLOOKUP($D153,aliments!$B$2:$AZ$70,2,0)/100)</f>
        <v/>
      </c>
      <c r="F153" s="24" t="str">
        <f>IF($D153="","",$B153*VLOOKUP($D153,aliments!$B$2:$AZ$70,3,0)/100)</f>
        <v/>
      </c>
      <c r="G153" s="24" t="str">
        <f>IF($D153="","",$B153*VLOOKUP($D153,aliments!$B$2:$AZ$70,4,0)/100)</f>
        <v/>
      </c>
      <c r="H153" s="24" t="str">
        <f>IF($D153="","",$B153*VLOOKUP($D153,aliments!$B$2:$AZ$70,5,0)/100)</f>
        <v/>
      </c>
      <c r="I153" s="24" t="str">
        <f>IF($D153="","",$B153*VLOOKUP($D153,aliments!$B$2:$AZ$70,6,0)/100)</f>
        <v/>
      </c>
      <c r="J153" s="24" t="str">
        <f>IF($D153="","",$B153*VLOOKUP($D153,aliments!$B$2:$AZ$70,7,0)/100)</f>
        <v/>
      </c>
      <c r="K153" s="24" t="str">
        <f>IF($D153="","",$B153*VLOOKUP($D153,aliments!$B$2:$AZ$70,8,0)/100)</f>
        <v/>
      </c>
      <c r="L153" s="24" t="str">
        <f>IF($D153="","",$B153*VLOOKUP($D153,aliments!$B$2:$AZ$70,9,0)/100)</f>
        <v/>
      </c>
      <c r="M153" s="24" t="str">
        <f>IF($D153="","",$B153*VLOOKUP($D153,aliments!$B$2:$AZ$70,10,0)/100)</f>
        <v/>
      </c>
      <c r="N153" s="24" t="str">
        <f>IF($D153="","",$B153*VLOOKUP($D153,aliments!$B$2:$AZ$70,11,0)/100)</f>
        <v/>
      </c>
      <c r="O153" s="24" t="str">
        <f>IF($D153="","",$B153*VLOOKUP($D153,aliments!$B$2:$AZ$70,12,0)/100)</f>
        <v/>
      </c>
      <c r="P153" s="24" t="str">
        <f>IF($D153="","",$B153*VLOOKUP($D153,aliments!$B$2:$AZ$70,13,0)/100)</f>
        <v/>
      </c>
      <c r="Q153" s="24" t="str">
        <f>IF($D153="","",$B153*VLOOKUP($D153,aliments!$B$2:$AZ$70,14,0)/100)</f>
        <v/>
      </c>
      <c r="R153" s="24" t="str">
        <f>IF($D153="","",$B153*VLOOKUP($D153,aliments!$B$2:$AZ$70,15,0)/100)</f>
        <v/>
      </c>
      <c r="S153" s="24" t="str">
        <f>IF($D153="","",$B153*VLOOKUP($D153,aliments!$B$2:$AZ$70,16,0)/100)</f>
        <v/>
      </c>
      <c r="T153" s="24" t="str">
        <f>IF($D153="","",$B153*VLOOKUP($D153,aliments!$B$2:$AZ$70,17,0)/100)</f>
        <v/>
      </c>
      <c r="U153" s="24" t="str">
        <f>IF($D153="","",$B153*VLOOKUP($D153,aliments!$B$2:$AZ$70,18,0)/100)</f>
        <v/>
      </c>
      <c r="V153" s="24" t="str">
        <f>IF($D153="","",$B153*VLOOKUP($D153,aliments!$B$2:$AZ$70,19,0)/100)</f>
        <v/>
      </c>
      <c r="W153" s="24" t="str">
        <f>IF($D153="","",$B153*VLOOKUP($D153,aliments!$B$2:$AZ$70,20,0)/100)</f>
        <v/>
      </c>
      <c r="X153" s="24" t="str">
        <f>IF($D153="","",$B153*VLOOKUP($D153,aliments!$B$2:$AZ$70,21,0)/100)</f>
        <v/>
      </c>
      <c r="Y153" s="24" t="str">
        <f>IF($D153="","",$B153*VLOOKUP($D153,aliments!$B$2:$AZ$70,22,0)/100)</f>
        <v/>
      </c>
      <c r="Z153" s="24" t="str">
        <f>IF($D153="","",$B153*VLOOKUP($D153,aliments!$B$2:$AZ$70,23,0)/100)</f>
        <v/>
      </c>
      <c r="AA153" s="24" t="str">
        <f>IF($D153="","",$B153*VLOOKUP($D153,aliments!$B$2:$AZ$70,24,0)/100)</f>
        <v/>
      </c>
      <c r="AB153" s="24" t="str">
        <f>IF($D153="","",$B153*VLOOKUP($D153,aliments!$B$2:$AZ$70,25,0)/100)</f>
        <v/>
      </c>
      <c r="AC153" s="24" t="str">
        <f>IF($D153="","",$B153*VLOOKUP($D153,aliments!$B$2:$AZ$70,26,0)/100)</f>
        <v/>
      </c>
      <c r="AD153" s="24" t="str">
        <f>IF($D153="","",$B153*VLOOKUP($D153,aliments!$B$2:$AZ$70,27,0)/100)</f>
        <v/>
      </c>
      <c r="AE153" s="24" t="str">
        <f>IF($D153="","",$B153*VLOOKUP($D153,aliments!$B$2:$AZ$70,28,0)/100)</f>
        <v/>
      </c>
      <c r="AF153" s="24" t="str">
        <f>IF($D153="","",$B153*VLOOKUP($D153,aliments!$B$2:$AZ$70,29,0)/100)</f>
        <v/>
      </c>
      <c r="AG153" s="24" t="str">
        <f>IF($D153="","",$B153*VLOOKUP($D153,aliments!$B$2:$AZ$70,30,0)/100)</f>
        <v/>
      </c>
      <c r="AH153" s="24" t="str">
        <f>IF($D153="","",$B153*VLOOKUP($D153,aliments!$B$2:$AZ$70,31,0)/100)</f>
        <v/>
      </c>
      <c r="AI153" s="24" t="str">
        <f>IF($D153="","",$B153*VLOOKUP($D153,aliments!$B$2:$AZ$70,32,0)/100)</f>
        <v/>
      </c>
      <c r="AJ153" s="24" t="str">
        <f>IF($D153="","",$B153*VLOOKUP($D153,aliments!$B$2:$AZ$70,33,0)/100)</f>
        <v/>
      </c>
      <c r="AK153" s="24" t="str">
        <f>IF($D153="","",$B153*VLOOKUP($D153,aliments!$B$2:$AZ$70,34,0)/100)</f>
        <v/>
      </c>
      <c r="AL153" s="24" t="str">
        <f>IF($D153="","",$B153*VLOOKUP($D153,aliments!$B$2:$AZ$70,35,0)/100)</f>
        <v/>
      </c>
      <c r="AM153" s="24" t="str">
        <f>IF($D153="","",$B153*VLOOKUP($D153,aliments!$B$2:$AZ$70,36,0)/100)</f>
        <v/>
      </c>
      <c r="AN153" s="24" t="str">
        <f>IF($D153="","",$B153*VLOOKUP($D153,aliments!$B$2:$AZ$70,37,0)/100)</f>
        <v/>
      </c>
    </row>
    <row r="154" spans="1:78" s="17" customFormat="1">
      <c r="A154" s="1"/>
      <c r="B154" s="1"/>
      <c r="C154" s="1"/>
      <c r="D154" s="23"/>
      <c r="E154" s="24" t="str">
        <f>IF($D154="","",$B154*VLOOKUP($D154,aliments!$B$2:$AZ$70,2,0)/100)</f>
        <v/>
      </c>
      <c r="F154" s="24" t="str">
        <f>IF($D154="","",$B154*VLOOKUP($D154,aliments!$B$2:$AZ$70,3,0)/100)</f>
        <v/>
      </c>
      <c r="G154" s="24" t="str">
        <f>IF($D154="","",$B154*VLOOKUP($D154,aliments!$B$2:$AZ$70,4,0)/100)</f>
        <v/>
      </c>
      <c r="H154" s="24" t="str">
        <f>IF($D154="","",$B154*VLOOKUP($D154,aliments!$B$2:$AZ$70,5,0)/100)</f>
        <v/>
      </c>
      <c r="I154" s="24" t="str">
        <f>IF($D154="","",$B154*VLOOKUP($D154,aliments!$B$2:$AZ$70,6,0)/100)</f>
        <v/>
      </c>
      <c r="J154" s="24" t="str">
        <f>IF($D154="","",$B154*VLOOKUP($D154,aliments!$B$2:$AZ$70,7,0)/100)</f>
        <v/>
      </c>
      <c r="K154" s="24" t="str">
        <f>IF($D154="","",$B154*VLOOKUP($D154,aliments!$B$2:$AZ$70,8,0)/100)</f>
        <v/>
      </c>
      <c r="L154" s="24" t="str">
        <f>IF($D154="","",$B154*VLOOKUP($D154,aliments!$B$2:$AZ$70,9,0)/100)</f>
        <v/>
      </c>
      <c r="M154" s="24" t="str">
        <f>IF($D154="","",$B154*VLOOKUP($D154,aliments!$B$2:$AZ$70,10,0)/100)</f>
        <v/>
      </c>
      <c r="N154" s="24" t="str">
        <f>IF($D154="","",$B154*VLOOKUP($D154,aliments!$B$2:$AZ$70,11,0)/100)</f>
        <v/>
      </c>
      <c r="O154" s="24" t="str">
        <f>IF($D154="","",$B154*VLOOKUP($D154,aliments!$B$2:$AZ$70,12,0)/100)</f>
        <v/>
      </c>
      <c r="P154" s="24" t="str">
        <f>IF($D154="","",$B154*VLOOKUP($D154,aliments!$B$2:$AZ$70,13,0)/100)</f>
        <v/>
      </c>
      <c r="Q154" s="24" t="str">
        <f>IF($D154="","",$B154*VLOOKUP($D154,aliments!$B$2:$AZ$70,14,0)/100)</f>
        <v/>
      </c>
      <c r="R154" s="24" t="str">
        <f>IF($D154="","",$B154*VLOOKUP($D154,aliments!$B$2:$AZ$70,15,0)/100)</f>
        <v/>
      </c>
      <c r="S154" s="24" t="str">
        <f>IF($D154="","",$B154*VLOOKUP($D154,aliments!$B$2:$AZ$70,16,0)/100)</f>
        <v/>
      </c>
      <c r="T154" s="24" t="str">
        <f>IF($D154="","",$B154*VLOOKUP($D154,aliments!$B$2:$AZ$70,17,0)/100)</f>
        <v/>
      </c>
      <c r="U154" s="24" t="str">
        <f>IF($D154="","",$B154*VLOOKUP($D154,aliments!$B$2:$AZ$70,18,0)/100)</f>
        <v/>
      </c>
      <c r="V154" s="24" t="str">
        <f>IF($D154="","",$B154*VLOOKUP($D154,aliments!$B$2:$AZ$70,19,0)/100)</f>
        <v/>
      </c>
      <c r="W154" s="24" t="str">
        <f>IF($D154="","",$B154*VLOOKUP($D154,aliments!$B$2:$AZ$70,20,0)/100)</f>
        <v/>
      </c>
      <c r="X154" s="24" t="str">
        <f>IF($D154="","",$B154*VLOOKUP($D154,aliments!$B$2:$AZ$70,21,0)/100)</f>
        <v/>
      </c>
      <c r="Y154" s="24" t="str">
        <f>IF($D154="","",$B154*VLOOKUP($D154,aliments!$B$2:$AZ$70,22,0)/100)</f>
        <v/>
      </c>
      <c r="Z154" s="24" t="str">
        <f>IF($D154="","",$B154*VLOOKUP($D154,aliments!$B$2:$AZ$70,23,0)/100)</f>
        <v/>
      </c>
      <c r="AA154" s="24" t="str">
        <f>IF($D154="","",$B154*VLOOKUP($D154,aliments!$B$2:$AZ$70,24,0)/100)</f>
        <v/>
      </c>
      <c r="AB154" s="24" t="str">
        <f>IF($D154="","",$B154*VLOOKUP($D154,aliments!$B$2:$AZ$70,25,0)/100)</f>
        <v/>
      </c>
      <c r="AC154" s="24" t="str">
        <f>IF($D154="","",$B154*VLOOKUP($D154,aliments!$B$2:$AZ$70,26,0)/100)</f>
        <v/>
      </c>
      <c r="AD154" s="24" t="str">
        <f>IF($D154="","",$B154*VLOOKUP($D154,aliments!$B$2:$AZ$70,27,0)/100)</f>
        <v/>
      </c>
      <c r="AE154" s="24" t="str">
        <f>IF($D154="","",$B154*VLOOKUP($D154,aliments!$B$2:$AZ$70,28,0)/100)</f>
        <v/>
      </c>
      <c r="AF154" s="24" t="str">
        <f>IF($D154="","",$B154*VLOOKUP($D154,aliments!$B$2:$AZ$70,29,0)/100)</f>
        <v/>
      </c>
      <c r="AG154" s="24" t="str">
        <f>IF($D154="","",$B154*VLOOKUP($D154,aliments!$B$2:$AZ$70,30,0)/100)</f>
        <v/>
      </c>
      <c r="AH154" s="24" t="str">
        <f>IF($D154="","",$B154*VLOOKUP($D154,aliments!$B$2:$AZ$70,31,0)/100)</f>
        <v/>
      </c>
      <c r="AI154" s="24" t="str">
        <f>IF($D154="","",$B154*VLOOKUP($D154,aliments!$B$2:$AZ$70,32,0)/100)</f>
        <v/>
      </c>
      <c r="AJ154" s="24" t="str">
        <f>IF($D154="","",$B154*VLOOKUP($D154,aliments!$B$2:$AZ$70,33,0)/100)</f>
        <v/>
      </c>
      <c r="AK154" s="24" t="str">
        <f>IF($D154="","",$B154*VLOOKUP($D154,aliments!$B$2:$AZ$70,34,0)/100)</f>
        <v/>
      </c>
      <c r="AL154" s="24" t="str">
        <f>IF($D154="","",$B154*VLOOKUP($D154,aliments!$B$2:$AZ$70,35,0)/100)</f>
        <v/>
      </c>
      <c r="AM154" s="24" t="str">
        <f>IF($D154="","",$B154*VLOOKUP($D154,aliments!$B$2:$AZ$70,36,0)/100)</f>
        <v/>
      </c>
      <c r="AN154" s="24" t="str">
        <f>IF($D154="","",$B154*VLOOKUP($D154,aliments!$B$2:$AZ$70,37,0)/100)</f>
        <v/>
      </c>
      <c r="AO154" s="5"/>
      <c r="AP154" s="19"/>
      <c r="AQ154" s="19"/>
      <c r="AR154" s="19"/>
      <c r="AS154" s="19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31"/>
    </row>
    <row r="155" spans="1:78" ht="13.5" thickBot="1">
      <c r="D155" s="23"/>
      <c r="E155" s="24" t="str">
        <f>IF($D155="","",$B155*VLOOKUP($D155,aliments!$B$2:$AZ$70,2,0)/100)</f>
        <v/>
      </c>
      <c r="F155" s="24" t="str">
        <f>IF($D155="","",$B155*VLOOKUP($D155,aliments!$B$2:$AZ$70,3,0)/100)</f>
        <v/>
      </c>
      <c r="G155" s="24" t="str">
        <f>IF($D155="","",$B155*VLOOKUP($D155,aliments!$B$2:$AZ$70,4,0)/100)</f>
        <v/>
      </c>
      <c r="H155" s="24" t="str">
        <f>IF($D155="","",$B155*VLOOKUP($D155,aliments!$B$2:$AZ$70,5,0)/100)</f>
        <v/>
      </c>
      <c r="I155" s="24" t="str">
        <f>IF($D155="","",$B155*VLOOKUP($D155,aliments!$B$2:$AZ$70,6,0)/100)</f>
        <v/>
      </c>
      <c r="J155" s="24" t="str">
        <f>IF($D155="","",$B155*VLOOKUP($D155,aliments!$B$2:$AZ$70,7,0)/100)</f>
        <v/>
      </c>
      <c r="K155" s="24" t="str">
        <f>IF($D155="","",$B155*VLOOKUP($D155,aliments!$B$2:$AZ$70,8,0)/100)</f>
        <v/>
      </c>
      <c r="L155" s="24" t="str">
        <f>IF($D155="","",$B155*VLOOKUP($D155,aliments!$B$2:$AZ$70,9,0)/100)</f>
        <v/>
      </c>
      <c r="M155" s="24" t="str">
        <f>IF($D155="","",$B155*VLOOKUP($D155,aliments!$B$2:$AZ$70,10,0)/100)</f>
        <v/>
      </c>
      <c r="N155" s="24" t="str">
        <f>IF($D155="","",$B155*VLOOKUP($D155,aliments!$B$2:$AZ$70,11,0)/100)</f>
        <v/>
      </c>
      <c r="O155" s="24" t="str">
        <f>IF($D155="","",$B155*VLOOKUP($D155,aliments!$B$2:$AZ$70,12,0)/100)</f>
        <v/>
      </c>
      <c r="P155" s="24" t="str">
        <f>IF($D155="","",$B155*VLOOKUP($D155,aliments!$B$2:$AZ$70,13,0)/100)</f>
        <v/>
      </c>
      <c r="Q155" s="24" t="str">
        <f>IF($D155="","",$B155*VLOOKUP($D155,aliments!$B$2:$AZ$70,14,0)/100)</f>
        <v/>
      </c>
      <c r="R155" s="24" t="str">
        <f>IF($D155="","",$B155*VLOOKUP($D155,aliments!$B$2:$AZ$70,15,0)/100)</f>
        <v/>
      </c>
      <c r="S155" s="24" t="str">
        <f>IF($D155="","",$B155*VLOOKUP($D155,aliments!$B$2:$AZ$70,16,0)/100)</f>
        <v/>
      </c>
      <c r="T155" s="24" t="str">
        <f>IF($D155="","",$B155*VLOOKUP($D155,aliments!$B$2:$AZ$70,17,0)/100)</f>
        <v/>
      </c>
      <c r="U155" s="24" t="str">
        <f>IF($D155="","",$B155*VLOOKUP($D155,aliments!$B$2:$AZ$70,18,0)/100)</f>
        <v/>
      </c>
      <c r="V155" s="24" t="str">
        <f>IF($D155="","",$B155*VLOOKUP($D155,aliments!$B$2:$AZ$70,19,0)/100)</f>
        <v/>
      </c>
      <c r="W155" s="24" t="str">
        <f>IF($D155="","",$B155*VLOOKUP($D155,aliments!$B$2:$AZ$70,20,0)/100)</f>
        <v/>
      </c>
      <c r="X155" s="24" t="str">
        <f>IF($D155="","",$B155*VLOOKUP($D155,aliments!$B$2:$AZ$70,21,0)/100)</f>
        <v/>
      </c>
      <c r="Y155" s="24" t="str">
        <f>IF($D155="","",$B155*VLOOKUP($D155,aliments!$B$2:$AZ$70,22,0)/100)</f>
        <v/>
      </c>
      <c r="Z155" s="24" t="str">
        <f>IF($D155="","",$B155*VLOOKUP($D155,aliments!$B$2:$AZ$70,23,0)/100)</f>
        <v/>
      </c>
      <c r="AA155" s="24" t="str">
        <f>IF($D155="","",$B155*VLOOKUP($D155,aliments!$B$2:$AZ$70,24,0)/100)</f>
        <v/>
      </c>
      <c r="AB155" s="24" t="str">
        <f>IF($D155="","",$B155*VLOOKUP($D155,aliments!$B$2:$AZ$70,25,0)/100)</f>
        <v/>
      </c>
      <c r="AC155" s="24" t="str">
        <f>IF($D155="","",$B155*VLOOKUP($D155,aliments!$B$2:$AZ$70,26,0)/100)</f>
        <v/>
      </c>
      <c r="AD155" s="24" t="str">
        <f>IF($D155="","",$B155*VLOOKUP($D155,aliments!$B$2:$AZ$70,27,0)/100)</f>
        <v/>
      </c>
      <c r="AE155" s="24" t="str">
        <f>IF($D155="","",$B155*VLOOKUP($D155,aliments!$B$2:$AZ$70,28,0)/100)</f>
        <v/>
      </c>
      <c r="AF155" s="24" t="str">
        <f>IF($D155="","",$B155*VLOOKUP($D155,aliments!$B$2:$AZ$70,29,0)/100)</f>
        <v/>
      </c>
      <c r="AG155" s="24" t="str">
        <f>IF($D155="","",$B155*VLOOKUP($D155,aliments!$B$2:$AZ$70,30,0)/100)</f>
        <v/>
      </c>
      <c r="AH155" s="24" t="str">
        <f>IF($D155="","",$B155*VLOOKUP($D155,aliments!$B$2:$AZ$70,31,0)/100)</f>
        <v/>
      </c>
      <c r="AI155" s="24" t="str">
        <f>IF($D155="","",$B155*VLOOKUP($D155,aliments!$B$2:$AZ$70,32,0)/100)</f>
        <v/>
      </c>
      <c r="AJ155" s="24" t="str">
        <f>IF($D155="","",$B155*VLOOKUP($D155,aliments!$B$2:$AZ$70,33,0)/100)</f>
        <v/>
      </c>
      <c r="AK155" s="24" t="str">
        <f>IF($D155="","",$B155*VLOOKUP($D155,aliments!$B$2:$AZ$70,34,0)/100)</f>
        <v/>
      </c>
      <c r="AL155" s="24" t="str">
        <f>IF($D155="","",$B155*VLOOKUP($D155,aliments!$B$2:$AZ$70,35,0)/100)</f>
        <v/>
      </c>
      <c r="AM155" s="24" t="str">
        <f>IF($D155="","",$B155*VLOOKUP($D155,aliments!$B$2:$AZ$70,36,0)/100)</f>
        <v/>
      </c>
      <c r="AN155" s="24" t="str">
        <f>IF($D155="","",$B155*VLOOKUP($D155,aliments!$B$2:$AZ$70,37,0)/100)</f>
        <v/>
      </c>
    </row>
    <row r="156" spans="1:78" ht="13.5" thickBot="1">
      <c r="A156" s="12" t="s">
        <v>4</v>
      </c>
      <c r="E156" s="28" t="str">
        <f>IF(SUM(E149:E155)=0,"",AVERAGE(E149:E155))</f>
        <v/>
      </c>
      <c r="F156" s="28">
        <f>SUM(F149:F155)</f>
        <v>0</v>
      </c>
      <c r="G156" s="13">
        <f>SUM(G149:G155)</f>
        <v>0</v>
      </c>
      <c r="H156" s="13">
        <f t="shared" ref="H156" si="432">SUM(H149:H155)</f>
        <v>0</v>
      </c>
      <c r="I156" s="13">
        <f t="shared" ref="I156" si="433">SUM(I149:I155)</f>
        <v>0</v>
      </c>
      <c r="J156" s="13">
        <f t="shared" ref="J156" si="434">SUM(J149:J155)</f>
        <v>0</v>
      </c>
      <c r="K156" s="13">
        <f t="shared" ref="K156" si="435">SUM(K149:K155)</f>
        <v>0</v>
      </c>
      <c r="L156" s="13">
        <f t="shared" ref="L156" si="436">SUM(L149:L155)</f>
        <v>0</v>
      </c>
      <c r="M156" s="13">
        <f t="shared" ref="M156" si="437">SUM(M149:M155)</f>
        <v>0</v>
      </c>
      <c r="N156" s="13">
        <f t="shared" ref="N156" si="438">SUM(N149:N155)</f>
        <v>0</v>
      </c>
      <c r="O156" s="13">
        <f t="shared" ref="O156" si="439">SUM(O149:O155)</f>
        <v>0</v>
      </c>
      <c r="P156" s="13">
        <f t="shared" ref="P156" si="440">SUM(P149:P155)</f>
        <v>0</v>
      </c>
      <c r="Q156" s="13">
        <f t="shared" ref="Q156" si="441">SUM(Q149:Q155)</f>
        <v>0</v>
      </c>
      <c r="R156" s="13">
        <f t="shared" ref="R156" si="442">SUM(R149:R155)</f>
        <v>0</v>
      </c>
      <c r="S156" s="13">
        <f t="shared" ref="S156" si="443">SUM(S149:S155)</f>
        <v>0</v>
      </c>
      <c r="T156" s="13">
        <f t="shared" ref="T156" si="444">SUM(T149:T155)</f>
        <v>0</v>
      </c>
      <c r="U156" s="13">
        <f t="shared" ref="U156" si="445">SUM(U149:U155)</f>
        <v>0</v>
      </c>
      <c r="V156" s="13">
        <f t="shared" ref="V156" si="446">SUM(V149:V155)</f>
        <v>0</v>
      </c>
      <c r="W156" s="13">
        <f t="shared" ref="W156" si="447">SUM(W149:W155)</f>
        <v>0</v>
      </c>
      <c r="X156" s="13">
        <f t="shared" ref="X156" si="448">SUM(X149:X155)</f>
        <v>0</v>
      </c>
      <c r="Y156" s="13">
        <f t="shared" ref="Y156" si="449">SUM(Y149:Y155)</f>
        <v>0</v>
      </c>
      <c r="Z156" s="13">
        <f t="shared" ref="Z156" si="450">SUM(Z149:Z155)</f>
        <v>0</v>
      </c>
      <c r="AA156" s="13">
        <f t="shared" ref="AA156" si="451">SUM(AA149:AA155)</f>
        <v>0</v>
      </c>
      <c r="AB156" s="13">
        <f t="shared" ref="AB156" si="452">SUM(AB149:AB155)</f>
        <v>0</v>
      </c>
      <c r="AC156" s="13">
        <f t="shared" ref="AC156" si="453">SUM(AC149:AC155)</f>
        <v>0</v>
      </c>
      <c r="AD156" s="13">
        <f t="shared" ref="AD156" si="454">SUM(AD149:AD155)</f>
        <v>0</v>
      </c>
      <c r="AE156" s="13">
        <f t="shared" ref="AE156" si="455">SUM(AE149:AE155)</f>
        <v>0</v>
      </c>
      <c r="AF156" s="13">
        <f t="shared" ref="AF156" si="456">SUM(AF149:AF155)</f>
        <v>0</v>
      </c>
      <c r="AG156" s="13">
        <f t="shared" ref="AG156" si="457">SUM(AG149:AG155)</f>
        <v>0</v>
      </c>
      <c r="AH156" s="13">
        <f t="shared" ref="AH156" si="458">SUM(AH149:AH155)</f>
        <v>0</v>
      </c>
      <c r="AI156" s="13">
        <f t="shared" ref="AI156" si="459">SUM(AI149:AI155)</f>
        <v>0</v>
      </c>
      <c r="AJ156" s="13">
        <f t="shared" ref="AJ156" si="460">SUM(AJ149:AJ155)</f>
        <v>0</v>
      </c>
      <c r="AK156" s="13">
        <f t="shared" ref="AK156" si="461">SUM(AK149:AK155)</f>
        <v>0</v>
      </c>
      <c r="AL156" s="13">
        <f t="shared" ref="AL156" si="462">SUM(AL149:AL155)</f>
        <v>0</v>
      </c>
      <c r="AM156" s="13">
        <f t="shared" ref="AM156" si="463">SUM(AM149:AM155)</f>
        <v>0</v>
      </c>
      <c r="AN156" s="13">
        <f t="shared" ref="AN156" si="464">SUM(AN149:AN155)</f>
        <v>0</v>
      </c>
    </row>
    <row r="157" spans="1:78" s="6" customFormat="1" ht="13.5" thickBot="1">
      <c r="A157" s="5"/>
      <c r="B157" s="5"/>
      <c r="C157" s="5"/>
      <c r="D157" s="5"/>
      <c r="E157" s="5"/>
      <c r="F157" s="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0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8"/>
      <c r="BW157" s="7"/>
      <c r="BX157" s="20"/>
      <c r="BY157" s="20"/>
      <c r="BZ157" s="31"/>
    </row>
    <row r="158" spans="1:78" s="17" customFormat="1" ht="13.5" thickBot="1">
      <c r="A158" s="15" t="s">
        <v>170</v>
      </c>
      <c r="B158" s="16"/>
      <c r="C158" s="16"/>
      <c r="D158" s="16"/>
      <c r="E158" s="16" t="str">
        <f>IF(ISERROR(AVERAGE(E116,E126,E136,E146,E156)),"",AVERAGE(E116,E126,E136,E146,E156))</f>
        <v/>
      </c>
      <c r="F158" s="16">
        <f>SUM(F116+F126+F136+F146+F156)</f>
        <v>0</v>
      </c>
      <c r="G158" s="16">
        <f>SUM(G116+G126+G136+G146+G156)</f>
        <v>0</v>
      </c>
      <c r="H158" s="16">
        <f t="shared" ref="H158:AN158" si="465">SUM(H116+H126+H136+H146+H156)</f>
        <v>0</v>
      </c>
      <c r="I158" s="16">
        <f t="shared" si="465"/>
        <v>0</v>
      </c>
      <c r="J158" s="16">
        <f t="shared" si="465"/>
        <v>0</v>
      </c>
      <c r="K158" s="16">
        <f t="shared" si="465"/>
        <v>0</v>
      </c>
      <c r="L158" s="16">
        <f t="shared" si="465"/>
        <v>0</v>
      </c>
      <c r="M158" s="16">
        <f t="shared" si="465"/>
        <v>0</v>
      </c>
      <c r="N158" s="16">
        <f t="shared" si="465"/>
        <v>0</v>
      </c>
      <c r="O158" s="16">
        <f t="shared" si="465"/>
        <v>0</v>
      </c>
      <c r="P158" s="16">
        <f t="shared" si="465"/>
        <v>0</v>
      </c>
      <c r="Q158" s="16">
        <f t="shared" si="465"/>
        <v>0</v>
      </c>
      <c r="R158" s="16">
        <f t="shared" si="465"/>
        <v>0</v>
      </c>
      <c r="S158" s="16">
        <f t="shared" si="465"/>
        <v>0</v>
      </c>
      <c r="T158" s="16">
        <f t="shared" si="465"/>
        <v>0</v>
      </c>
      <c r="U158" s="16">
        <f t="shared" si="465"/>
        <v>0</v>
      </c>
      <c r="V158" s="16">
        <f t="shared" si="465"/>
        <v>0</v>
      </c>
      <c r="W158" s="16">
        <f t="shared" si="465"/>
        <v>0</v>
      </c>
      <c r="X158" s="16">
        <f t="shared" si="465"/>
        <v>0</v>
      </c>
      <c r="Y158" s="16">
        <f t="shared" si="465"/>
        <v>0</v>
      </c>
      <c r="Z158" s="16">
        <f t="shared" si="465"/>
        <v>0</v>
      </c>
      <c r="AA158" s="16">
        <f t="shared" si="465"/>
        <v>0</v>
      </c>
      <c r="AB158" s="16">
        <f t="shared" si="465"/>
        <v>0</v>
      </c>
      <c r="AC158" s="16">
        <f t="shared" si="465"/>
        <v>0</v>
      </c>
      <c r="AD158" s="16">
        <f t="shared" si="465"/>
        <v>0</v>
      </c>
      <c r="AE158" s="16">
        <f t="shared" si="465"/>
        <v>0</v>
      </c>
      <c r="AF158" s="16">
        <f t="shared" si="465"/>
        <v>0</v>
      </c>
      <c r="AG158" s="16">
        <f t="shared" si="465"/>
        <v>0</v>
      </c>
      <c r="AH158" s="16">
        <f t="shared" si="465"/>
        <v>0</v>
      </c>
      <c r="AI158" s="16">
        <f t="shared" si="465"/>
        <v>0</v>
      </c>
      <c r="AJ158" s="16">
        <f t="shared" si="465"/>
        <v>0</v>
      </c>
      <c r="AK158" s="16">
        <f t="shared" si="465"/>
        <v>0</v>
      </c>
      <c r="AL158" s="16">
        <f t="shared" si="465"/>
        <v>0</v>
      </c>
      <c r="AM158" s="16">
        <f t="shared" si="465"/>
        <v>0</v>
      </c>
      <c r="AN158" s="26">
        <f t="shared" si="465"/>
        <v>0</v>
      </c>
      <c r="AO158" s="5"/>
      <c r="AP158" s="19"/>
      <c r="AQ158" s="19"/>
      <c r="AR158" s="19"/>
      <c r="AS158" s="19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31"/>
    </row>
    <row r="159" spans="1:78"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</row>
    <row r="160" spans="1:78" ht="13.5" thickBot="1">
      <c r="A160" s="9" t="s">
        <v>173</v>
      </c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19"/>
      <c r="BF160" s="19"/>
      <c r="BG160" s="19"/>
      <c r="BH160" s="19"/>
      <c r="BI160" s="19"/>
      <c r="BJ160" s="19"/>
      <c r="BK160" s="19"/>
      <c r="BL160" s="19"/>
      <c r="BM160" s="19"/>
      <c r="BN160" s="19"/>
      <c r="BO160" s="19"/>
      <c r="BP160" s="19"/>
      <c r="BQ160" s="19"/>
      <c r="BR160" s="19"/>
      <c r="BS160" s="19"/>
      <c r="BT160" s="19"/>
      <c r="BU160" s="19"/>
      <c r="BV160" s="19"/>
      <c r="BW160" s="19"/>
    </row>
    <row r="161" spans="1:75" ht="13.5" thickBot="1">
      <c r="A161" s="2" t="s">
        <v>1</v>
      </c>
      <c r="B161" s="3" t="s">
        <v>165</v>
      </c>
      <c r="C161" s="3"/>
      <c r="D161" s="3" t="s">
        <v>0</v>
      </c>
      <c r="E161" s="27" t="s">
        <v>181</v>
      </c>
      <c r="F161" s="27" t="s">
        <v>180</v>
      </c>
      <c r="G161" s="3" t="s">
        <v>166</v>
      </c>
      <c r="H161" s="3" t="s">
        <v>167</v>
      </c>
      <c r="I161" s="3" t="s">
        <v>168</v>
      </c>
      <c r="J161" s="3" t="s">
        <v>5</v>
      </c>
      <c r="K161" s="3" t="s">
        <v>161</v>
      </c>
      <c r="L161" s="3" t="s">
        <v>162</v>
      </c>
      <c r="M161" s="3" t="s">
        <v>152</v>
      </c>
      <c r="N161" s="3" t="s">
        <v>153</v>
      </c>
      <c r="O161" s="3" t="s">
        <v>154</v>
      </c>
      <c r="P161" s="3" t="s">
        <v>155</v>
      </c>
      <c r="Q161" s="3" t="s">
        <v>156</v>
      </c>
      <c r="R161" s="3" t="s">
        <v>157</v>
      </c>
      <c r="S161" s="3" t="s">
        <v>158</v>
      </c>
      <c r="T161" s="3" t="s">
        <v>159</v>
      </c>
      <c r="U161" s="3" t="s">
        <v>160</v>
      </c>
      <c r="V161" s="3" t="s">
        <v>179</v>
      </c>
      <c r="W161" s="3" t="s">
        <v>178</v>
      </c>
      <c r="X161" s="3" t="s">
        <v>26</v>
      </c>
      <c r="Y161" s="3" t="s">
        <v>29</v>
      </c>
      <c r="Z161" s="3" t="s">
        <v>28</v>
      </c>
      <c r="AA161" s="3" t="s">
        <v>32</v>
      </c>
      <c r="AB161" s="3" t="s">
        <v>23</v>
      </c>
      <c r="AC161" s="3" t="s">
        <v>27</v>
      </c>
      <c r="AD161" s="3" t="s">
        <v>24</v>
      </c>
      <c r="AE161" s="3" t="s">
        <v>25</v>
      </c>
      <c r="AF161" s="3" t="s">
        <v>31</v>
      </c>
      <c r="AG161" s="3" t="s">
        <v>22</v>
      </c>
      <c r="AH161" s="3" t="s">
        <v>30</v>
      </c>
      <c r="AI161" s="3" t="s">
        <v>36</v>
      </c>
      <c r="AJ161" s="3" t="s">
        <v>37</v>
      </c>
      <c r="AK161" s="3" t="s">
        <v>38</v>
      </c>
      <c r="AL161" s="3" t="s">
        <v>40</v>
      </c>
      <c r="AM161" s="3" t="s">
        <v>41</v>
      </c>
      <c r="AN161" s="4" t="s">
        <v>21</v>
      </c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19"/>
      <c r="BJ161" s="19"/>
      <c r="BK161" s="19"/>
      <c r="BL161" s="19"/>
      <c r="BM161" s="19"/>
      <c r="BN161" s="19"/>
      <c r="BO161" s="19"/>
      <c r="BP161" s="19"/>
      <c r="BQ161" s="19"/>
      <c r="BR161" s="19"/>
      <c r="BS161" s="19"/>
      <c r="BT161" s="19"/>
      <c r="BU161" s="19"/>
      <c r="BV161" s="19"/>
      <c r="BW161" s="19"/>
    </row>
    <row r="162" spans="1:75">
      <c r="D162" s="23"/>
      <c r="E162" s="24" t="str">
        <f>IF($D162="","",$B162*VLOOKUP($D162,aliments!$B$2:$AZ$70,2,0)/100)</f>
        <v/>
      </c>
      <c r="F162" s="24" t="str">
        <f>IF($D162="","",$B162*VLOOKUP($D162,aliments!$B$2:$AZ$70,3,0)/100)</f>
        <v/>
      </c>
      <c r="G162" s="24" t="str">
        <f>IF($D162="","",$B162*VLOOKUP($D162,aliments!$B$2:$AZ$70,4,0)/100)</f>
        <v/>
      </c>
      <c r="H162" s="24" t="str">
        <f>IF($D162="","",$B162*VLOOKUP($D162,aliments!$B$2:$AZ$70,5,0)/100)</f>
        <v/>
      </c>
      <c r="I162" s="24" t="str">
        <f>IF($D162="","",$B162*VLOOKUP($D162,aliments!$B$2:$AZ$70,6,0)/100)</f>
        <v/>
      </c>
      <c r="J162" s="24" t="str">
        <f>IF($D162="","",$B162*VLOOKUP($D162,aliments!$B$2:$AZ$70,7,0)/100)</f>
        <v/>
      </c>
      <c r="K162" s="24" t="str">
        <f>IF($D162="","",$B162*VLOOKUP($D162,aliments!$B$2:$AZ$70,8,0)/100)</f>
        <v/>
      </c>
      <c r="L162" s="24" t="str">
        <f>IF($D162="","",$B162*VLOOKUP($D162,aliments!$B$2:$AZ$70,9,0)/100)</f>
        <v/>
      </c>
      <c r="M162" s="24" t="str">
        <f>IF($D162="","",$B162*VLOOKUP($D162,aliments!$B$2:$AZ$70,10,0)/100)</f>
        <v/>
      </c>
      <c r="N162" s="24" t="str">
        <f>IF($D162="","",$B162*VLOOKUP($D162,aliments!$B$2:$AZ$70,11,0)/100)</f>
        <v/>
      </c>
      <c r="O162" s="24" t="str">
        <f>IF($D162="","",$B162*VLOOKUP($D162,aliments!$B$2:$AZ$70,12,0)/100)</f>
        <v/>
      </c>
      <c r="P162" s="24" t="str">
        <f>IF($D162="","",$B162*VLOOKUP($D162,aliments!$B$2:$AZ$70,13,0)/100)</f>
        <v/>
      </c>
      <c r="Q162" s="24" t="str">
        <f>IF($D162="","",$B162*VLOOKUP($D162,aliments!$B$2:$AZ$70,14,0)/100)</f>
        <v/>
      </c>
      <c r="R162" s="24" t="str">
        <f>IF($D162="","",$B162*VLOOKUP($D162,aliments!$B$2:$AZ$70,15,0)/100)</f>
        <v/>
      </c>
      <c r="S162" s="24" t="str">
        <f>IF($D162="","",$B162*VLOOKUP($D162,aliments!$B$2:$AZ$70,16,0)/100)</f>
        <v/>
      </c>
      <c r="T162" s="24" t="str">
        <f>IF($D162="","",$B162*VLOOKUP($D162,aliments!$B$2:$AZ$70,17,0)/100)</f>
        <v/>
      </c>
      <c r="U162" s="24" t="str">
        <f>IF($D162="","",$B162*VLOOKUP($D162,aliments!$B$2:$AZ$70,18,0)/100)</f>
        <v/>
      </c>
      <c r="V162" s="24" t="str">
        <f>IF($D162="","",$B162*VLOOKUP($D162,aliments!$B$2:$AZ$70,19,0)/100)</f>
        <v/>
      </c>
      <c r="W162" s="24" t="str">
        <f>IF($D162="","",$B162*VLOOKUP($D162,aliments!$B$2:$AZ$70,20,0)/100)</f>
        <v/>
      </c>
      <c r="X162" s="24" t="str">
        <f>IF($D162="","",$B162*VLOOKUP($D162,aliments!$B$2:$AZ$70,21,0)/100)</f>
        <v/>
      </c>
      <c r="Y162" s="24" t="str">
        <f>IF($D162="","",$B162*VLOOKUP($D162,aliments!$B$2:$AZ$70,22,0)/100)</f>
        <v/>
      </c>
      <c r="Z162" s="24" t="str">
        <f>IF($D162="","",$B162*VLOOKUP($D162,aliments!$B$2:$AZ$70,23,0)/100)</f>
        <v/>
      </c>
      <c r="AA162" s="24" t="str">
        <f>IF($D162="","",$B162*VLOOKUP($D162,aliments!$B$2:$AZ$70,24,0)/100)</f>
        <v/>
      </c>
      <c r="AB162" s="24" t="str">
        <f>IF($D162="","",$B162*VLOOKUP($D162,aliments!$B$2:$AZ$70,25,0)/100)</f>
        <v/>
      </c>
      <c r="AC162" s="24" t="str">
        <f>IF($D162="","",$B162*VLOOKUP($D162,aliments!$B$2:$AZ$70,26,0)/100)</f>
        <v/>
      </c>
      <c r="AD162" s="24" t="str">
        <f>IF($D162="","",$B162*VLOOKUP($D162,aliments!$B$2:$AZ$70,27,0)/100)</f>
        <v/>
      </c>
      <c r="AE162" s="24" t="str">
        <f>IF($D162="","",$B162*VLOOKUP($D162,aliments!$B$2:$AZ$70,28,0)/100)</f>
        <v/>
      </c>
      <c r="AF162" s="24" t="str">
        <f>IF($D162="","",$B162*VLOOKUP($D162,aliments!$B$2:$AZ$70,29,0)/100)</f>
        <v/>
      </c>
      <c r="AG162" s="24" t="str">
        <f>IF($D162="","",$B162*VLOOKUP($D162,aliments!$B$2:$AZ$70,30,0)/100)</f>
        <v/>
      </c>
      <c r="AH162" s="24" t="str">
        <f>IF($D162="","",$B162*VLOOKUP($D162,aliments!$B$2:$AZ$70,31,0)/100)</f>
        <v/>
      </c>
      <c r="AI162" s="24" t="str">
        <f>IF($D162="","",$B162*VLOOKUP($D162,aliments!$B$2:$AZ$70,32,0)/100)</f>
        <v/>
      </c>
      <c r="AJ162" s="24" t="str">
        <f>IF($D162="","",$B162*VLOOKUP($D162,aliments!$B$2:$AZ$70,33,0)/100)</f>
        <v/>
      </c>
      <c r="AK162" s="24" t="str">
        <f>IF($D162="","",$B162*VLOOKUP($D162,aliments!$B$2:$AZ$70,34,0)/100)</f>
        <v/>
      </c>
      <c r="AL162" s="24" t="str">
        <f>IF($D162="","",$B162*VLOOKUP($D162,aliments!$B$2:$AZ$70,35,0)/100)</f>
        <v/>
      </c>
      <c r="AM162" s="24" t="str">
        <f>IF($D162="","",$B162*VLOOKUP($D162,aliments!$B$2:$AZ$70,36,0)/100)</f>
        <v/>
      </c>
      <c r="AN162" s="24" t="str">
        <f>IF($D162="","",$B162*VLOOKUP($D162,aliments!$B$2:$AZ$70,37,0)/100)</f>
        <v/>
      </c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19"/>
      <c r="BJ162" s="19"/>
      <c r="BK162" s="19"/>
      <c r="BL162" s="19"/>
      <c r="BM162" s="19"/>
      <c r="BN162" s="19"/>
      <c r="BO162" s="19"/>
      <c r="BP162" s="19"/>
      <c r="BQ162" s="19"/>
      <c r="BR162" s="19"/>
      <c r="BS162" s="19"/>
      <c r="BT162" s="19"/>
      <c r="BU162" s="19"/>
      <c r="BV162" s="19"/>
      <c r="BW162" s="19"/>
    </row>
    <row r="163" spans="1:75">
      <c r="D163" s="23"/>
      <c r="E163" s="24" t="str">
        <f>IF($D163="","",$B163*VLOOKUP($D163,aliments!$B$2:$AZ$70,2,0)/100)</f>
        <v/>
      </c>
      <c r="F163" s="24" t="str">
        <f>IF($D163="","",$B163*VLOOKUP($D163,aliments!$B$2:$AZ$70,3,0)/100)</f>
        <v/>
      </c>
      <c r="G163" s="24" t="str">
        <f>IF($D163="","",$B163*VLOOKUP($D163,aliments!$B$2:$AZ$70,4,0)/100)</f>
        <v/>
      </c>
      <c r="H163" s="24" t="str">
        <f>IF($D163="","",$B163*VLOOKUP($D163,aliments!$B$2:$AZ$70,5,0)/100)</f>
        <v/>
      </c>
      <c r="I163" s="24" t="str">
        <f>IF($D163="","",$B163*VLOOKUP($D163,aliments!$B$2:$AZ$70,6,0)/100)</f>
        <v/>
      </c>
      <c r="J163" s="24" t="str">
        <f>IF($D163="","",$B163*VLOOKUP($D163,aliments!$B$2:$AZ$70,7,0)/100)</f>
        <v/>
      </c>
      <c r="K163" s="24" t="str">
        <f>IF($D163="","",$B163*VLOOKUP($D163,aliments!$B$2:$AZ$70,8,0)/100)</f>
        <v/>
      </c>
      <c r="L163" s="24" t="str">
        <f>IF($D163="","",$B163*VLOOKUP($D163,aliments!$B$2:$AZ$70,9,0)/100)</f>
        <v/>
      </c>
      <c r="M163" s="24" t="str">
        <f>IF($D163="","",$B163*VLOOKUP($D163,aliments!$B$2:$AZ$70,10,0)/100)</f>
        <v/>
      </c>
      <c r="N163" s="24" t="str">
        <f>IF($D163="","",$B163*VLOOKUP($D163,aliments!$B$2:$AZ$70,11,0)/100)</f>
        <v/>
      </c>
      <c r="O163" s="24" t="str">
        <f>IF($D163="","",$B163*VLOOKUP($D163,aliments!$B$2:$AZ$70,12,0)/100)</f>
        <v/>
      </c>
      <c r="P163" s="24" t="str">
        <f>IF($D163="","",$B163*VLOOKUP($D163,aliments!$B$2:$AZ$70,13,0)/100)</f>
        <v/>
      </c>
      <c r="Q163" s="24" t="str">
        <f>IF($D163="","",$B163*VLOOKUP($D163,aliments!$B$2:$AZ$70,14,0)/100)</f>
        <v/>
      </c>
      <c r="R163" s="24" t="str">
        <f>IF($D163="","",$B163*VLOOKUP($D163,aliments!$B$2:$AZ$70,15,0)/100)</f>
        <v/>
      </c>
      <c r="S163" s="24" t="str">
        <f>IF($D163="","",$B163*VLOOKUP($D163,aliments!$B$2:$AZ$70,16,0)/100)</f>
        <v/>
      </c>
      <c r="T163" s="24" t="str">
        <f>IF($D163="","",$B163*VLOOKUP($D163,aliments!$B$2:$AZ$70,17,0)/100)</f>
        <v/>
      </c>
      <c r="U163" s="24" t="str">
        <f>IF($D163="","",$B163*VLOOKUP($D163,aliments!$B$2:$AZ$70,18,0)/100)</f>
        <v/>
      </c>
      <c r="V163" s="24" t="str">
        <f>IF($D163="","",$B163*VLOOKUP($D163,aliments!$B$2:$AZ$70,19,0)/100)</f>
        <v/>
      </c>
      <c r="W163" s="24" t="str">
        <f>IF($D163="","",$B163*VLOOKUP($D163,aliments!$B$2:$AZ$70,20,0)/100)</f>
        <v/>
      </c>
      <c r="X163" s="24" t="str">
        <f>IF($D163="","",$B163*VLOOKUP($D163,aliments!$B$2:$AZ$70,21,0)/100)</f>
        <v/>
      </c>
      <c r="Y163" s="24" t="str">
        <f>IF($D163="","",$B163*VLOOKUP($D163,aliments!$B$2:$AZ$70,22,0)/100)</f>
        <v/>
      </c>
      <c r="Z163" s="24" t="str">
        <f>IF($D163="","",$B163*VLOOKUP($D163,aliments!$B$2:$AZ$70,23,0)/100)</f>
        <v/>
      </c>
      <c r="AA163" s="24" t="str">
        <f>IF($D163="","",$B163*VLOOKUP($D163,aliments!$B$2:$AZ$70,24,0)/100)</f>
        <v/>
      </c>
      <c r="AB163" s="24" t="str">
        <f>IF($D163="","",$B163*VLOOKUP($D163,aliments!$B$2:$AZ$70,25,0)/100)</f>
        <v/>
      </c>
      <c r="AC163" s="24" t="str">
        <f>IF($D163="","",$B163*VLOOKUP($D163,aliments!$B$2:$AZ$70,26,0)/100)</f>
        <v/>
      </c>
      <c r="AD163" s="24" t="str">
        <f>IF($D163="","",$B163*VLOOKUP($D163,aliments!$B$2:$AZ$70,27,0)/100)</f>
        <v/>
      </c>
      <c r="AE163" s="24" t="str">
        <f>IF($D163="","",$B163*VLOOKUP($D163,aliments!$B$2:$AZ$70,28,0)/100)</f>
        <v/>
      </c>
      <c r="AF163" s="24" t="str">
        <f>IF($D163="","",$B163*VLOOKUP($D163,aliments!$B$2:$AZ$70,29,0)/100)</f>
        <v/>
      </c>
      <c r="AG163" s="24" t="str">
        <f>IF($D163="","",$B163*VLOOKUP($D163,aliments!$B$2:$AZ$70,30,0)/100)</f>
        <v/>
      </c>
      <c r="AH163" s="24" t="str">
        <f>IF($D163="","",$B163*VLOOKUP($D163,aliments!$B$2:$AZ$70,31,0)/100)</f>
        <v/>
      </c>
      <c r="AI163" s="24" t="str">
        <f>IF($D163="","",$B163*VLOOKUP($D163,aliments!$B$2:$AZ$70,32,0)/100)</f>
        <v/>
      </c>
      <c r="AJ163" s="24" t="str">
        <f>IF($D163="","",$B163*VLOOKUP($D163,aliments!$B$2:$AZ$70,33,0)/100)</f>
        <v/>
      </c>
      <c r="AK163" s="24" t="str">
        <f>IF($D163="","",$B163*VLOOKUP($D163,aliments!$B$2:$AZ$70,34,0)/100)</f>
        <v/>
      </c>
      <c r="AL163" s="24" t="str">
        <f>IF($D163="","",$B163*VLOOKUP($D163,aliments!$B$2:$AZ$70,35,0)/100)</f>
        <v/>
      </c>
      <c r="AM163" s="24" t="str">
        <f>IF($D163="","",$B163*VLOOKUP($D163,aliments!$B$2:$AZ$70,36,0)/100)</f>
        <v/>
      </c>
      <c r="AN163" s="24" t="str">
        <f>IF($D163="","",$B163*VLOOKUP($D163,aliments!$B$2:$AZ$70,37,0)/100)</f>
        <v/>
      </c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</row>
    <row r="164" spans="1:75">
      <c r="D164" s="23"/>
      <c r="E164" s="24" t="str">
        <f>IF($D164="","",$B164*VLOOKUP($D164,aliments!$B$2:$AZ$70,2,0)/100)</f>
        <v/>
      </c>
      <c r="F164" s="24" t="str">
        <f>IF($D164="","",$B164*VLOOKUP($D164,aliments!$B$2:$AZ$70,3,0)/100)</f>
        <v/>
      </c>
      <c r="G164" s="24" t="str">
        <f>IF($D164="","",$B164*VLOOKUP($D164,aliments!$B$2:$AZ$70,4,0)/100)</f>
        <v/>
      </c>
      <c r="H164" s="24" t="str">
        <f>IF($D164="","",$B164*VLOOKUP($D164,aliments!$B$2:$AZ$70,5,0)/100)</f>
        <v/>
      </c>
      <c r="I164" s="24" t="str">
        <f>IF($D164="","",$B164*VLOOKUP($D164,aliments!$B$2:$AZ$70,6,0)/100)</f>
        <v/>
      </c>
      <c r="J164" s="24" t="str">
        <f>IF($D164="","",$B164*VLOOKUP($D164,aliments!$B$2:$AZ$70,7,0)/100)</f>
        <v/>
      </c>
      <c r="K164" s="24" t="str">
        <f>IF($D164="","",$B164*VLOOKUP($D164,aliments!$B$2:$AZ$70,8,0)/100)</f>
        <v/>
      </c>
      <c r="L164" s="24" t="str">
        <f>IF($D164="","",$B164*VLOOKUP($D164,aliments!$B$2:$AZ$70,9,0)/100)</f>
        <v/>
      </c>
      <c r="M164" s="24" t="str">
        <f>IF($D164="","",$B164*VLOOKUP($D164,aliments!$B$2:$AZ$70,10,0)/100)</f>
        <v/>
      </c>
      <c r="N164" s="24" t="str">
        <f>IF($D164="","",$B164*VLOOKUP($D164,aliments!$B$2:$AZ$70,11,0)/100)</f>
        <v/>
      </c>
      <c r="O164" s="24" t="str">
        <f>IF($D164="","",$B164*VLOOKUP($D164,aliments!$B$2:$AZ$70,12,0)/100)</f>
        <v/>
      </c>
      <c r="P164" s="24" t="str">
        <f>IF($D164="","",$B164*VLOOKUP($D164,aliments!$B$2:$AZ$70,13,0)/100)</f>
        <v/>
      </c>
      <c r="Q164" s="24" t="str">
        <f>IF($D164="","",$B164*VLOOKUP($D164,aliments!$B$2:$AZ$70,14,0)/100)</f>
        <v/>
      </c>
      <c r="R164" s="24" t="str">
        <f>IF($D164="","",$B164*VLOOKUP($D164,aliments!$B$2:$AZ$70,15,0)/100)</f>
        <v/>
      </c>
      <c r="S164" s="24" t="str">
        <f>IF($D164="","",$B164*VLOOKUP($D164,aliments!$B$2:$AZ$70,16,0)/100)</f>
        <v/>
      </c>
      <c r="T164" s="24" t="str">
        <f>IF($D164="","",$B164*VLOOKUP($D164,aliments!$B$2:$AZ$70,17,0)/100)</f>
        <v/>
      </c>
      <c r="U164" s="24" t="str">
        <f>IF($D164="","",$B164*VLOOKUP($D164,aliments!$B$2:$AZ$70,18,0)/100)</f>
        <v/>
      </c>
      <c r="V164" s="24" t="str">
        <f>IF($D164="","",$B164*VLOOKUP($D164,aliments!$B$2:$AZ$70,19,0)/100)</f>
        <v/>
      </c>
      <c r="W164" s="24" t="str">
        <f>IF($D164="","",$B164*VLOOKUP($D164,aliments!$B$2:$AZ$70,20,0)/100)</f>
        <v/>
      </c>
      <c r="X164" s="24" t="str">
        <f>IF($D164="","",$B164*VLOOKUP($D164,aliments!$B$2:$AZ$70,21,0)/100)</f>
        <v/>
      </c>
      <c r="Y164" s="24" t="str">
        <f>IF($D164="","",$B164*VLOOKUP($D164,aliments!$B$2:$AZ$70,22,0)/100)</f>
        <v/>
      </c>
      <c r="Z164" s="24" t="str">
        <f>IF($D164="","",$B164*VLOOKUP($D164,aliments!$B$2:$AZ$70,23,0)/100)</f>
        <v/>
      </c>
      <c r="AA164" s="24" t="str">
        <f>IF($D164="","",$B164*VLOOKUP($D164,aliments!$B$2:$AZ$70,24,0)/100)</f>
        <v/>
      </c>
      <c r="AB164" s="24" t="str">
        <f>IF($D164="","",$B164*VLOOKUP($D164,aliments!$B$2:$AZ$70,25,0)/100)</f>
        <v/>
      </c>
      <c r="AC164" s="24" t="str">
        <f>IF($D164="","",$B164*VLOOKUP($D164,aliments!$B$2:$AZ$70,26,0)/100)</f>
        <v/>
      </c>
      <c r="AD164" s="24" t="str">
        <f>IF($D164="","",$B164*VLOOKUP($D164,aliments!$B$2:$AZ$70,27,0)/100)</f>
        <v/>
      </c>
      <c r="AE164" s="24" t="str">
        <f>IF($D164="","",$B164*VLOOKUP($D164,aliments!$B$2:$AZ$70,28,0)/100)</f>
        <v/>
      </c>
      <c r="AF164" s="24" t="str">
        <f>IF($D164="","",$B164*VLOOKUP($D164,aliments!$B$2:$AZ$70,29,0)/100)</f>
        <v/>
      </c>
      <c r="AG164" s="24" t="str">
        <f>IF($D164="","",$B164*VLOOKUP($D164,aliments!$B$2:$AZ$70,30,0)/100)</f>
        <v/>
      </c>
      <c r="AH164" s="24" t="str">
        <f>IF($D164="","",$B164*VLOOKUP($D164,aliments!$B$2:$AZ$70,31,0)/100)</f>
        <v/>
      </c>
      <c r="AI164" s="24" t="str">
        <f>IF($D164="","",$B164*VLOOKUP($D164,aliments!$B$2:$AZ$70,32,0)/100)</f>
        <v/>
      </c>
      <c r="AJ164" s="24" t="str">
        <f>IF($D164="","",$B164*VLOOKUP($D164,aliments!$B$2:$AZ$70,33,0)/100)</f>
        <v/>
      </c>
      <c r="AK164" s="24" t="str">
        <f>IF($D164="","",$B164*VLOOKUP($D164,aliments!$B$2:$AZ$70,34,0)/100)</f>
        <v/>
      </c>
      <c r="AL164" s="24" t="str">
        <f>IF($D164="","",$B164*VLOOKUP($D164,aliments!$B$2:$AZ$70,35,0)/100)</f>
        <v/>
      </c>
      <c r="AM164" s="24" t="str">
        <f>IF($D164="","",$B164*VLOOKUP($D164,aliments!$B$2:$AZ$70,36,0)/100)</f>
        <v/>
      </c>
      <c r="AN164" s="24" t="str">
        <f>IF($D164="","",$B164*VLOOKUP($D164,aliments!$B$2:$AZ$70,37,0)/100)</f>
        <v/>
      </c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19"/>
      <c r="BF164" s="19"/>
      <c r="BG164" s="19"/>
      <c r="BH164" s="19"/>
      <c r="BI164" s="19"/>
      <c r="BJ164" s="19"/>
      <c r="BK164" s="19"/>
      <c r="BL164" s="19"/>
      <c r="BM164" s="19"/>
      <c r="BN164" s="19"/>
      <c r="BO164" s="19"/>
      <c r="BP164" s="19"/>
      <c r="BQ164" s="19"/>
      <c r="BR164" s="19"/>
      <c r="BS164" s="19"/>
      <c r="BT164" s="19"/>
      <c r="BU164" s="19"/>
      <c r="BV164" s="19"/>
      <c r="BW164" s="19"/>
    </row>
    <row r="165" spans="1:75">
      <c r="D165" s="23"/>
      <c r="E165" s="24" t="str">
        <f>IF($D165="","",$B165*VLOOKUP($D165,aliments!$B$2:$AZ$70,2,0)/100)</f>
        <v/>
      </c>
      <c r="F165" s="24" t="str">
        <f>IF($D165="","",$B165*VLOOKUP($D165,aliments!$B$2:$AZ$70,3,0)/100)</f>
        <v/>
      </c>
      <c r="G165" s="24" t="str">
        <f>IF($D165="","",$B165*VLOOKUP($D165,aliments!$B$2:$AZ$70,4,0)/100)</f>
        <v/>
      </c>
      <c r="H165" s="24" t="str">
        <f>IF($D165="","",$B165*VLOOKUP($D165,aliments!$B$2:$AZ$70,5,0)/100)</f>
        <v/>
      </c>
      <c r="I165" s="24" t="str">
        <f>IF($D165="","",$B165*VLOOKUP($D165,aliments!$B$2:$AZ$70,6,0)/100)</f>
        <v/>
      </c>
      <c r="J165" s="24" t="str">
        <f>IF($D165="","",$B165*VLOOKUP($D165,aliments!$B$2:$AZ$70,7,0)/100)</f>
        <v/>
      </c>
      <c r="K165" s="24" t="str">
        <f>IF($D165="","",$B165*VLOOKUP($D165,aliments!$B$2:$AZ$70,8,0)/100)</f>
        <v/>
      </c>
      <c r="L165" s="24" t="str">
        <f>IF($D165="","",$B165*VLOOKUP($D165,aliments!$B$2:$AZ$70,9,0)/100)</f>
        <v/>
      </c>
      <c r="M165" s="24" t="str">
        <f>IF($D165="","",$B165*VLOOKUP($D165,aliments!$B$2:$AZ$70,10,0)/100)</f>
        <v/>
      </c>
      <c r="N165" s="24" t="str">
        <f>IF($D165="","",$B165*VLOOKUP($D165,aliments!$B$2:$AZ$70,11,0)/100)</f>
        <v/>
      </c>
      <c r="O165" s="24" t="str">
        <f>IF($D165="","",$B165*VLOOKUP($D165,aliments!$B$2:$AZ$70,12,0)/100)</f>
        <v/>
      </c>
      <c r="P165" s="24" t="str">
        <f>IF($D165="","",$B165*VLOOKUP($D165,aliments!$B$2:$AZ$70,13,0)/100)</f>
        <v/>
      </c>
      <c r="Q165" s="24" t="str">
        <f>IF($D165="","",$B165*VLOOKUP($D165,aliments!$B$2:$AZ$70,14,0)/100)</f>
        <v/>
      </c>
      <c r="R165" s="24" t="str">
        <f>IF($D165="","",$B165*VLOOKUP($D165,aliments!$B$2:$AZ$70,15,0)/100)</f>
        <v/>
      </c>
      <c r="S165" s="24" t="str">
        <f>IF($D165="","",$B165*VLOOKUP($D165,aliments!$B$2:$AZ$70,16,0)/100)</f>
        <v/>
      </c>
      <c r="T165" s="24" t="str">
        <f>IF($D165="","",$B165*VLOOKUP($D165,aliments!$B$2:$AZ$70,17,0)/100)</f>
        <v/>
      </c>
      <c r="U165" s="24" t="str">
        <f>IF($D165="","",$B165*VLOOKUP($D165,aliments!$B$2:$AZ$70,18,0)/100)</f>
        <v/>
      </c>
      <c r="V165" s="24" t="str">
        <f>IF($D165="","",$B165*VLOOKUP($D165,aliments!$B$2:$AZ$70,19,0)/100)</f>
        <v/>
      </c>
      <c r="W165" s="24" t="str">
        <f>IF($D165="","",$B165*VLOOKUP($D165,aliments!$B$2:$AZ$70,20,0)/100)</f>
        <v/>
      </c>
      <c r="X165" s="24" t="str">
        <f>IF($D165="","",$B165*VLOOKUP($D165,aliments!$B$2:$AZ$70,21,0)/100)</f>
        <v/>
      </c>
      <c r="Y165" s="24" t="str">
        <f>IF($D165="","",$B165*VLOOKUP($D165,aliments!$B$2:$AZ$70,22,0)/100)</f>
        <v/>
      </c>
      <c r="Z165" s="24" t="str">
        <f>IF($D165="","",$B165*VLOOKUP($D165,aliments!$B$2:$AZ$70,23,0)/100)</f>
        <v/>
      </c>
      <c r="AA165" s="24" t="str">
        <f>IF($D165="","",$B165*VLOOKUP($D165,aliments!$B$2:$AZ$70,24,0)/100)</f>
        <v/>
      </c>
      <c r="AB165" s="24" t="str">
        <f>IF($D165="","",$B165*VLOOKUP($D165,aliments!$B$2:$AZ$70,25,0)/100)</f>
        <v/>
      </c>
      <c r="AC165" s="24" t="str">
        <f>IF($D165="","",$B165*VLOOKUP($D165,aliments!$B$2:$AZ$70,26,0)/100)</f>
        <v/>
      </c>
      <c r="AD165" s="24" t="str">
        <f>IF($D165="","",$B165*VLOOKUP($D165,aliments!$B$2:$AZ$70,27,0)/100)</f>
        <v/>
      </c>
      <c r="AE165" s="24" t="str">
        <f>IF($D165="","",$B165*VLOOKUP($D165,aliments!$B$2:$AZ$70,28,0)/100)</f>
        <v/>
      </c>
      <c r="AF165" s="24" t="str">
        <f>IF($D165="","",$B165*VLOOKUP($D165,aliments!$B$2:$AZ$70,29,0)/100)</f>
        <v/>
      </c>
      <c r="AG165" s="24" t="str">
        <f>IF($D165="","",$B165*VLOOKUP($D165,aliments!$B$2:$AZ$70,30,0)/100)</f>
        <v/>
      </c>
      <c r="AH165" s="24" t="str">
        <f>IF($D165="","",$B165*VLOOKUP($D165,aliments!$B$2:$AZ$70,31,0)/100)</f>
        <v/>
      </c>
      <c r="AI165" s="24" t="str">
        <f>IF($D165="","",$B165*VLOOKUP($D165,aliments!$B$2:$AZ$70,32,0)/100)</f>
        <v/>
      </c>
      <c r="AJ165" s="24" t="str">
        <f>IF($D165="","",$B165*VLOOKUP($D165,aliments!$B$2:$AZ$70,33,0)/100)</f>
        <v/>
      </c>
      <c r="AK165" s="24" t="str">
        <f>IF($D165="","",$B165*VLOOKUP($D165,aliments!$B$2:$AZ$70,34,0)/100)</f>
        <v/>
      </c>
      <c r="AL165" s="24" t="str">
        <f>IF($D165="","",$B165*VLOOKUP($D165,aliments!$B$2:$AZ$70,35,0)/100)</f>
        <v/>
      </c>
      <c r="AM165" s="24" t="str">
        <f>IF($D165="","",$B165*VLOOKUP($D165,aliments!$B$2:$AZ$70,36,0)/100)</f>
        <v/>
      </c>
      <c r="AN165" s="24" t="str">
        <f>IF($D165="","",$B165*VLOOKUP($D165,aliments!$B$2:$AZ$70,37,0)/100)</f>
        <v/>
      </c>
    </row>
    <row r="166" spans="1:75">
      <c r="D166" s="23"/>
      <c r="E166" s="24" t="str">
        <f>IF($D166="","",$B166*VLOOKUP($D166,aliments!$B$2:$AZ$70,2,0)/100)</f>
        <v/>
      </c>
      <c r="F166" s="24" t="str">
        <f>IF($D166="","",$B166*VLOOKUP($D166,aliments!$B$2:$AZ$70,3,0)/100)</f>
        <v/>
      </c>
      <c r="G166" s="24" t="str">
        <f>IF($D166="","",$B166*VLOOKUP($D166,aliments!$B$2:$AZ$70,4,0)/100)</f>
        <v/>
      </c>
      <c r="H166" s="24" t="str">
        <f>IF($D166="","",$B166*VLOOKUP($D166,aliments!$B$2:$AZ$70,5,0)/100)</f>
        <v/>
      </c>
      <c r="I166" s="24" t="str">
        <f>IF($D166="","",$B166*VLOOKUP($D166,aliments!$B$2:$AZ$70,6,0)/100)</f>
        <v/>
      </c>
      <c r="J166" s="24" t="str">
        <f>IF($D166="","",$B166*VLOOKUP($D166,aliments!$B$2:$AZ$70,7,0)/100)</f>
        <v/>
      </c>
      <c r="K166" s="24" t="str">
        <f>IF($D166="","",$B166*VLOOKUP($D166,aliments!$B$2:$AZ$70,8,0)/100)</f>
        <v/>
      </c>
      <c r="L166" s="24" t="str">
        <f>IF($D166="","",$B166*VLOOKUP($D166,aliments!$B$2:$AZ$70,9,0)/100)</f>
        <v/>
      </c>
      <c r="M166" s="24" t="str">
        <f>IF($D166="","",$B166*VLOOKUP($D166,aliments!$B$2:$AZ$70,10,0)/100)</f>
        <v/>
      </c>
      <c r="N166" s="24" t="str">
        <f>IF($D166="","",$B166*VLOOKUP($D166,aliments!$B$2:$AZ$70,11,0)/100)</f>
        <v/>
      </c>
      <c r="O166" s="24" t="str">
        <f>IF($D166="","",$B166*VLOOKUP($D166,aliments!$B$2:$AZ$70,12,0)/100)</f>
        <v/>
      </c>
      <c r="P166" s="24" t="str">
        <f>IF($D166="","",$B166*VLOOKUP($D166,aliments!$B$2:$AZ$70,13,0)/100)</f>
        <v/>
      </c>
      <c r="Q166" s="24" t="str">
        <f>IF($D166="","",$B166*VLOOKUP($D166,aliments!$B$2:$AZ$70,14,0)/100)</f>
        <v/>
      </c>
      <c r="R166" s="24" t="str">
        <f>IF($D166="","",$B166*VLOOKUP($D166,aliments!$B$2:$AZ$70,15,0)/100)</f>
        <v/>
      </c>
      <c r="S166" s="24" t="str">
        <f>IF($D166="","",$B166*VLOOKUP($D166,aliments!$B$2:$AZ$70,16,0)/100)</f>
        <v/>
      </c>
      <c r="T166" s="24" t="str">
        <f>IF($D166="","",$B166*VLOOKUP($D166,aliments!$B$2:$AZ$70,17,0)/100)</f>
        <v/>
      </c>
      <c r="U166" s="24" t="str">
        <f>IF($D166="","",$B166*VLOOKUP($D166,aliments!$B$2:$AZ$70,18,0)/100)</f>
        <v/>
      </c>
      <c r="V166" s="24" t="str">
        <f>IF($D166="","",$B166*VLOOKUP($D166,aliments!$B$2:$AZ$70,19,0)/100)</f>
        <v/>
      </c>
      <c r="W166" s="24" t="str">
        <f>IF($D166="","",$B166*VLOOKUP($D166,aliments!$B$2:$AZ$70,20,0)/100)</f>
        <v/>
      </c>
      <c r="X166" s="24" t="str">
        <f>IF($D166="","",$B166*VLOOKUP($D166,aliments!$B$2:$AZ$70,21,0)/100)</f>
        <v/>
      </c>
      <c r="Y166" s="24" t="str">
        <f>IF($D166="","",$B166*VLOOKUP($D166,aliments!$B$2:$AZ$70,22,0)/100)</f>
        <v/>
      </c>
      <c r="Z166" s="24" t="str">
        <f>IF($D166="","",$B166*VLOOKUP($D166,aliments!$B$2:$AZ$70,23,0)/100)</f>
        <v/>
      </c>
      <c r="AA166" s="24" t="str">
        <f>IF($D166="","",$B166*VLOOKUP($D166,aliments!$B$2:$AZ$70,24,0)/100)</f>
        <v/>
      </c>
      <c r="AB166" s="24" t="str">
        <f>IF($D166="","",$B166*VLOOKUP($D166,aliments!$B$2:$AZ$70,25,0)/100)</f>
        <v/>
      </c>
      <c r="AC166" s="24" t="str">
        <f>IF($D166="","",$B166*VLOOKUP($D166,aliments!$B$2:$AZ$70,26,0)/100)</f>
        <v/>
      </c>
      <c r="AD166" s="24" t="str">
        <f>IF($D166="","",$B166*VLOOKUP($D166,aliments!$B$2:$AZ$70,27,0)/100)</f>
        <v/>
      </c>
      <c r="AE166" s="24" t="str">
        <f>IF($D166="","",$B166*VLOOKUP($D166,aliments!$B$2:$AZ$70,28,0)/100)</f>
        <v/>
      </c>
      <c r="AF166" s="24" t="str">
        <f>IF($D166="","",$B166*VLOOKUP($D166,aliments!$B$2:$AZ$70,29,0)/100)</f>
        <v/>
      </c>
      <c r="AG166" s="24" t="str">
        <f>IF($D166="","",$B166*VLOOKUP($D166,aliments!$B$2:$AZ$70,30,0)/100)</f>
        <v/>
      </c>
      <c r="AH166" s="24" t="str">
        <f>IF($D166="","",$B166*VLOOKUP($D166,aliments!$B$2:$AZ$70,31,0)/100)</f>
        <v/>
      </c>
      <c r="AI166" s="24" t="str">
        <f>IF($D166="","",$B166*VLOOKUP($D166,aliments!$B$2:$AZ$70,32,0)/100)</f>
        <v/>
      </c>
      <c r="AJ166" s="24" t="str">
        <f>IF($D166="","",$B166*VLOOKUP($D166,aliments!$B$2:$AZ$70,33,0)/100)</f>
        <v/>
      </c>
      <c r="AK166" s="24" t="str">
        <f>IF($D166="","",$B166*VLOOKUP($D166,aliments!$B$2:$AZ$70,34,0)/100)</f>
        <v/>
      </c>
      <c r="AL166" s="24" t="str">
        <f>IF($D166="","",$B166*VLOOKUP($D166,aliments!$B$2:$AZ$70,35,0)/100)</f>
        <v/>
      </c>
      <c r="AM166" s="24" t="str">
        <f>IF($D166="","",$B166*VLOOKUP($D166,aliments!$B$2:$AZ$70,36,0)/100)</f>
        <v/>
      </c>
      <c r="AN166" s="24" t="str">
        <f>IF($D166="","",$B166*VLOOKUP($D166,aliments!$B$2:$AZ$70,37,0)/100)</f>
        <v/>
      </c>
    </row>
    <row r="167" spans="1:75">
      <c r="D167" s="23"/>
      <c r="E167" s="24" t="str">
        <f>IF($D167="","",$B167*VLOOKUP($D167,aliments!$B$2:$AZ$70,2,0)/100)</f>
        <v/>
      </c>
      <c r="F167" s="24" t="str">
        <f>IF($D167="","",$B167*VLOOKUP($D167,aliments!$B$2:$AZ$70,3,0)/100)</f>
        <v/>
      </c>
      <c r="G167" s="24" t="str">
        <f>IF($D167="","",$B167*VLOOKUP($D167,aliments!$B$2:$AZ$70,4,0)/100)</f>
        <v/>
      </c>
      <c r="H167" s="24" t="str">
        <f>IF($D167="","",$B167*VLOOKUP($D167,aliments!$B$2:$AZ$70,5,0)/100)</f>
        <v/>
      </c>
      <c r="I167" s="24" t="str">
        <f>IF($D167="","",$B167*VLOOKUP($D167,aliments!$B$2:$AZ$70,6,0)/100)</f>
        <v/>
      </c>
      <c r="J167" s="24" t="str">
        <f>IF($D167="","",$B167*VLOOKUP($D167,aliments!$B$2:$AZ$70,7,0)/100)</f>
        <v/>
      </c>
      <c r="K167" s="24" t="str">
        <f>IF($D167="","",$B167*VLOOKUP($D167,aliments!$B$2:$AZ$70,8,0)/100)</f>
        <v/>
      </c>
      <c r="L167" s="24" t="str">
        <f>IF($D167="","",$B167*VLOOKUP($D167,aliments!$B$2:$AZ$70,9,0)/100)</f>
        <v/>
      </c>
      <c r="M167" s="24" t="str">
        <f>IF($D167="","",$B167*VLOOKUP($D167,aliments!$B$2:$AZ$70,10,0)/100)</f>
        <v/>
      </c>
      <c r="N167" s="24" t="str">
        <f>IF($D167="","",$B167*VLOOKUP($D167,aliments!$B$2:$AZ$70,11,0)/100)</f>
        <v/>
      </c>
      <c r="O167" s="24" t="str">
        <f>IF($D167="","",$B167*VLOOKUP($D167,aliments!$B$2:$AZ$70,12,0)/100)</f>
        <v/>
      </c>
      <c r="P167" s="24" t="str">
        <f>IF($D167="","",$B167*VLOOKUP($D167,aliments!$B$2:$AZ$70,13,0)/100)</f>
        <v/>
      </c>
      <c r="Q167" s="24" t="str">
        <f>IF($D167="","",$B167*VLOOKUP($D167,aliments!$B$2:$AZ$70,14,0)/100)</f>
        <v/>
      </c>
      <c r="R167" s="24" t="str">
        <f>IF($D167="","",$B167*VLOOKUP($D167,aliments!$B$2:$AZ$70,15,0)/100)</f>
        <v/>
      </c>
      <c r="S167" s="24" t="str">
        <f>IF($D167="","",$B167*VLOOKUP($D167,aliments!$B$2:$AZ$70,16,0)/100)</f>
        <v/>
      </c>
      <c r="T167" s="24" t="str">
        <f>IF($D167="","",$B167*VLOOKUP($D167,aliments!$B$2:$AZ$70,17,0)/100)</f>
        <v/>
      </c>
      <c r="U167" s="24" t="str">
        <f>IF($D167="","",$B167*VLOOKUP($D167,aliments!$B$2:$AZ$70,18,0)/100)</f>
        <v/>
      </c>
      <c r="V167" s="24" t="str">
        <f>IF($D167="","",$B167*VLOOKUP($D167,aliments!$B$2:$AZ$70,19,0)/100)</f>
        <v/>
      </c>
      <c r="W167" s="24" t="str">
        <f>IF($D167="","",$B167*VLOOKUP($D167,aliments!$B$2:$AZ$70,20,0)/100)</f>
        <v/>
      </c>
      <c r="X167" s="24" t="str">
        <f>IF($D167="","",$B167*VLOOKUP($D167,aliments!$B$2:$AZ$70,21,0)/100)</f>
        <v/>
      </c>
      <c r="Y167" s="24" t="str">
        <f>IF($D167="","",$B167*VLOOKUP($D167,aliments!$B$2:$AZ$70,22,0)/100)</f>
        <v/>
      </c>
      <c r="Z167" s="24" t="str">
        <f>IF($D167="","",$B167*VLOOKUP($D167,aliments!$B$2:$AZ$70,23,0)/100)</f>
        <v/>
      </c>
      <c r="AA167" s="24" t="str">
        <f>IF($D167="","",$B167*VLOOKUP($D167,aliments!$B$2:$AZ$70,24,0)/100)</f>
        <v/>
      </c>
      <c r="AB167" s="24" t="str">
        <f>IF($D167="","",$B167*VLOOKUP($D167,aliments!$B$2:$AZ$70,25,0)/100)</f>
        <v/>
      </c>
      <c r="AC167" s="24" t="str">
        <f>IF($D167="","",$B167*VLOOKUP($D167,aliments!$B$2:$AZ$70,26,0)/100)</f>
        <v/>
      </c>
      <c r="AD167" s="24" t="str">
        <f>IF($D167="","",$B167*VLOOKUP($D167,aliments!$B$2:$AZ$70,27,0)/100)</f>
        <v/>
      </c>
      <c r="AE167" s="24" t="str">
        <f>IF($D167="","",$B167*VLOOKUP($D167,aliments!$B$2:$AZ$70,28,0)/100)</f>
        <v/>
      </c>
      <c r="AF167" s="24" t="str">
        <f>IF($D167="","",$B167*VLOOKUP($D167,aliments!$B$2:$AZ$70,29,0)/100)</f>
        <v/>
      </c>
      <c r="AG167" s="24" t="str">
        <f>IF($D167="","",$B167*VLOOKUP($D167,aliments!$B$2:$AZ$70,30,0)/100)</f>
        <v/>
      </c>
      <c r="AH167" s="24" t="str">
        <f>IF($D167="","",$B167*VLOOKUP($D167,aliments!$B$2:$AZ$70,31,0)/100)</f>
        <v/>
      </c>
      <c r="AI167" s="24" t="str">
        <f>IF($D167="","",$B167*VLOOKUP($D167,aliments!$B$2:$AZ$70,32,0)/100)</f>
        <v/>
      </c>
      <c r="AJ167" s="24" t="str">
        <f>IF($D167="","",$B167*VLOOKUP($D167,aliments!$B$2:$AZ$70,33,0)/100)</f>
        <v/>
      </c>
      <c r="AK167" s="24" t="str">
        <f>IF($D167="","",$B167*VLOOKUP($D167,aliments!$B$2:$AZ$70,34,0)/100)</f>
        <v/>
      </c>
      <c r="AL167" s="24" t="str">
        <f>IF($D167="","",$B167*VLOOKUP($D167,aliments!$B$2:$AZ$70,35,0)/100)</f>
        <v/>
      </c>
      <c r="AM167" s="24" t="str">
        <f>IF($D167="","",$B167*VLOOKUP($D167,aliments!$B$2:$AZ$70,36,0)/100)</f>
        <v/>
      </c>
      <c r="AN167" s="24" t="str">
        <f>IF($D167="","",$B167*VLOOKUP($D167,aliments!$B$2:$AZ$70,37,0)/100)</f>
        <v/>
      </c>
    </row>
    <row r="168" spans="1:75" ht="13.5" thickBot="1">
      <c r="D168" s="23"/>
      <c r="E168" s="24" t="str">
        <f>IF($D168="","",$B168*VLOOKUP($D168,aliments!$B$2:$AZ$70,2,0)/100)</f>
        <v/>
      </c>
      <c r="F168" s="24" t="str">
        <f>IF($D168="","",$B168*VLOOKUP($D168,aliments!$B$2:$AZ$70,3,0)/100)</f>
        <v/>
      </c>
      <c r="G168" s="24" t="str">
        <f>IF($D168="","",$B168*VLOOKUP($D168,aliments!$B$2:$AZ$70,4,0)/100)</f>
        <v/>
      </c>
      <c r="H168" s="24" t="str">
        <f>IF($D168="","",$B168*VLOOKUP($D168,aliments!$B$2:$AZ$70,5,0)/100)</f>
        <v/>
      </c>
      <c r="I168" s="24" t="str">
        <f>IF($D168="","",$B168*VLOOKUP($D168,aliments!$B$2:$AZ$70,6,0)/100)</f>
        <v/>
      </c>
      <c r="J168" s="24" t="str">
        <f>IF($D168="","",$B168*VLOOKUP($D168,aliments!$B$2:$AZ$70,7,0)/100)</f>
        <v/>
      </c>
      <c r="K168" s="24" t="str">
        <f>IF($D168="","",$B168*VLOOKUP($D168,aliments!$B$2:$AZ$70,8,0)/100)</f>
        <v/>
      </c>
      <c r="L168" s="24" t="str">
        <f>IF($D168="","",$B168*VLOOKUP($D168,aliments!$B$2:$AZ$70,9,0)/100)</f>
        <v/>
      </c>
      <c r="M168" s="24" t="str">
        <f>IF($D168="","",$B168*VLOOKUP($D168,aliments!$B$2:$AZ$70,10,0)/100)</f>
        <v/>
      </c>
      <c r="N168" s="24" t="str">
        <f>IF($D168="","",$B168*VLOOKUP($D168,aliments!$B$2:$AZ$70,11,0)/100)</f>
        <v/>
      </c>
      <c r="O168" s="24" t="str">
        <f>IF($D168="","",$B168*VLOOKUP($D168,aliments!$B$2:$AZ$70,12,0)/100)</f>
        <v/>
      </c>
      <c r="P168" s="24" t="str">
        <f>IF($D168="","",$B168*VLOOKUP($D168,aliments!$B$2:$AZ$70,13,0)/100)</f>
        <v/>
      </c>
      <c r="Q168" s="24" t="str">
        <f>IF($D168="","",$B168*VLOOKUP($D168,aliments!$B$2:$AZ$70,14,0)/100)</f>
        <v/>
      </c>
      <c r="R168" s="24" t="str">
        <f>IF($D168="","",$B168*VLOOKUP($D168,aliments!$B$2:$AZ$70,15,0)/100)</f>
        <v/>
      </c>
      <c r="S168" s="24" t="str">
        <f>IF($D168="","",$B168*VLOOKUP($D168,aliments!$B$2:$AZ$70,16,0)/100)</f>
        <v/>
      </c>
      <c r="T168" s="24" t="str">
        <f>IF($D168="","",$B168*VLOOKUP($D168,aliments!$B$2:$AZ$70,17,0)/100)</f>
        <v/>
      </c>
      <c r="U168" s="24" t="str">
        <f>IF($D168="","",$B168*VLOOKUP($D168,aliments!$B$2:$AZ$70,18,0)/100)</f>
        <v/>
      </c>
      <c r="V168" s="24" t="str">
        <f>IF($D168="","",$B168*VLOOKUP($D168,aliments!$B$2:$AZ$70,19,0)/100)</f>
        <v/>
      </c>
      <c r="W168" s="24" t="str">
        <f>IF($D168="","",$B168*VLOOKUP($D168,aliments!$B$2:$AZ$70,20,0)/100)</f>
        <v/>
      </c>
      <c r="X168" s="24" t="str">
        <f>IF($D168="","",$B168*VLOOKUP($D168,aliments!$B$2:$AZ$70,21,0)/100)</f>
        <v/>
      </c>
      <c r="Y168" s="24" t="str">
        <f>IF($D168="","",$B168*VLOOKUP($D168,aliments!$B$2:$AZ$70,22,0)/100)</f>
        <v/>
      </c>
      <c r="Z168" s="24" t="str">
        <f>IF($D168="","",$B168*VLOOKUP($D168,aliments!$B$2:$AZ$70,23,0)/100)</f>
        <v/>
      </c>
      <c r="AA168" s="24" t="str">
        <f>IF($D168="","",$B168*VLOOKUP($D168,aliments!$B$2:$AZ$70,24,0)/100)</f>
        <v/>
      </c>
      <c r="AB168" s="24" t="str">
        <f>IF($D168="","",$B168*VLOOKUP($D168,aliments!$B$2:$AZ$70,25,0)/100)</f>
        <v/>
      </c>
      <c r="AC168" s="24" t="str">
        <f>IF($D168="","",$B168*VLOOKUP($D168,aliments!$B$2:$AZ$70,26,0)/100)</f>
        <v/>
      </c>
      <c r="AD168" s="24" t="str">
        <f>IF($D168="","",$B168*VLOOKUP($D168,aliments!$B$2:$AZ$70,27,0)/100)</f>
        <v/>
      </c>
      <c r="AE168" s="24" t="str">
        <f>IF($D168="","",$B168*VLOOKUP($D168,aliments!$B$2:$AZ$70,28,0)/100)</f>
        <v/>
      </c>
      <c r="AF168" s="24" t="str">
        <f>IF($D168="","",$B168*VLOOKUP($D168,aliments!$B$2:$AZ$70,29,0)/100)</f>
        <v/>
      </c>
      <c r="AG168" s="24" t="str">
        <f>IF($D168="","",$B168*VLOOKUP($D168,aliments!$B$2:$AZ$70,30,0)/100)</f>
        <v/>
      </c>
      <c r="AH168" s="24" t="str">
        <f>IF($D168="","",$B168*VLOOKUP($D168,aliments!$B$2:$AZ$70,31,0)/100)</f>
        <v/>
      </c>
      <c r="AI168" s="24" t="str">
        <f>IF($D168="","",$B168*VLOOKUP($D168,aliments!$B$2:$AZ$70,32,0)/100)</f>
        <v/>
      </c>
      <c r="AJ168" s="24" t="str">
        <f>IF($D168="","",$B168*VLOOKUP($D168,aliments!$B$2:$AZ$70,33,0)/100)</f>
        <v/>
      </c>
      <c r="AK168" s="24" t="str">
        <f>IF($D168="","",$B168*VLOOKUP($D168,aliments!$B$2:$AZ$70,34,0)/100)</f>
        <v/>
      </c>
      <c r="AL168" s="24" t="str">
        <f>IF($D168="","",$B168*VLOOKUP($D168,aliments!$B$2:$AZ$70,35,0)/100)</f>
        <v/>
      </c>
      <c r="AM168" s="24" t="str">
        <f>IF($D168="","",$B168*VLOOKUP($D168,aliments!$B$2:$AZ$70,36,0)/100)</f>
        <v/>
      </c>
      <c r="AN168" s="24" t="str">
        <f>IF($D168="","",$B168*VLOOKUP($D168,aliments!$B$2:$AZ$70,37,0)/100)</f>
        <v/>
      </c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19"/>
      <c r="BF168" s="19"/>
      <c r="BG168" s="19"/>
      <c r="BH168" s="19"/>
      <c r="BI168" s="19"/>
      <c r="BJ168" s="19"/>
      <c r="BK168" s="19"/>
      <c r="BL168" s="19"/>
      <c r="BM168" s="19"/>
      <c r="BN168" s="19"/>
      <c r="BO168" s="19"/>
      <c r="BP168" s="19"/>
      <c r="BQ168" s="19"/>
      <c r="BR168" s="19"/>
      <c r="BS168" s="19"/>
      <c r="BT168" s="19"/>
      <c r="BU168" s="19"/>
      <c r="BV168" s="19"/>
      <c r="BW168" s="19"/>
    </row>
    <row r="169" spans="1:75" ht="13.5" thickBot="1">
      <c r="A169" s="12" t="s">
        <v>4</v>
      </c>
      <c r="E169" s="28" t="str">
        <f>IF(SUM(E162:E168)=0,"",AVERAGE(E162:E168))</f>
        <v/>
      </c>
      <c r="F169" s="28">
        <f>SUM(F162:F168)</f>
        <v>0</v>
      </c>
      <c r="G169" s="13">
        <f>SUM(G162:G168)</f>
        <v>0</v>
      </c>
      <c r="H169" s="13">
        <f t="shared" ref="H169" si="466">SUM(H162:H168)</f>
        <v>0</v>
      </c>
      <c r="I169" s="13">
        <f t="shared" ref="I169" si="467">SUM(I162:I168)</f>
        <v>0</v>
      </c>
      <c r="J169" s="13">
        <f t="shared" ref="J169" si="468">SUM(J162:J168)</f>
        <v>0</v>
      </c>
      <c r="K169" s="13">
        <f t="shared" ref="K169" si="469">SUM(K162:K168)</f>
        <v>0</v>
      </c>
      <c r="L169" s="13">
        <f t="shared" ref="L169" si="470">SUM(L162:L168)</f>
        <v>0</v>
      </c>
      <c r="M169" s="13">
        <f t="shared" ref="M169" si="471">SUM(M162:M168)</f>
        <v>0</v>
      </c>
      <c r="N169" s="13">
        <f t="shared" ref="N169" si="472">SUM(N162:N168)</f>
        <v>0</v>
      </c>
      <c r="O169" s="13">
        <f t="shared" ref="O169" si="473">SUM(O162:O168)</f>
        <v>0</v>
      </c>
      <c r="P169" s="13">
        <f t="shared" ref="P169" si="474">SUM(P162:P168)</f>
        <v>0</v>
      </c>
      <c r="Q169" s="13">
        <f t="shared" ref="Q169" si="475">SUM(Q162:Q168)</f>
        <v>0</v>
      </c>
      <c r="R169" s="13">
        <f t="shared" ref="R169" si="476">SUM(R162:R168)</f>
        <v>0</v>
      </c>
      <c r="S169" s="13">
        <f t="shared" ref="S169" si="477">SUM(S162:S168)</f>
        <v>0</v>
      </c>
      <c r="T169" s="13">
        <f t="shared" ref="T169" si="478">SUM(T162:T168)</f>
        <v>0</v>
      </c>
      <c r="U169" s="13">
        <f t="shared" ref="U169" si="479">SUM(U162:U168)</f>
        <v>0</v>
      </c>
      <c r="V169" s="13">
        <f t="shared" ref="V169" si="480">SUM(V162:V168)</f>
        <v>0</v>
      </c>
      <c r="W169" s="13">
        <f t="shared" ref="W169" si="481">SUM(W162:W168)</f>
        <v>0</v>
      </c>
      <c r="X169" s="13">
        <f t="shared" ref="X169" si="482">SUM(X162:X168)</f>
        <v>0</v>
      </c>
      <c r="Y169" s="13">
        <f t="shared" ref="Y169" si="483">SUM(Y162:Y168)</f>
        <v>0</v>
      </c>
      <c r="Z169" s="13">
        <f t="shared" ref="Z169" si="484">SUM(Z162:Z168)</f>
        <v>0</v>
      </c>
      <c r="AA169" s="13">
        <f t="shared" ref="AA169" si="485">SUM(AA162:AA168)</f>
        <v>0</v>
      </c>
      <c r="AB169" s="13">
        <f t="shared" ref="AB169" si="486">SUM(AB162:AB168)</f>
        <v>0</v>
      </c>
      <c r="AC169" s="13">
        <f t="shared" ref="AC169" si="487">SUM(AC162:AC168)</f>
        <v>0</v>
      </c>
      <c r="AD169" s="13">
        <f t="shared" ref="AD169" si="488">SUM(AD162:AD168)</f>
        <v>0</v>
      </c>
      <c r="AE169" s="13">
        <f t="shared" ref="AE169" si="489">SUM(AE162:AE168)</f>
        <v>0</v>
      </c>
      <c r="AF169" s="13">
        <f t="shared" ref="AF169" si="490">SUM(AF162:AF168)</f>
        <v>0</v>
      </c>
      <c r="AG169" s="13">
        <f t="shared" ref="AG169" si="491">SUM(AG162:AG168)</f>
        <v>0</v>
      </c>
      <c r="AH169" s="13">
        <f t="shared" ref="AH169" si="492">SUM(AH162:AH168)</f>
        <v>0</v>
      </c>
      <c r="AI169" s="13">
        <f t="shared" ref="AI169" si="493">SUM(AI162:AI168)</f>
        <v>0</v>
      </c>
      <c r="AJ169" s="13">
        <f t="shared" ref="AJ169" si="494">SUM(AJ162:AJ168)</f>
        <v>0</v>
      </c>
      <c r="AK169" s="13">
        <f t="shared" ref="AK169" si="495">SUM(AK162:AK168)</f>
        <v>0</v>
      </c>
      <c r="AL169" s="13">
        <f t="shared" ref="AL169" si="496">SUM(AL162:AL168)</f>
        <v>0</v>
      </c>
      <c r="AM169" s="13">
        <f t="shared" ref="AM169" si="497">SUM(AM162:AM168)</f>
        <v>0</v>
      </c>
      <c r="AN169" s="13">
        <f t="shared" ref="AN169" si="498">SUM(AN162:AN168)</f>
        <v>0</v>
      </c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19"/>
      <c r="BF169" s="19"/>
      <c r="BG169" s="19"/>
      <c r="BH169" s="19"/>
      <c r="BI169" s="19"/>
      <c r="BJ169" s="19"/>
      <c r="BK169" s="19"/>
      <c r="BL169" s="19"/>
      <c r="BM169" s="19"/>
      <c r="BN169" s="19"/>
      <c r="BO169" s="19"/>
      <c r="BP169" s="19"/>
      <c r="BQ169" s="19"/>
      <c r="BR169" s="19"/>
      <c r="BS169" s="19"/>
      <c r="BT169" s="19"/>
      <c r="BU169" s="19"/>
      <c r="BV169" s="19"/>
      <c r="BW169" s="19"/>
    </row>
    <row r="170" spans="1:75" ht="13.5" thickBot="1"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19"/>
      <c r="BF170" s="19"/>
      <c r="BG170" s="19"/>
      <c r="BH170" s="19"/>
      <c r="BI170" s="19"/>
      <c r="BJ170" s="19"/>
      <c r="BK170" s="19"/>
      <c r="BL170" s="19"/>
      <c r="BM170" s="19"/>
      <c r="BN170" s="19"/>
      <c r="BO170" s="19"/>
      <c r="BP170" s="19"/>
      <c r="BQ170" s="19"/>
      <c r="BR170" s="19"/>
      <c r="BS170" s="19"/>
      <c r="BT170" s="19"/>
      <c r="BU170" s="19"/>
      <c r="BV170" s="19"/>
      <c r="BW170" s="19"/>
    </row>
    <row r="171" spans="1:75" ht="13.5" thickBot="1">
      <c r="A171" s="2" t="s">
        <v>163</v>
      </c>
      <c r="B171" s="3" t="s">
        <v>165</v>
      </c>
      <c r="C171" s="3"/>
      <c r="D171" s="3" t="s">
        <v>0</v>
      </c>
      <c r="E171" s="27" t="s">
        <v>181</v>
      </c>
      <c r="F171" s="27" t="s">
        <v>180</v>
      </c>
      <c r="G171" s="3" t="s">
        <v>166</v>
      </c>
      <c r="H171" s="3" t="s">
        <v>167</v>
      </c>
      <c r="I171" s="3" t="s">
        <v>168</v>
      </c>
      <c r="J171" s="3" t="s">
        <v>5</v>
      </c>
      <c r="K171" s="3" t="s">
        <v>161</v>
      </c>
      <c r="L171" s="3" t="s">
        <v>162</v>
      </c>
      <c r="M171" s="3" t="s">
        <v>152</v>
      </c>
      <c r="N171" s="3" t="s">
        <v>153</v>
      </c>
      <c r="O171" s="3" t="s">
        <v>154</v>
      </c>
      <c r="P171" s="3" t="s">
        <v>155</v>
      </c>
      <c r="Q171" s="3" t="s">
        <v>156</v>
      </c>
      <c r="R171" s="3" t="s">
        <v>157</v>
      </c>
      <c r="S171" s="3" t="s">
        <v>158</v>
      </c>
      <c r="T171" s="3" t="s">
        <v>159</v>
      </c>
      <c r="U171" s="3" t="s">
        <v>160</v>
      </c>
      <c r="V171" s="3" t="s">
        <v>179</v>
      </c>
      <c r="W171" s="3" t="s">
        <v>178</v>
      </c>
      <c r="X171" s="3" t="s">
        <v>26</v>
      </c>
      <c r="Y171" s="3" t="s">
        <v>29</v>
      </c>
      <c r="Z171" s="3" t="s">
        <v>28</v>
      </c>
      <c r="AA171" s="3" t="s">
        <v>32</v>
      </c>
      <c r="AB171" s="3" t="s">
        <v>23</v>
      </c>
      <c r="AC171" s="3" t="s">
        <v>27</v>
      </c>
      <c r="AD171" s="3" t="s">
        <v>24</v>
      </c>
      <c r="AE171" s="3" t="s">
        <v>25</v>
      </c>
      <c r="AF171" s="3" t="s">
        <v>31</v>
      </c>
      <c r="AG171" s="3" t="s">
        <v>22</v>
      </c>
      <c r="AH171" s="3" t="s">
        <v>30</v>
      </c>
      <c r="AI171" s="3" t="s">
        <v>36</v>
      </c>
      <c r="AJ171" s="3" t="s">
        <v>37</v>
      </c>
      <c r="AK171" s="3" t="s">
        <v>38</v>
      </c>
      <c r="AL171" s="3" t="s">
        <v>40</v>
      </c>
      <c r="AM171" s="3" t="s">
        <v>41</v>
      </c>
      <c r="AN171" s="4" t="s">
        <v>21</v>
      </c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</row>
    <row r="172" spans="1:75">
      <c r="D172" s="23"/>
      <c r="E172" s="24" t="str">
        <f>IF($D172="","",$B172*VLOOKUP($D172,aliments!$B$2:$AZ$70,2,0)/100)</f>
        <v/>
      </c>
      <c r="F172" s="24" t="str">
        <f>IF($D172="","",$B172*VLOOKUP($D172,aliments!$B$2:$AZ$70,3,0)/100)</f>
        <v/>
      </c>
      <c r="G172" s="24" t="str">
        <f>IF($D172="","",$B172*VLOOKUP($D172,aliments!$B$2:$AZ$70,4,0)/100)</f>
        <v/>
      </c>
      <c r="H172" s="24" t="str">
        <f>IF($D172="","",$B172*VLOOKUP($D172,aliments!$B$2:$AZ$70,5,0)/100)</f>
        <v/>
      </c>
      <c r="I172" s="24" t="str">
        <f>IF($D172="","",$B172*VLOOKUP($D172,aliments!$B$2:$AZ$70,6,0)/100)</f>
        <v/>
      </c>
      <c r="J172" s="24" t="str">
        <f>IF($D172="","",$B172*VLOOKUP($D172,aliments!$B$2:$AZ$70,7,0)/100)</f>
        <v/>
      </c>
      <c r="K172" s="24" t="str">
        <f>IF($D172="","",$B172*VLOOKUP($D172,aliments!$B$2:$AZ$70,8,0)/100)</f>
        <v/>
      </c>
      <c r="L172" s="24" t="str">
        <f>IF($D172="","",$B172*VLOOKUP($D172,aliments!$B$2:$AZ$70,9,0)/100)</f>
        <v/>
      </c>
      <c r="M172" s="24" t="str">
        <f>IF($D172="","",$B172*VLOOKUP($D172,aliments!$B$2:$AZ$70,10,0)/100)</f>
        <v/>
      </c>
      <c r="N172" s="24" t="str">
        <f>IF($D172="","",$B172*VLOOKUP($D172,aliments!$B$2:$AZ$70,11,0)/100)</f>
        <v/>
      </c>
      <c r="O172" s="24" t="str">
        <f>IF($D172="","",$B172*VLOOKUP($D172,aliments!$B$2:$AZ$70,12,0)/100)</f>
        <v/>
      </c>
      <c r="P172" s="24" t="str">
        <f>IF($D172="","",$B172*VLOOKUP($D172,aliments!$B$2:$AZ$70,13,0)/100)</f>
        <v/>
      </c>
      <c r="Q172" s="24" t="str">
        <f>IF($D172="","",$B172*VLOOKUP($D172,aliments!$B$2:$AZ$70,14,0)/100)</f>
        <v/>
      </c>
      <c r="R172" s="24" t="str">
        <f>IF($D172="","",$B172*VLOOKUP($D172,aliments!$B$2:$AZ$70,15,0)/100)</f>
        <v/>
      </c>
      <c r="S172" s="24" t="str">
        <f>IF($D172="","",$B172*VLOOKUP($D172,aliments!$B$2:$AZ$70,16,0)/100)</f>
        <v/>
      </c>
      <c r="T172" s="24" t="str">
        <f>IF($D172="","",$B172*VLOOKUP($D172,aliments!$B$2:$AZ$70,17,0)/100)</f>
        <v/>
      </c>
      <c r="U172" s="24" t="str">
        <f>IF($D172="","",$B172*VLOOKUP($D172,aliments!$B$2:$AZ$70,18,0)/100)</f>
        <v/>
      </c>
      <c r="V172" s="24" t="str">
        <f>IF($D172="","",$B172*VLOOKUP($D172,aliments!$B$2:$AZ$70,19,0)/100)</f>
        <v/>
      </c>
      <c r="W172" s="24" t="str">
        <f>IF($D172="","",$B172*VLOOKUP($D172,aliments!$B$2:$AZ$70,20,0)/100)</f>
        <v/>
      </c>
      <c r="X172" s="24" t="str">
        <f>IF($D172="","",$B172*VLOOKUP($D172,aliments!$B$2:$AZ$70,21,0)/100)</f>
        <v/>
      </c>
      <c r="Y172" s="24" t="str">
        <f>IF($D172="","",$B172*VLOOKUP($D172,aliments!$B$2:$AZ$70,22,0)/100)</f>
        <v/>
      </c>
      <c r="Z172" s="24" t="str">
        <f>IF($D172="","",$B172*VLOOKUP($D172,aliments!$B$2:$AZ$70,23,0)/100)</f>
        <v/>
      </c>
      <c r="AA172" s="24" t="str">
        <f>IF($D172="","",$B172*VLOOKUP($D172,aliments!$B$2:$AZ$70,24,0)/100)</f>
        <v/>
      </c>
      <c r="AB172" s="24" t="str">
        <f>IF($D172="","",$B172*VLOOKUP($D172,aliments!$B$2:$AZ$70,25,0)/100)</f>
        <v/>
      </c>
      <c r="AC172" s="24" t="str">
        <f>IF($D172="","",$B172*VLOOKUP($D172,aliments!$B$2:$AZ$70,26,0)/100)</f>
        <v/>
      </c>
      <c r="AD172" s="24" t="str">
        <f>IF($D172="","",$B172*VLOOKUP($D172,aliments!$B$2:$AZ$70,27,0)/100)</f>
        <v/>
      </c>
      <c r="AE172" s="24" t="str">
        <f>IF($D172="","",$B172*VLOOKUP($D172,aliments!$B$2:$AZ$70,28,0)/100)</f>
        <v/>
      </c>
      <c r="AF172" s="24" t="str">
        <f>IF($D172="","",$B172*VLOOKUP($D172,aliments!$B$2:$AZ$70,29,0)/100)</f>
        <v/>
      </c>
      <c r="AG172" s="24" t="str">
        <f>IF($D172="","",$B172*VLOOKUP($D172,aliments!$B$2:$AZ$70,30,0)/100)</f>
        <v/>
      </c>
      <c r="AH172" s="24" t="str">
        <f>IF($D172="","",$B172*VLOOKUP($D172,aliments!$B$2:$AZ$70,31,0)/100)</f>
        <v/>
      </c>
      <c r="AI172" s="24" t="str">
        <f>IF($D172="","",$B172*VLOOKUP($D172,aliments!$B$2:$AZ$70,32,0)/100)</f>
        <v/>
      </c>
      <c r="AJ172" s="24" t="str">
        <f>IF($D172="","",$B172*VLOOKUP($D172,aliments!$B$2:$AZ$70,33,0)/100)</f>
        <v/>
      </c>
      <c r="AK172" s="24" t="str">
        <f>IF($D172="","",$B172*VLOOKUP($D172,aliments!$B$2:$AZ$70,34,0)/100)</f>
        <v/>
      </c>
      <c r="AL172" s="24" t="str">
        <f>IF($D172="","",$B172*VLOOKUP($D172,aliments!$B$2:$AZ$70,35,0)/100)</f>
        <v/>
      </c>
      <c r="AM172" s="24" t="str">
        <f>IF($D172="","",$B172*VLOOKUP($D172,aliments!$B$2:$AZ$70,36,0)/100)</f>
        <v/>
      </c>
      <c r="AN172" s="24" t="str">
        <f>IF($D172="","",$B172*VLOOKUP($D172,aliments!$B$2:$AZ$70,37,0)/100)</f>
        <v/>
      </c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19"/>
      <c r="BF172" s="19"/>
      <c r="BG172" s="19"/>
      <c r="BH172" s="19"/>
      <c r="BI172" s="19"/>
      <c r="BJ172" s="19"/>
      <c r="BK172" s="19"/>
      <c r="BL172" s="19"/>
      <c r="BM172" s="19"/>
      <c r="BN172" s="19"/>
      <c r="BO172" s="19"/>
      <c r="BP172" s="19"/>
      <c r="BQ172" s="19"/>
      <c r="BR172" s="19"/>
      <c r="BS172" s="19"/>
      <c r="BT172" s="19"/>
      <c r="BU172" s="19"/>
      <c r="BV172" s="19"/>
      <c r="BW172" s="19"/>
    </row>
    <row r="173" spans="1:75">
      <c r="D173" s="23"/>
      <c r="E173" s="24" t="str">
        <f>IF($D173="","",$B173*VLOOKUP($D173,aliments!$B$2:$AZ$70,2,0)/100)</f>
        <v/>
      </c>
      <c r="F173" s="24" t="str">
        <f>IF($D173="","",$B173*VLOOKUP($D173,aliments!$B$2:$AZ$70,3,0)/100)</f>
        <v/>
      </c>
      <c r="G173" s="24" t="str">
        <f>IF($D173="","",$B173*VLOOKUP($D173,aliments!$B$2:$AZ$70,4,0)/100)</f>
        <v/>
      </c>
      <c r="H173" s="24" t="str">
        <f>IF($D173="","",$B173*VLOOKUP($D173,aliments!$B$2:$AZ$70,5,0)/100)</f>
        <v/>
      </c>
      <c r="I173" s="24" t="str">
        <f>IF($D173="","",$B173*VLOOKUP($D173,aliments!$B$2:$AZ$70,6,0)/100)</f>
        <v/>
      </c>
      <c r="J173" s="24" t="str">
        <f>IF($D173="","",$B173*VLOOKUP($D173,aliments!$B$2:$AZ$70,7,0)/100)</f>
        <v/>
      </c>
      <c r="K173" s="24" t="str">
        <f>IF($D173="","",$B173*VLOOKUP($D173,aliments!$B$2:$AZ$70,8,0)/100)</f>
        <v/>
      </c>
      <c r="L173" s="24" t="str">
        <f>IF($D173="","",$B173*VLOOKUP($D173,aliments!$B$2:$AZ$70,9,0)/100)</f>
        <v/>
      </c>
      <c r="M173" s="24" t="str">
        <f>IF($D173="","",$B173*VLOOKUP($D173,aliments!$B$2:$AZ$70,10,0)/100)</f>
        <v/>
      </c>
      <c r="N173" s="24" t="str">
        <f>IF($D173="","",$B173*VLOOKUP($D173,aliments!$B$2:$AZ$70,11,0)/100)</f>
        <v/>
      </c>
      <c r="O173" s="24" t="str">
        <f>IF($D173="","",$B173*VLOOKUP($D173,aliments!$B$2:$AZ$70,12,0)/100)</f>
        <v/>
      </c>
      <c r="P173" s="24" t="str">
        <f>IF($D173="","",$B173*VLOOKUP($D173,aliments!$B$2:$AZ$70,13,0)/100)</f>
        <v/>
      </c>
      <c r="Q173" s="24" t="str">
        <f>IF($D173="","",$B173*VLOOKUP($D173,aliments!$B$2:$AZ$70,14,0)/100)</f>
        <v/>
      </c>
      <c r="R173" s="24" t="str">
        <f>IF($D173="","",$B173*VLOOKUP($D173,aliments!$B$2:$AZ$70,15,0)/100)</f>
        <v/>
      </c>
      <c r="S173" s="24" t="str">
        <f>IF($D173="","",$B173*VLOOKUP($D173,aliments!$B$2:$AZ$70,16,0)/100)</f>
        <v/>
      </c>
      <c r="T173" s="24" t="str">
        <f>IF($D173="","",$B173*VLOOKUP($D173,aliments!$B$2:$AZ$70,17,0)/100)</f>
        <v/>
      </c>
      <c r="U173" s="24" t="str">
        <f>IF($D173="","",$B173*VLOOKUP($D173,aliments!$B$2:$AZ$70,18,0)/100)</f>
        <v/>
      </c>
      <c r="V173" s="24" t="str">
        <f>IF($D173="","",$B173*VLOOKUP($D173,aliments!$B$2:$AZ$70,19,0)/100)</f>
        <v/>
      </c>
      <c r="W173" s="24" t="str">
        <f>IF($D173="","",$B173*VLOOKUP($D173,aliments!$B$2:$AZ$70,20,0)/100)</f>
        <v/>
      </c>
      <c r="X173" s="24" t="str">
        <f>IF($D173="","",$B173*VLOOKUP($D173,aliments!$B$2:$AZ$70,21,0)/100)</f>
        <v/>
      </c>
      <c r="Y173" s="24" t="str">
        <f>IF($D173="","",$B173*VLOOKUP($D173,aliments!$B$2:$AZ$70,22,0)/100)</f>
        <v/>
      </c>
      <c r="Z173" s="24" t="str">
        <f>IF($D173="","",$B173*VLOOKUP($D173,aliments!$B$2:$AZ$70,23,0)/100)</f>
        <v/>
      </c>
      <c r="AA173" s="24" t="str">
        <f>IF($D173="","",$B173*VLOOKUP($D173,aliments!$B$2:$AZ$70,24,0)/100)</f>
        <v/>
      </c>
      <c r="AB173" s="24" t="str">
        <f>IF($D173="","",$B173*VLOOKUP($D173,aliments!$B$2:$AZ$70,25,0)/100)</f>
        <v/>
      </c>
      <c r="AC173" s="24" t="str">
        <f>IF($D173="","",$B173*VLOOKUP($D173,aliments!$B$2:$AZ$70,26,0)/100)</f>
        <v/>
      </c>
      <c r="AD173" s="24" t="str">
        <f>IF($D173="","",$B173*VLOOKUP($D173,aliments!$B$2:$AZ$70,27,0)/100)</f>
        <v/>
      </c>
      <c r="AE173" s="24" t="str">
        <f>IF($D173="","",$B173*VLOOKUP($D173,aliments!$B$2:$AZ$70,28,0)/100)</f>
        <v/>
      </c>
      <c r="AF173" s="24" t="str">
        <f>IF($D173="","",$B173*VLOOKUP($D173,aliments!$B$2:$AZ$70,29,0)/100)</f>
        <v/>
      </c>
      <c r="AG173" s="24" t="str">
        <f>IF($D173="","",$B173*VLOOKUP($D173,aliments!$B$2:$AZ$70,30,0)/100)</f>
        <v/>
      </c>
      <c r="AH173" s="24" t="str">
        <f>IF($D173="","",$B173*VLOOKUP($D173,aliments!$B$2:$AZ$70,31,0)/100)</f>
        <v/>
      </c>
      <c r="AI173" s="24" t="str">
        <f>IF($D173="","",$B173*VLOOKUP($D173,aliments!$B$2:$AZ$70,32,0)/100)</f>
        <v/>
      </c>
      <c r="AJ173" s="24" t="str">
        <f>IF($D173="","",$B173*VLOOKUP($D173,aliments!$B$2:$AZ$70,33,0)/100)</f>
        <v/>
      </c>
      <c r="AK173" s="24" t="str">
        <f>IF($D173="","",$B173*VLOOKUP($D173,aliments!$B$2:$AZ$70,34,0)/100)</f>
        <v/>
      </c>
      <c r="AL173" s="24" t="str">
        <f>IF($D173="","",$B173*VLOOKUP($D173,aliments!$B$2:$AZ$70,35,0)/100)</f>
        <v/>
      </c>
      <c r="AM173" s="24" t="str">
        <f>IF($D173="","",$B173*VLOOKUP($D173,aliments!$B$2:$AZ$70,36,0)/100)</f>
        <v/>
      </c>
      <c r="AN173" s="24" t="str">
        <f>IF($D173="","",$B173*VLOOKUP($D173,aliments!$B$2:$AZ$70,37,0)/100)</f>
        <v/>
      </c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19"/>
      <c r="BF173" s="19"/>
      <c r="BG173" s="19"/>
      <c r="BH173" s="19"/>
      <c r="BI173" s="19"/>
      <c r="BJ173" s="19"/>
      <c r="BK173" s="19"/>
      <c r="BL173" s="19"/>
      <c r="BM173" s="19"/>
      <c r="BN173" s="19"/>
      <c r="BO173" s="19"/>
      <c r="BP173" s="19"/>
      <c r="BQ173" s="19"/>
      <c r="BR173" s="19"/>
      <c r="BS173" s="19"/>
      <c r="BT173" s="19"/>
      <c r="BU173" s="19"/>
      <c r="BV173" s="19"/>
      <c r="BW173" s="19"/>
    </row>
    <row r="174" spans="1:75">
      <c r="D174" s="23"/>
      <c r="E174" s="24" t="str">
        <f>IF($D174="","",$B174*VLOOKUP($D174,aliments!$B$2:$AZ$70,2,0)/100)</f>
        <v/>
      </c>
      <c r="F174" s="24" t="str">
        <f>IF($D174="","",$B174*VLOOKUP($D174,aliments!$B$2:$AZ$70,3,0)/100)</f>
        <v/>
      </c>
      <c r="G174" s="24" t="str">
        <f>IF($D174="","",$B174*VLOOKUP($D174,aliments!$B$2:$AZ$70,4,0)/100)</f>
        <v/>
      </c>
      <c r="H174" s="24" t="str">
        <f>IF($D174="","",$B174*VLOOKUP($D174,aliments!$B$2:$AZ$70,5,0)/100)</f>
        <v/>
      </c>
      <c r="I174" s="24" t="str">
        <f>IF($D174="","",$B174*VLOOKUP($D174,aliments!$B$2:$AZ$70,6,0)/100)</f>
        <v/>
      </c>
      <c r="J174" s="24" t="str">
        <f>IF($D174="","",$B174*VLOOKUP($D174,aliments!$B$2:$AZ$70,7,0)/100)</f>
        <v/>
      </c>
      <c r="K174" s="24" t="str">
        <f>IF($D174="","",$B174*VLOOKUP($D174,aliments!$B$2:$AZ$70,8,0)/100)</f>
        <v/>
      </c>
      <c r="L174" s="24" t="str">
        <f>IF($D174="","",$B174*VLOOKUP($D174,aliments!$B$2:$AZ$70,9,0)/100)</f>
        <v/>
      </c>
      <c r="M174" s="24" t="str">
        <f>IF($D174="","",$B174*VLOOKUP($D174,aliments!$B$2:$AZ$70,10,0)/100)</f>
        <v/>
      </c>
      <c r="N174" s="24" t="str">
        <f>IF($D174="","",$B174*VLOOKUP($D174,aliments!$B$2:$AZ$70,11,0)/100)</f>
        <v/>
      </c>
      <c r="O174" s="24" t="str">
        <f>IF($D174="","",$B174*VLOOKUP($D174,aliments!$B$2:$AZ$70,12,0)/100)</f>
        <v/>
      </c>
      <c r="P174" s="24" t="str">
        <f>IF($D174="","",$B174*VLOOKUP($D174,aliments!$B$2:$AZ$70,13,0)/100)</f>
        <v/>
      </c>
      <c r="Q174" s="24" t="str">
        <f>IF($D174="","",$B174*VLOOKUP($D174,aliments!$B$2:$AZ$70,14,0)/100)</f>
        <v/>
      </c>
      <c r="R174" s="24" t="str">
        <f>IF($D174="","",$B174*VLOOKUP($D174,aliments!$B$2:$AZ$70,15,0)/100)</f>
        <v/>
      </c>
      <c r="S174" s="24" t="str">
        <f>IF($D174="","",$B174*VLOOKUP($D174,aliments!$B$2:$AZ$70,16,0)/100)</f>
        <v/>
      </c>
      <c r="T174" s="24" t="str">
        <f>IF($D174="","",$B174*VLOOKUP($D174,aliments!$B$2:$AZ$70,17,0)/100)</f>
        <v/>
      </c>
      <c r="U174" s="24" t="str">
        <f>IF($D174="","",$B174*VLOOKUP($D174,aliments!$B$2:$AZ$70,18,0)/100)</f>
        <v/>
      </c>
      <c r="V174" s="24" t="str">
        <f>IF($D174="","",$B174*VLOOKUP($D174,aliments!$B$2:$AZ$70,19,0)/100)</f>
        <v/>
      </c>
      <c r="W174" s="24" t="str">
        <f>IF($D174="","",$B174*VLOOKUP($D174,aliments!$B$2:$AZ$70,20,0)/100)</f>
        <v/>
      </c>
      <c r="X174" s="24" t="str">
        <f>IF($D174="","",$B174*VLOOKUP($D174,aliments!$B$2:$AZ$70,21,0)/100)</f>
        <v/>
      </c>
      <c r="Y174" s="24" t="str">
        <f>IF($D174="","",$B174*VLOOKUP($D174,aliments!$B$2:$AZ$70,22,0)/100)</f>
        <v/>
      </c>
      <c r="Z174" s="24" t="str">
        <f>IF($D174="","",$B174*VLOOKUP($D174,aliments!$B$2:$AZ$70,23,0)/100)</f>
        <v/>
      </c>
      <c r="AA174" s="24" t="str">
        <f>IF($D174="","",$B174*VLOOKUP($D174,aliments!$B$2:$AZ$70,24,0)/100)</f>
        <v/>
      </c>
      <c r="AB174" s="24" t="str">
        <f>IF($D174="","",$B174*VLOOKUP($D174,aliments!$B$2:$AZ$70,25,0)/100)</f>
        <v/>
      </c>
      <c r="AC174" s="24" t="str">
        <f>IF($D174="","",$B174*VLOOKUP($D174,aliments!$B$2:$AZ$70,26,0)/100)</f>
        <v/>
      </c>
      <c r="AD174" s="24" t="str">
        <f>IF($D174="","",$B174*VLOOKUP($D174,aliments!$B$2:$AZ$70,27,0)/100)</f>
        <v/>
      </c>
      <c r="AE174" s="24" t="str">
        <f>IF($D174="","",$B174*VLOOKUP($D174,aliments!$B$2:$AZ$70,28,0)/100)</f>
        <v/>
      </c>
      <c r="AF174" s="24" t="str">
        <f>IF($D174="","",$B174*VLOOKUP($D174,aliments!$B$2:$AZ$70,29,0)/100)</f>
        <v/>
      </c>
      <c r="AG174" s="24" t="str">
        <f>IF($D174="","",$B174*VLOOKUP($D174,aliments!$B$2:$AZ$70,30,0)/100)</f>
        <v/>
      </c>
      <c r="AH174" s="24" t="str">
        <f>IF($D174="","",$B174*VLOOKUP($D174,aliments!$B$2:$AZ$70,31,0)/100)</f>
        <v/>
      </c>
      <c r="AI174" s="24" t="str">
        <f>IF($D174="","",$B174*VLOOKUP($D174,aliments!$B$2:$AZ$70,32,0)/100)</f>
        <v/>
      </c>
      <c r="AJ174" s="24" t="str">
        <f>IF($D174="","",$B174*VLOOKUP($D174,aliments!$B$2:$AZ$70,33,0)/100)</f>
        <v/>
      </c>
      <c r="AK174" s="24" t="str">
        <f>IF($D174="","",$B174*VLOOKUP($D174,aliments!$B$2:$AZ$70,34,0)/100)</f>
        <v/>
      </c>
      <c r="AL174" s="24" t="str">
        <f>IF($D174="","",$B174*VLOOKUP($D174,aliments!$B$2:$AZ$70,35,0)/100)</f>
        <v/>
      </c>
      <c r="AM174" s="24" t="str">
        <f>IF($D174="","",$B174*VLOOKUP($D174,aliments!$B$2:$AZ$70,36,0)/100)</f>
        <v/>
      </c>
      <c r="AN174" s="24" t="str">
        <f>IF($D174="","",$B174*VLOOKUP($D174,aliments!$B$2:$AZ$70,37,0)/100)</f>
        <v/>
      </c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19"/>
      <c r="BF174" s="19"/>
      <c r="BG174" s="19"/>
      <c r="BH174" s="19"/>
      <c r="BI174" s="19"/>
      <c r="BJ174" s="19"/>
      <c r="BK174" s="19"/>
      <c r="BL174" s="19"/>
      <c r="BM174" s="19"/>
      <c r="BN174" s="19"/>
      <c r="BO174" s="19"/>
      <c r="BP174" s="19"/>
      <c r="BQ174" s="19"/>
      <c r="BR174" s="19"/>
      <c r="BS174" s="19"/>
      <c r="BT174" s="19"/>
      <c r="BU174" s="19"/>
      <c r="BV174" s="19"/>
      <c r="BW174" s="19"/>
    </row>
    <row r="175" spans="1:75">
      <c r="D175" s="23"/>
      <c r="E175" s="24" t="str">
        <f>IF($D175="","",$B175*VLOOKUP($D175,aliments!$B$2:$AZ$70,2,0)/100)</f>
        <v/>
      </c>
      <c r="F175" s="24" t="str">
        <f>IF($D175="","",$B175*VLOOKUP($D175,aliments!$B$2:$AZ$70,3,0)/100)</f>
        <v/>
      </c>
      <c r="G175" s="24" t="str">
        <f>IF($D175="","",$B175*VLOOKUP($D175,aliments!$B$2:$AZ$70,4,0)/100)</f>
        <v/>
      </c>
      <c r="H175" s="24" t="str">
        <f>IF($D175="","",$B175*VLOOKUP($D175,aliments!$B$2:$AZ$70,5,0)/100)</f>
        <v/>
      </c>
      <c r="I175" s="24" t="str">
        <f>IF($D175="","",$B175*VLOOKUP($D175,aliments!$B$2:$AZ$70,6,0)/100)</f>
        <v/>
      </c>
      <c r="J175" s="24" t="str">
        <f>IF($D175="","",$B175*VLOOKUP($D175,aliments!$B$2:$AZ$70,7,0)/100)</f>
        <v/>
      </c>
      <c r="K175" s="24" t="str">
        <f>IF($D175="","",$B175*VLOOKUP($D175,aliments!$B$2:$AZ$70,8,0)/100)</f>
        <v/>
      </c>
      <c r="L175" s="24" t="str">
        <f>IF($D175="","",$B175*VLOOKUP($D175,aliments!$B$2:$AZ$70,9,0)/100)</f>
        <v/>
      </c>
      <c r="M175" s="24" t="str">
        <f>IF($D175="","",$B175*VLOOKUP($D175,aliments!$B$2:$AZ$70,10,0)/100)</f>
        <v/>
      </c>
      <c r="N175" s="24" t="str">
        <f>IF($D175="","",$B175*VLOOKUP($D175,aliments!$B$2:$AZ$70,11,0)/100)</f>
        <v/>
      </c>
      <c r="O175" s="24" t="str">
        <f>IF($D175="","",$B175*VLOOKUP($D175,aliments!$B$2:$AZ$70,12,0)/100)</f>
        <v/>
      </c>
      <c r="P175" s="24" t="str">
        <f>IF($D175="","",$B175*VLOOKUP($D175,aliments!$B$2:$AZ$70,13,0)/100)</f>
        <v/>
      </c>
      <c r="Q175" s="24" t="str">
        <f>IF($D175="","",$B175*VLOOKUP($D175,aliments!$B$2:$AZ$70,14,0)/100)</f>
        <v/>
      </c>
      <c r="R175" s="24" t="str">
        <f>IF($D175="","",$B175*VLOOKUP($D175,aliments!$B$2:$AZ$70,15,0)/100)</f>
        <v/>
      </c>
      <c r="S175" s="24" t="str">
        <f>IF($D175="","",$B175*VLOOKUP($D175,aliments!$B$2:$AZ$70,16,0)/100)</f>
        <v/>
      </c>
      <c r="T175" s="24" t="str">
        <f>IF($D175="","",$B175*VLOOKUP($D175,aliments!$B$2:$AZ$70,17,0)/100)</f>
        <v/>
      </c>
      <c r="U175" s="24" t="str">
        <f>IF($D175="","",$B175*VLOOKUP($D175,aliments!$B$2:$AZ$70,18,0)/100)</f>
        <v/>
      </c>
      <c r="V175" s="24" t="str">
        <f>IF($D175="","",$B175*VLOOKUP($D175,aliments!$B$2:$AZ$70,19,0)/100)</f>
        <v/>
      </c>
      <c r="W175" s="24" t="str">
        <f>IF($D175="","",$B175*VLOOKUP($D175,aliments!$B$2:$AZ$70,20,0)/100)</f>
        <v/>
      </c>
      <c r="X175" s="24" t="str">
        <f>IF($D175="","",$B175*VLOOKUP($D175,aliments!$B$2:$AZ$70,21,0)/100)</f>
        <v/>
      </c>
      <c r="Y175" s="24" t="str">
        <f>IF($D175="","",$B175*VLOOKUP($D175,aliments!$B$2:$AZ$70,22,0)/100)</f>
        <v/>
      </c>
      <c r="Z175" s="24" t="str">
        <f>IF($D175="","",$B175*VLOOKUP($D175,aliments!$B$2:$AZ$70,23,0)/100)</f>
        <v/>
      </c>
      <c r="AA175" s="24" t="str">
        <f>IF($D175="","",$B175*VLOOKUP($D175,aliments!$B$2:$AZ$70,24,0)/100)</f>
        <v/>
      </c>
      <c r="AB175" s="24" t="str">
        <f>IF($D175="","",$B175*VLOOKUP($D175,aliments!$B$2:$AZ$70,25,0)/100)</f>
        <v/>
      </c>
      <c r="AC175" s="24" t="str">
        <f>IF($D175="","",$B175*VLOOKUP($D175,aliments!$B$2:$AZ$70,26,0)/100)</f>
        <v/>
      </c>
      <c r="AD175" s="24" t="str">
        <f>IF($D175="","",$B175*VLOOKUP($D175,aliments!$B$2:$AZ$70,27,0)/100)</f>
        <v/>
      </c>
      <c r="AE175" s="24" t="str">
        <f>IF($D175="","",$B175*VLOOKUP($D175,aliments!$B$2:$AZ$70,28,0)/100)</f>
        <v/>
      </c>
      <c r="AF175" s="24" t="str">
        <f>IF($D175="","",$B175*VLOOKUP($D175,aliments!$B$2:$AZ$70,29,0)/100)</f>
        <v/>
      </c>
      <c r="AG175" s="24" t="str">
        <f>IF($D175="","",$B175*VLOOKUP($D175,aliments!$B$2:$AZ$70,30,0)/100)</f>
        <v/>
      </c>
      <c r="AH175" s="24" t="str">
        <f>IF($D175="","",$B175*VLOOKUP($D175,aliments!$B$2:$AZ$70,31,0)/100)</f>
        <v/>
      </c>
      <c r="AI175" s="24" t="str">
        <f>IF($D175="","",$B175*VLOOKUP($D175,aliments!$B$2:$AZ$70,32,0)/100)</f>
        <v/>
      </c>
      <c r="AJ175" s="24" t="str">
        <f>IF($D175="","",$B175*VLOOKUP($D175,aliments!$B$2:$AZ$70,33,0)/100)</f>
        <v/>
      </c>
      <c r="AK175" s="24" t="str">
        <f>IF($D175="","",$B175*VLOOKUP($D175,aliments!$B$2:$AZ$70,34,0)/100)</f>
        <v/>
      </c>
      <c r="AL175" s="24" t="str">
        <f>IF($D175="","",$B175*VLOOKUP($D175,aliments!$B$2:$AZ$70,35,0)/100)</f>
        <v/>
      </c>
      <c r="AM175" s="24" t="str">
        <f>IF($D175="","",$B175*VLOOKUP($D175,aliments!$B$2:$AZ$70,36,0)/100)</f>
        <v/>
      </c>
      <c r="AN175" s="24" t="str">
        <f>IF($D175="","",$B175*VLOOKUP($D175,aliments!$B$2:$AZ$70,37,0)/100)</f>
        <v/>
      </c>
    </row>
    <row r="176" spans="1:75">
      <c r="D176" s="23"/>
      <c r="E176" s="24" t="str">
        <f>IF($D176="","",$B176*VLOOKUP($D176,aliments!$B$2:$AZ$70,2,0)/100)</f>
        <v/>
      </c>
      <c r="F176" s="24" t="str">
        <f>IF($D176="","",$B176*VLOOKUP($D176,aliments!$B$2:$AZ$70,3,0)/100)</f>
        <v/>
      </c>
      <c r="G176" s="24" t="str">
        <f>IF($D176="","",$B176*VLOOKUP($D176,aliments!$B$2:$AZ$70,4,0)/100)</f>
        <v/>
      </c>
      <c r="H176" s="24" t="str">
        <f>IF($D176="","",$B176*VLOOKUP($D176,aliments!$B$2:$AZ$70,5,0)/100)</f>
        <v/>
      </c>
      <c r="I176" s="24" t="str">
        <f>IF($D176="","",$B176*VLOOKUP($D176,aliments!$B$2:$AZ$70,6,0)/100)</f>
        <v/>
      </c>
      <c r="J176" s="24" t="str">
        <f>IF($D176="","",$B176*VLOOKUP($D176,aliments!$B$2:$AZ$70,7,0)/100)</f>
        <v/>
      </c>
      <c r="K176" s="24" t="str">
        <f>IF($D176="","",$B176*VLOOKUP($D176,aliments!$B$2:$AZ$70,8,0)/100)</f>
        <v/>
      </c>
      <c r="L176" s="24" t="str">
        <f>IF($D176="","",$B176*VLOOKUP($D176,aliments!$B$2:$AZ$70,9,0)/100)</f>
        <v/>
      </c>
      <c r="M176" s="24" t="str">
        <f>IF($D176="","",$B176*VLOOKUP($D176,aliments!$B$2:$AZ$70,10,0)/100)</f>
        <v/>
      </c>
      <c r="N176" s="24" t="str">
        <f>IF($D176="","",$B176*VLOOKUP($D176,aliments!$B$2:$AZ$70,11,0)/100)</f>
        <v/>
      </c>
      <c r="O176" s="24" t="str">
        <f>IF($D176="","",$B176*VLOOKUP($D176,aliments!$B$2:$AZ$70,12,0)/100)</f>
        <v/>
      </c>
      <c r="P176" s="24" t="str">
        <f>IF($D176="","",$B176*VLOOKUP($D176,aliments!$B$2:$AZ$70,13,0)/100)</f>
        <v/>
      </c>
      <c r="Q176" s="24" t="str">
        <f>IF($D176="","",$B176*VLOOKUP($D176,aliments!$B$2:$AZ$70,14,0)/100)</f>
        <v/>
      </c>
      <c r="R176" s="24" t="str">
        <f>IF($D176="","",$B176*VLOOKUP($D176,aliments!$B$2:$AZ$70,15,0)/100)</f>
        <v/>
      </c>
      <c r="S176" s="24" t="str">
        <f>IF($D176="","",$B176*VLOOKUP($D176,aliments!$B$2:$AZ$70,16,0)/100)</f>
        <v/>
      </c>
      <c r="T176" s="24" t="str">
        <f>IF($D176="","",$B176*VLOOKUP($D176,aliments!$B$2:$AZ$70,17,0)/100)</f>
        <v/>
      </c>
      <c r="U176" s="24" t="str">
        <f>IF($D176="","",$B176*VLOOKUP($D176,aliments!$B$2:$AZ$70,18,0)/100)</f>
        <v/>
      </c>
      <c r="V176" s="24" t="str">
        <f>IF($D176="","",$B176*VLOOKUP($D176,aliments!$B$2:$AZ$70,19,0)/100)</f>
        <v/>
      </c>
      <c r="W176" s="24" t="str">
        <f>IF($D176="","",$B176*VLOOKUP($D176,aliments!$B$2:$AZ$70,20,0)/100)</f>
        <v/>
      </c>
      <c r="X176" s="24" t="str">
        <f>IF($D176="","",$B176*VLOOKUP($D176,aliments!$B$2:$AZ$70,21,0)/100)</f>
        <v/>
      </c>
      <c r="Y176" s="24" t="str">
        <f>IF($D176="","",$B176*VLOOKUP($D176,aliments!$B$2:$AZ$70,22,0)/100)</f>
        <v/>
      </c>
      <c r="Z176" s="24" t="str">
        <f>IF($D176="","",$B176*VLOOKUP($D176,aliments!$B$2:$AZ$70,23,0)/100)</f>
        <v/>
      </c>
      <c r="AA176" s="24" t="str">
        <f>IF($D176="","",$B176*VLOOKUP($D176,aliments!$B$2:$AZ$70,24,0)/100)</f>
        <v/>
      </c>
      <c r="AB176" s="24" t="str">
        <f>IF($D176="","",$B176*VLOOKUP($D176,aliments!$B$2:$AZ$70,25,0)/100)</f>
        <v/>
      </c>
      <c r="AC176" s="24" t="str">
        <f>IF($D176="","",$B176*VLOOKUP($D176,aliments!$B$2:$AZ$70,26,0)/100)</f>
        <v/>
      </c>
      <c r="AD176" s="24" t="str">
        <f>IF($D176="","",$B176*VLOOKUP($D176,aliments!$B$2:$AZ$70,27,0)/100)</f>
        <v/>
      </c>
      <c r="AE176" s="24" t="str">
        <f>IF($D176="","",$B176*VLOOKUP($D176,aliments!$B$2:$AZ$70,28,0)/100)</f>
        <v/>
      </c>
      <c r="AF176" s="24" t="str">
        <f>IF($D176="","",$B176*VLOOKUP($D176,aliments!$B$2:$AZ$70,29,0)/100)</f>
        <v/>
      </c>
      <c r="AG176" s="24" t="str">
        <f>IF($D176="","",$B176*VLOOKUP($D176,aliments!$B$2:$AZ$70,30,0)/100)</f>
        <v/>
      </c>
      <c r="AH176" s="24" t="str">
        <f>IF($D176="","",$B176*VLOOKUP($D176,aliments!$B$2:$AZ$70,31,0)/100)</f>
        <v/>
      </c>
      <c r="AI176" s="24" t="str">
        <f>IF($D176="","",$B176*VLOOKUP($D176,aliments!$B$2:$AZ$70,32,0)/100)</f>
        <v/>
      </c>
      <c r="AJ176" s="24" t="str">
        <f>IF($D176="","",$B176*VLOOKUP($D176,aliments!$B$2:$AZ$70,33,0)/100)</f>
        <v/>
      </c>
      <c r="AK176" s="24" t="str">
        <f>IF($D176="","",$B176*VLOOKUP($D176,aliments!$B$2:$AZ$70,34,0)/100)</f>
        <v/>
      </c>
      <c r="AL176" s="24" t="str">
        <f>IF($D176="","",$B176*VLOOKUP($D176,aliments!$B$2:$AZ$70,35,0)/100)</f>
        <v/>
      </c>
      <c r="AM176" s="24" t="str">
        <f>IF($D176="","",$B176*VLOOKUP($D176,aliments!$B$2:$AZ$70,36,0)/100)</f>
        <v/>
      </c>
      <c r="AN176" s="24" t="str">
        <f>IF($D176="","",$B176*VLOOKUP($D176,aliments!$B$2:$AZ$70,37,0)/100)</f>
        <v/>
      </c>
    </row>
    <row r="177" spans="1:75">
      <c r="D177" s="23"/>
      <c r="E177" s="24" t="str">
        <f>IF($D177="","",$B177*VLOOKUP($D177,aliments!$B$2:$AZ$70,2,0)/100)</f>
        <v/>
      </c>
      <c r="F177" s="24" t="str">
        <f>IF($D177="","",$B177*VLOOKUP($D177,aliments!$B$2:$AZ$70,3,0)/100)</f>
        <v/>
      </c>
      <c r="G177" s="24" t="str">
        <f>IF($D177="","",$B177*VLOOKUP($D177,aliments!$B$2:$AZ$70,4,0)/100)</f>
        <v/>
      </c>
      <c r="H177" s="24" t="str">
        <f>IF($D177="","",$B177*VLOOKUP($D177,aliments!$B$2:$AZ$70,5,0)/100)</f>
        <v/>
      </c>
      <c r="I177" s="24" t="str">
        <f>IF($D177="","",$B177*VLOOKUP($D177,aliments!$B$2:$AZ$70,6,0)/100)</f>
        <v/>
      </c>
      <c r="J177" s="24" t="str">
        <f>IF($D177="","",$B177*VLOOKUP($D177,aliments!$B$2:$AZ$70,7,0)/100)</f>
        <v/>
      </c>
      <c r="K177" s="24" t="str">
        <f>IF($D177="","",$B177*VLOOKUP($D177,aliments!$B$2:$AZ$70,8,0)/100)</f>
        <v/>
      </c>
      <c r="L177" s="24" t="str">
        <f>IF($D177="","",$B177*VLOOKUP($D177,aliments!$B$2:$AZ$70,9,0)/100)</f>
        <v/>
      </c>
      <c r="M177" s="24" t="str">
        <f>IF($D177="","",$B177*VLOOKUP($D177,aliments!$B$2:$AZ$70,10,0)/100)</f>
        <v/>
      </c>
      <c r="N177" s="24" t="str">
        <f>IF($D177="","",$B177*VLOOKUP($D177,aliments!$B$2:$AZ$70,11,0)/100)</f>
        <v/>
      </c>
      <c r="O177" s="24" t="str">
        <f>IF($D177="","",$B177*VLOOKUP($D177,aliments!$B$2:$AZ$70,12,0)/100)</f>
        <v/>
      </c>
      <c r="P177" s="24" t="str">
        <f>IF($D177="","",$B177*VLOOKUP($D177,aliments!$B$2:$AZ$70,13,0)/100)</f>
        <v/>
      </c>
      <c r="Q177" s="24" t="str">
        <f>IF($D177="","",$B177*VLOOKUP($D177,aliments!$B$2:$AZ$70,14,0)/100)</f>
        <v/>
      </c>
      <c r="R177" s="24" t="str">
        <f>IF($D177="","",$B177*VLOOKUP($D177,aliments!$B$2:$AZ$70,15,0)/100)</f>
        <v/>
      </c>
      <c r="S177" s="24" t="str">
        <f>IF($D177="","",$B177*VLOOKUP($D177,aliments!$B$2:$AZ$70,16,0)/100)</f>
        <v/>
      </c>
      <c r="T177" s="24" t="str">
        <f>IF($D177="","",$B177*VLOOKUP($D177,aliments!$B$2:$AZ$70,17,0)/100)</f>
        <v/>
      </c>
      <c r="U177" s="24" t="str">
        <f>IF($D177="","",$B177*VLOOKUP($D177,aliments!$B$2:$AZ$70,18,0)/100)</f>
        <v/>
      </c>
      <c r="V177" s="24" t="str">
        <f>IF($D177="","",$B177*VLOOKUP($D177,aliments!$B$2:$AZ$70,19,0)/100)</f>
        <v/>
      </c>
      <c r="W177" s="24" t="str">
        <f>IF($D177="","",$B177*VLOOKUP($D177,aliments!$B$2:$AZ$70,20,0)/100)</f>
        <v/>
      </c>
      <c r="X177" s="24" t="str">
        <f>IF($D177="","",$B177*VLOOKUP($D177,aliments!$B$2:$AZ$70,21,0)/100)</f>
        <v/>
      </c>
      <c r="Y177" s="24" t="str">
        <f>IF($D177="","",$B177*VLOOKUP($D177,aliments!$B$2:$AZ$70,22,0)/100)</f>
        <v/>
      </c>
      <c r="Z177" s="24" t="str">
        <f>IF($D177="","",$B177*VLOOKUP($D177,aliments!$B$2:$AZ$70,23,0)/100)</f>
        <v/>
      </c>
      <c r="AA177" s="24" t="str">
        <f>IF($D177="","",$B177*VLOOKUP($D177,aliments!$B$2:$AZ$70,24,0)/100)</f>
        <v/>
      </c>
      <c r="AB177" s="24" t="str">
        <f>IF($D177="","",$B177*VLOOKUP($D177,aliments!$B$2:$AZ$70,25,0)/100)</f>
        <v/>
      </c>
      <c r="AC177" s="24" t="str">
        <f>IF($D177="","",$B177*VLOOKUP($D177,aliments!$B$2:$AZ$70,26,0)/100)</f>
        <v/>
      </c>
      <c r="AD177" s="24" t="str">
        <f>IF($D177="","",$B177*VLOOKUP($D177,aliments!$B$2:$AZ$70,27,0)/100)</f>
        <v/>
      </c>
      <c r="AE177" s="24" t="str">
        <f>IF($D177="","",$B177*VLOOKUP($D177,aliments!$B$2:$AZ$70,28,0)/100)</f>
        <v/>
      </c>
      <c r="AF177" s="24" t="str">
        <f>IF($D177="","",$B177*VLOOKUP($D177,aliments!$B$2:$AZ$70,29,0)/100)</f>
        <v/>
      </c>
      <c r="AG177" s="24" t="str">
        <f>IF($D177="","",$B177*VLOOKUP($D177,aliments!$B$2:$AZ$70,30,0)/100)</f>
        <v/>
      </c>
      <c r="AH177" s="24" t="str">
        <f>IF($D177="","",$B177*VLOOKUP($D177,aliments!$B$2:$AZ$70,31,0)/100)</f>
        <v/>
      </c>
      <c r="AI177" s="24" t="str">
        <f>IF($D177="","",$B177*VLOOKUP($D177,aliments!$B$2:$AZ$70,32,0)/100)</f>
        <v/>
      </c>
      <c r="AJ177" s="24" t="str">
        <f>IF($D177="","",$B177*VLOOKUP($D177,aliments!$B$2:$AZ$70,33,0)/100)</f>
        <v/>
      </c>
      <c r="AK177" s="24" t="str">
        <f>IF($D177="","",$B177*VLOOKUP($D177,aliments!$B$2:$AZ$70,34,0)/100)</f>
        <v/>
      </c>
      <c r="AL177" s="24" t="str">
        <f>IF($D177="","",$B177*VLOOKUP($D177,aliments!$B$2:$AZ$70,35,0)/100)</f>
        <v/>
      </c>
      <c r="AM177" s="24" t="str">
        <f>IF($D177="","",$B177*VLOOKUP($D177,aliments!$B$2:$AZ$70,36,0)/100)</f>
        <v/>
      </c>
      <c r="AN177" s="24" t="str">
        <f>IF($D177="","",$B177*VLOOKUP($D177,aliments!$B$2:$AZ$70,37,0)/100)</f>
        <v/>
      </c>
    </row>
    <row r="178" spans="1:75" ht="13.5" thickBot="1">
      <c r="D178" s="23"/>
      <c r="E178" s="24" t="str">
        <f>IF($D178="","",$B178*VLOOKUP($D178,aliments!$B$2:$AZ$70,2,0)/100)</f>
        <v/>
      </c>
      <c r="F178" s="24" t="str">
        <f>IF($D178="","",$B178*VLOOKUP($D178,aliments!$B$2:$AZ$70,3,0)/100)</f>
        <v/>
      </c>
      <c r="G178" s="24" t="str">
        <f>IF($D178="","",$B178*VLOOKUP($D178,aliments!$B$2:$AZ$70,4,0)/100)</f>
        <v/>
      </c>
      <c r="H178" s="24" t="str">
        <f>IF($D178="","",$B178*VLOOKUP($D178,aliments!$B$2:$AZ$70,5,0)/100)</f>
        <v/>
      </c>
      <c r="I178" s="24" t="str">
        <f>IF($D178="","",$B178*VLOOKUP($D178,aliments!$B$2:$AZ$70,6,0)/100)</f>
        <v/>
      </c>
      <c r="J178" s="24" t="str">
        <f>IF($D178="","",$B178*VLOOKUP($D178,aliments!$B$2:$AZ$70,7,0)/100)</f>
        <v/>
      </c>
      <c r="K178" s="24" t="str">
        <f>IF($D178="","",$B178*VLOOKUP($D178,aliments!$B$2:$AZ$70,8,0)/100)</f>
        <v/>
      </c>
      <c r="L178" s="24" t="str">
        <f>IF($D178="","",$B178*VLOOKUP($D178,aliments!$B$2:$AZ$70,9,0)/100)</f>
        <v/>
      </c>
      <c r="M178" s="24" t="str">
        <f>IF($D178="","",$B178*VLOOKUP($D178,aliments!$B$2:$AZ$70,10,0)/100)</f>
        <v/>
      </c>
      <c r="N178" s="24" t="str">
        <f>IF($D178="","",$B178*VLOOKUP($D178,aliments!$B$2:$AZ$70,11,0)/100)</f>
        <v/>
      </c>
      <c r="O178" s="24" t="str">
        <f>IF($D178="","",$B178*VLOOKUP($D178,aliments!$B$2:$AZ$70,12,0)/100)</f>
        <v/>
      </c>
      <c r="P178" s="24" t="str">
        <f>IF($D178="","",$B178*VLOOKUP($D178,aliments!$B$2:$AZ$70,13,0)/100)</f>
        <v/>
      </c>
      <c r="Q178" s="24" t="str">
        <f>IF($D178="","",$B178*VLOOKUP($D178,aliments!$B$2:$AZ$70,14,0)/100)</f>
        <v/>
      </c>
      <c r="R178" s="24" t="str">
        <f>IF($D178="","",$B178*VLOOKUP($D178,aliments!$B$2:$AZ$70,15,0)/100)</f>
        <v/>
      </c>
      <c r="S178" s="24" t="str">
        <f>IF($D178="","",$B178*VLOOKUP($D178,aliments!$B$2:$AZ$70,16,0)/100)</f>
        <v/>
      </c>
      <c r="T178" s="24" t="str">
        <f>IF($D178="","",$B178*VLOOKUP($D178,aliments!$B$2:$AZ$70,17,0)/100)</f>
        <v/>
      </c>
      <c r="U178" s="24" t="str">
        <f>IF($D178="","",$B178*VLOOKUP($D178,aliments!$B$2:$AZ$70,18,0)/100)</f>
        <v/>
      </c>
      <c r="V178" s="24" t="str">
        <f>IF($D178="","",$B178*VLOOKUP($D178,aliments!$B$2:$AZ$70,19,0)/100)</f>
        <v/>
      </c>
      <c r="W178" s="24" t="str">
        <f>IF($D178="","",$B178*VLOOKUP($D178,aliments!$B$2:$AZ$70,20,0)/100)</f>
        <v/>
      </c>
      <c r="X178" s="24" t="str">
        <f>IF($D178="","",$B178*VLOOKUP($D178,aliments!$B$2:$AZ$70,21,0)/100)</f>
        <v/>
      </c>
      <c r="Y178" s="24" t="str">
        <f>IF($D178="","",$B178*VLOOKUP($D178,aliments!$B$2:$AZ$70,22,0)/100)</f>
        <v/>
      </c>
      <c r="Z178" s="24" t="str">
        <f>IF($D178="","",$B178*VLOOKUP($D178,aliments!$B$2:$AZ$70,23,0)/100)</f>
        <v/>
      </c>
      <c r="AA178" s="24" t="str">
        <f>IF($D178="","",$B178*VLOOKUP($D178,aliments!$B$2:$AZ$70,24,0)/100)</f>
        <v/>
      </c>
      <c r="AB178" s="24" t="str">
        <f>IF($D178="","",$B178*VLOOKUP($D178,aliments!$B$2:$AZ$70,25,0)/100)</f>
        <v/>
      </c>
      <c r="AC178" s="24" t="str">
        <f>IF($D178="","",$B178*VLOOKUP($D178,aliments!$B$2:$AZ$70,26,0)/100)</f>
        <v/>
      </c>
      <c r="AD178" s="24" t="str">
        <f>IF($D178="","",$B178*VLOOKUP($D178,aliments!$B$2:$AZ$70,27,0)/100)</f>
        <v/>
      </c>
      <c r="AE178" s="24" t="str">
        <f>IF($D178="","",$B178*VLOOKUP($D178,aliments!$B$2:$AZ$70,28,0)/100)</f>
        <v/>
      </c>
      <c r="AF178" s="24" t="str">
        <f>IF($D178="","",$B178*VLOOKUP($D178,aliments!$B$2:$AZ$70,29,0)/100)</f>
        <v/>
      </c>
      <c r="AG178" s="24" t="str">
        <f>IF($D178="","",$B178*VLOOKUP($D178,aliments!$B$2:$AZ$70,30,0)/100)</f>
        <v/>
      </c>
      <c r="AH178" s="24" t="str">
        <f>IF($D178="","",$B178*VLOOKUP($D178,aliments!$B$2:$AZ$70,31,0)/100)</f>
        <v/>
      </c>
      <c r="AI178" s="24" t="str">
        <f>IF($D178="","",$B178*VLOOKUP($D178,aliments!$B$2:$AZ$70,32,0)/100)</f>
        <v/>
      </c>
      <c r="AJ178" s="24" t="str">
        <f>IF($D178="","",$B178*VLOOKUP($D178,aliments!$B$2:$AZ$70,33,0)/100)</f>
        <v/>
      </c>
      <c r="AK178" s="24" t="str">
        <f>IF($D178="","",$B178*VLOOKUP($D178,aliments!$B$2:$AZ$70,34,0)/100)</f>
        <v/>
      </c>
      <c r="AL178" s="24" t="str">
        <f>IF($D178="","",$B178*VLOOKUP($D178,aliments!$B$2:$AZ$70,35,0)/100)</f>
        <v/>
      </c>
      <c r="AM178" s="24" t="str">
        <f>IF($D178="","",$B178*VLOOKUP($D178,aliments!$B$2:$AZ$70,36,0)/100)</f>
        <v/>
      </c>
      <c r="AN178" s="24" t="str">
        <f>IF($D178="","",$B178*VLOOKUP($D178,aliments!$B$2:$AZ$70,37,0)/100)</f>
        <v/>
      </c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19"/>
      <c r="BF178" s="19"/>
      <c r="BG178" s="19"/>
      <c r="BH178" s="19"/>
      <c r="BI178" s="19"/>
      <c r="BJ178" s="19"/>
      <c r="BK178" s="19"/>
      <c r="BL178" s="19"/>
      <c r="BM178" s="19"/>
      <c r="BN178" s="19"/>
      <c r="BO178" s="19"/>
      <c r="BP178" s="19"/>
      <c r="BQ178" s="19"/>
      <c r="BR178" s="19"/>
      <c r="BS178" s="19"/>
      <c r="BT178" s="19"/>
      <c r="BU178" s="19"/>
      <c r="BV178" s="19"/>
      <c r="BW178" s="19"/>
    </row>
    <row r="179" spans="1:75" ht="13.5" thickBot="1">
      <c r="A179" s="12" t="s">
        <v>4</v>
      </c>
      <c r="E179" s="28" t="str">
        <f>IF(SUM(E172:E178)=0,"",AVERAGE(E172:E178))</f>
        <v/>
      </c>
      <c r="F179" s="28">
        <f>SUM(F172:F178)</f>
        <v>0</v>
      </c>
      <c r="G179" s="13">
        <f>SUM(G172:G178)</f>
        <v>0</v>
      </c>
      <c r="H179" s="13">
        <f t="shared" ref="H179" si="499">SUM(H172:H178)</f>
        <v>0</v>
      </c>
      <c r="I179" s="13">
        <f t="shared" ref="I179" si="500">SUM(I172:I178)</f>
        <v>0</v>
      </c>
      <c r="J179" s="13">
        <f t="shared" ref="J179" si="501">SUM(J172:J178)</f>
        <v>0</v>
      </c>
      <c r="K179" s="13">
        <f t="shared" ref="K179" si="502">SUM(K172:K178)</f>
        <v>0</v>
      </c>
      <c r="L179" s="13">
        <f t="shared" ref="L179" si="503">SUM(L172:L178)</f>
        <v>0</v>
      </c>
      <c r="M179" s="13">
        <f t="shared" ref="M179" si="504">SUM(M172:M178)</f>
        <v>0</v>
      </c>
      <c r="N179" s="13">
        <f t="shared" ref="N179" si="505">SUM(N172:N178)</f>
        <v>0</v>
      </c>
      <c r="O179" s="13">
        <f t="shared" ref="O179" si="506">SUM(O172:O178)</f>
        <v>0</v>
      </c>
      <c r="P179" s="13">
        <f t="shared" ref="P179" si="507">SUM(P172:P178)</f>
        <v>0</v>
      </c>
      <c r="Q179" s="13">
        <f t="shared" ref="Q179" si="508">SUM(Q172:Q178)</f>
        <v>0</v>
      </c>
      <c r="R179" s="13">
        <f t="shared" ref="R179" si="509">SUM(R172:R178)</f>
        <v>0</v>
      </c>
      <c r="S179" s="13">
        <f t="shared" ref="S179" si="510">SUM(S172:S178)</f>
        <v>0</v>
      </c>
      <c r="T179" s="13">
        <f t="shared" ref="T179" si="511">SUM(T172:T178)</f>
        <v>0</v>
      </c>
      <c r="U179" s="13">
        <f t="shared" ref="U179" si="512">SUM(U172:U178)</f>
        <v>0</v>
      </c>
      <c r="V179" s="13">
        <f t="shared" ref="V179" si="513">SUM(V172:V178)</f>
        <v>0</v>
      </c>
      <c r="W179" s="13">
        <f t="shared" ref="W179" si="514">SUM(W172:W178)</f>
        <v>0</v>
      </c>
      <c r="X179" s="13">
        <f t="shared" ref="X179" si="515">SUM(X172:X178)</f>
        <v>0</v>
      </c>
      <c r="Y179" s="13">
        <f t="shared" ref="Y179" si="516">SUM(Y172:Y178)</f>
        <v>0</v>
      </c>
      <c r="Z179" s="13">
        <f t="shared" ref="Z179" si="517">SUM(Z172:Z178)</f>
        <v>0</v>
      </c>
      <c r="AA179" s="13">
        <f t="shared" ref="AA179" si="518">SUM(AA172:AA178)</f>
        <v>0</v>
      </c>
      <c r="AB179" s="13">
        <f t="shared" ref="AB179" si="519">SUM(AB172:AB178)</f>
        <v>0</v>
      </c>
      <c r="AC179" s="13">
        <f t="shared" ref="AC179" si="520">SUM(AC172:AC178)</f>
        <v>0</v>
      </c>
      <c r="AD179" s="13">
        <f t="shared" ref="AD179" si="521">SUM(AD172:AD178)</f>
        <v>0</v>
      </c>
      <c r="AE179" s="13">
        <f t="shared" ref="AE179" si="522">SUM(AE172:AE178)</f>
        <v>0</v>
      </c>
      <c r="AF179" s="13">
        <f t="shared" ref="AF179" si="523">SUM(AF172:AF178)</f>
        <v>0</v>
      </c>
      <c r="AG179" s="13">
        <f t="shared" ref="AG179" si="524">SUM(AG172:AG178)</f>
        <v>0</v>
      </c>
      <c r="AH179" s="13">
        <f t="shared" ref="AH179" si="525">SUM(AH172:AH178)</f>
        <v>0</v>
      </c>
      <c r="AI179" s="13">
        <f t="shared" ref="AI179" si="526">SUM(AI172:AI178)</f>
        <v>0</v>
      </c>
      <c r="AJ179" s="13">
        <f t="shared" ref="AJ179" si="527">SUM(AJ172:AJ178)</f>
        <v>0</v>
      </c>
      <c r="AK179" s="13">
        <f t="shared" ref="AK179" si="528">SUM(AK172:AK178)</f>
        <v>0</v>
      </c>
      <c r="AL179" s="13">
        <f t="shared" ref="AL179" si="529">SUM(AL172:AL178)</f>
        <v>0</v>
      </c>
      <c r="AM179" s="13">
        <f t="shared" ref="AM179" si="530">SUM(AM172:AM178)</f>
        <v>0</v>
      </c>
      <c r="AN179" s="13">
        <f t="shared" ref="AN179" si="531">SUM(AN172:AN178)</f>
        <v>0</v>
      </c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</row>
    <row r="180" spans="1:75" ht="13.5" thickBot="1">
      <c r="A180" s="5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19"/>
      <c r="BF180" s="19"/>
      <c r="BG180" s="19"/>
      <c r="BH180" s="19"/>
      <c r="BI180" s="19"/>
      <c r="BJ180" s="19"/>
      <c r="BK180" s="19"/>
      <c r="BL180" s="19"/>
      <c r="BM180" s="19"/>
      <c r="BN180" s="19"/>
      <c r="BO180" s="19"/>
      <c r="BP180" s="19"/>
      <c r="BQ180" s="19"/>
      <c r="BR180" s="19"/>
      <c r="BS180" s="19"/>
      <c r="BT180" s="19"/>
      <c r="BU180" s="19"/>
      <c r="BV180" s="19"/>
      <c r="BW180" s="19"/>
    </row>
    <row r="181" spans="1:75" ht="13.5" thickBot="1">
      <c r="A181" s="2" t="s">
        <v>2</v>
      </c>
      <c r="B181" s="3" t="s">
        <v>165</v>
      </c>
      <c r="C181" s="3"/>
      <c r="D181" s="3" t="s">
        <v>0</v>
      </c>
      <c r="E181" s="27" t="s">
        <v>181</v>
      </c>
      <c r="F181" s="27" t="s">
        <v>180</v>
      </c>
      <c r="G181" s="3" t="s">
        <v>166</v>
      </c>
      <c r="H181" s="3" t="s">
        <v>167</v>
      </c>
      <c r="I181" s="3" t="s">
        <v>168</v>
      </c>
      <c r="J181" s="3" t="s">
        <v>5</v>
      </c>
      <c r="K181" s="3" t="s">
        <v>161</v>
      </c>
      <c r="L181" s="3" t="s">
        <v>162</v>
      </c>
      <c r="M181" s="3" t="s">
        <v>152</v>
      </c>
      <c r="N181" s="3" t="s">
        <v>153</v>
      </c>
      <c r="O181" s="3" t="s">
        <v>154</v>
      </c>
      <c r="P181" s="3" t="s">
        <v>155</v>
      </c>
      <c r="Q181" s="3" t="s">
        <v>156</v>
      </c>
      <c r="R181" s="3" t="s">
        <v>157</v>
      </c>
      <c r="S181" s="3" t="s">
        <v>158</v>
      </c>
      <c r="T181" s="3" t="s">
        <v>159</v>
      </c>
      <c r="U181" s="3" t="s">
        <v>160</v>
      </c>
      <c r="V181" s="3" t="s">
        <v>179</v>
      </c>
      <c r="W181" s="3" t="s">
        <v>178</v>
      </c>
      <c r="X181" s="3" t="s">
        <v>26</v>
      </c>
      <c r="Y181" s="3" t="s">
        <v>29</v>
      </c>
      <c r="Z181" s="3" t="s">
        <v>28</v>
      </c>
      <c r="AA181" s="3" t="s">
        <v>32</v>
      </c>
      <c r="AB181" s="3" t="s">
        <v>23</v>
      </c>
      <c r="AC181" s="3" t="s">
        <v>27</v>
      </c>
      <c r="AD181" s="3" t="s">
        <v>24</v>
      </c>
      <c r="AE181" s="3" t="s">
        <v>25</v>
      </c>
      <c r="AF181" s="3" t="s">
        <v>31</v>
      </c>
      <c r="AG181" s="3" t="s">
        <v>22</v>
      </c>
      <c r="AH181" s="3" t="s">
        <v>30</v>
      </c>
      <c r="AI181" s="3" t="s">
        <v>36</v>
      </c>
      <c r="AJ181" s="3" t="s">
        <v>37</v>
      </c>
      <c r="AK181" s="3" t="s">
        <v>38</v>
      </c>
      <c r="AL181" s="3" t="s">
        <v>40</v>
      </c>
      <c r="AM181" s="3" t="s">
        <v>41</v>
      </c>
      <c r="AN181" s="4" t="s">
        <v>21</v>
      </c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19"/>
      <c r="BF181" s="19"/>
      <c r="BG181" s="19"/>
      <c r="BH181" s="19"/>
      <c r="BI181" s="19"/>
      <c r="BJ181" s="19"/>
      <c r="BK181" s="19"/>
      <c r="BL181" s="19"/>
      <c r="BM181" s="19"/>
      <c r="BN181" s="19"/>
      <c r="BO181" s="19"/>
      <c r="BP181" s="19"/>
      <c r="BQ181" s="19"/>
      <c r="BR181" s="19"/>
      <c r="BS181" s="19"/>
      <c r="BT181" s="19"/>
      <c r="BU181" s="19"/>
      <c r="BV181" s="19"/>
      <c r="BW181" s="19"/>
    </row>
    <row r="182" spans="1:75">
      <c r="D182" s="23"/>
      <c r="E182" s="24" t="str">
        <f>IF($D182="","",$B182*VLOOKUP($D182,aliments!$B$2:$AZ$70,2,0)/100)</f>
        <v/>
      </c>
      <c r="F182" s="24" t="str">
        <f>IF($D182="","",$B182*VLOOKUP($D182,aliments!$B$2:$AZ$70,3,0)/100)</f>
        <v/>
      </c>
      <c r="G182" s="24" t="str">
        <f>IF($D182="","",$B182*VLOOKUP($D182,aliments!$B$2:$AZ$70,4,0)/100)</f>
        <v/>
      </c>
      <c r="H182" s="24" t="str">
        <f>IF($D182="","",$B182*VLOOKUP($D182,aliments!$B$2:$AZ$70,5,0)/100)</f>
        <v/>
      </c>
      <c r="I182" s="24" t="str">
        <f>IF($D182="","",$B182*VLOOKUP($D182,aliments!$B$2:$AZ$70,6,0)/100)</f>
        <v/>
      </c>
      <c r="J182" s="24" t="str">
        <f>IF($D182="","",$B182*VLOOKUP($D182,aliments!$B$2:$AZ$70,7,0)/100)</f>
        <v/>
      </c>
      <c r="K182" s="24" t="str">
        <f>IF($D182="","",$B182*VLOOKUP($D182,aliments!$B$2:$AZ$70,8,0)/100)</f>
        <v/>
      </c>
      <c r="L182" s="24" t="str">
        <f>IF($D182="","",$B182*VLOOKUP($D182,aliments!$B$2:$AZ$70,9,0)/100)</f>
        <v/>
      </c>
      <c r="M182" s="24" t="str">
        <f>IF($D182="","",$B182*VLOOKUP($D182,aliments!$B$2:$AZ$70,10,0)/100)</f>
        <v/>
      </c>
      <c r="N182" s="24" t="str">
        <f>IF($D182="","",$B182*VLOOKUP($D182,aliments!$B$2:$AZ$70,11,0)/100)</f>
        <v/>
      </c>
      <c r="O182" s="24" t="str">
        <f>IF($D182="","",$B182*VLOOKUP($D182,aliments!$B$2:$AZ$70,12,0)/100)</f>
        <v/>
      </c>
      <c r="P182" s="24" t="str">
        <f>IF($D182="","",$B182*VLOOKUP($D182,aliments!$B$2:$AZ$70,13,0)/100)</f>
        <v/>
      </c>
      <c r="Q182" s="24" t="str">
        <f>IF($D182="","",$B182*VLOOKUP($D182,aliments!$B$2:$AZ$70,14,0)/100)</f>
        <v/>
      </c>
      <c r="R182" s="24" t="str">
        <f>IF($D182="","",$B182*VLOOKUP($D182,aliments!$B$2:$AZ$70,15,0)/100)</f>
        <v/>
      </c>
      <c r="S182" s="24" t="str">
        <f>IF($D182="","",$B182*VLOOKUP($D182,aliments!$B$2:$AZ$70,16,0)/100)</f>
        <v/>
      </c>
      <c r="T182" s="24" t="str">
        <f>IF($D182="","",$B182*VLOOKUP($D182,aliments!$B$2:$AZ$70,17,0)/100)</f>
        <v/>
      </c>
      <c r="U182" s="24" t="str">
        <f>IF($D182="","",$B182*VLOOKUP($D182,aliments!$B$2:$AZ$70,18,0)/100)</f>
        <v/>
      </c>
      <c r="V182" s="24" t="str">
        <f>IF($D182="","",$B182*VLOOKUP($D182,aliments!$B$2:$AZ$70,19,0)/100)</f>
        <v/>
      </c>
      <c r="W182" s="24" t="str">
        <f>IF($D182="","",$B182*VLOOKUP($D182,aliments!$B$2:$AZ$70,20,0)/100)</f>
        <v/>
      </c>
      <c r="X182" s="24" t="str">
        <f>IF($D182="","",$B182*VLOOKUP($D182,aliments!$B$2:$AZ$70,21,0)/100)</f>
        <v/>
      </c>
      <c r="Y182" s="24" t="str">
        <f>IF($D182="","",$B182*VLOOKUP($D182,aliments!$B$2:$AZ$70,22,0)/100)</f>
        <v/>
      </c>
      <c r="Z182" s="24" t="str">
        <f>IF($D182="","",$B182*VLOOKUP($D182,aliments!$B$2:$AZ$70,23,0)/100)</f>
        <v/>
      </c>
      <c r="AA182" s="24" t="str">
        <f>IF($D182="","",$B182*VLOOKUP($D182,aliments!$B$2:$AZ$70,24,0)/100)</f>
        <v/>
      </c>
      <c r="AB182" s="24" t="str">
        <f>IF($D182="","",$B182*VLOOKUP($D182,aliments!$B$2:$AZ$70,25,0)/100)</f>
        <v/>
      </c>
      <c r="AC182" s="24" t="str">
        <f>IF($D182="","",$B182*VLOOKUP($D182,aliments!$B$2:$AZ$70,26,0)/100)</f>
        <v/>
      </c>
      <c r="AD182" s="24" t="str">
        <f>IF($D182="","",$B182*VLOOKUP($D182,aliments!$B$2:$AZ$70,27,0)/100)</f>
        <v/>
      </c>
      <c r="AE182" s="24" t="str">
        <f>IF($D182="","",$B182*VLOOKUP($D182,aliments!$B$2:$AZ$70,28,0)/100)</f>
        <v/>
      </c>
      <c r="AF182" s="24" t="str">
        <f>IF($D182="","",$B182*VLOOKUP($D182,aliments!$B$2:$AZ$70,29,0)/100)</f>
        <v/>
      </c>
      <c r="AG182" s="24" t="str">
        <f>IF($D182="","",$B182*VLOOKUP($D182,aliments!$B$2:$AZ$70,30,0)/100)</f>
        <v/>
      </c>
      <c r="AH182" s="24" t="str">
        <f>IF($D182="","",$B182*VLOOKUP($D182,aliments!$B$2:$AZ$70,31,0)/100)</f>
        <v/>
      </c>
      <c r="AI182" s="24" t="str">
        <f>IF($D182="","",$B182*VLOOKUP($D182,aliments!$B$2:$AZ$70,32,0)/100)</f>
        <v/>
      </c>
      <c r="AJ182" s="24" t="str">
        <f>IF($D182="","",$B182*VLOOKUP($D182,aliments!$B$2:$AZ$70,33,0)/100)</f>
        <v/>
      </c>
      <c r="AK182" s="24" t="str">
        <f>IF($D182="","",$B182*VLOOKUP($D182,aliments!$B$2:$AZ$70,34,0)/100)</f>
        <v/>
      </c>
      <c r="AL182" s="24" t="str">
        <f>IF($D182="","",$B182*VLOOKUP($D182,aliments!$B$2:$AZ$70,35,0)/100)</f>
        <v/>
      </c>
      <c r="AM182" s="24" t="str">
        <f>IF($D182="","",$B182*VLOOKUP($D182,aliments!$B$2:$AZ$70,36,0)/100)</f>
        <v/>
      </c>
      <c r="AN182" s="24" t="str">
        <f>IF($D182="","",$B182*VLOOKUP($D182,aliments!$B$2:$AZ$70,37,0)/100)</f>
        <v/>
      </c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19"/>
      <c r="BF182" s="19"/>
      <c r="BG182" s="19"/>
      <c r="BH182" s="19"/>
      <c r="BI182" s="19"/>
      <c r="BJ182" s="19"/>
      <c r="BK182" s="19"/>
      <c r="BL182" s="19"/>
      <c r="BM182" s="19"/>
      <c r="BN182" s="19"/>
      <c r="BO182" s="19"/>
      <c r="BP182" s="19"/>
      <c r="BQ182" s="19"/>
      <c r="BR182" s="19"/>
      <c r="BS182" s="19"/>
      <c r="BT182" s="19"/>
      <c r="BU182" s="19"/>
      <c r="BV182" s="19"/>
      <c r="BW182" s="19"/>
    </row>
    <row r="183" spans="1:75">
      <c r="D183" s="23"/>
      <c r="E183" s="24" t="str">
        <f>IF($D183="","",$B183*VLOOKUP($D183,aliments!$B$2:$AZ$70,2,0)/100)</f>
        <v/>
      </c>
      <c r="F183" s="24" t="str">
        <f>IF($D183="","",$B183*VLOOKUP($D183,aliments!$B$2:$AZ$70,3,0)/100)</f>
        <v/>
      </c>
      <c r="G183" s="24" t="str">
        <f>IF($D183="","",$B183*VLOOKUP($D183,aliments!$B$2:$AZ$70,4,0)/100)</f>
        <v/>
      </c>
      <c r="H183" s="24" t="str">
        <f>IF($D183="","",$B183*VLOOKUP($D183,aliments!$B$2:$AZ$70,5,0)/100)</f>
        <v/>
      </c>
      <c r="I183" s="24" t="str">
        <f>IF($D183="","",$B183*VLOOKUP($D183,aliments!$B$2:$AZ$70,6,0)/100)</f>
        <v/>
      </c>
      <c r="J183" s="24" t="str">
        <f>IF($D183="","",$B183*VLOOKUP($D183,aliments!$B$2:$AZ$70,7,0)/100)</f>
        <v/>
      </c>
      <c r="K183" s="24" t="str">
        <f>IF($D183="","",$B183*VLOOKUP($D183,aliments!$B$2:$AZ$70,8,0)/100)</f>
        <v/>
      </c>
      <c r="L183" s="24" t="str">
        <f>IF($D183="","",$B183*VLOOKUP($D183,aliments!$B$2:$AZ$70,9,0)/100)</f>
        <v/>
      </c>
      <c r="M183" s="24" t="str">
        <f>IF($D183="","",$B183*VLOOKUP($D183,aliments!$B$2:$AZ$70,10,0)/100)</f>
        <v/>
      </c>
      <c r="N183" s="24" t="str">
        <f>IF($D183="","",$B183*VLOOKUP($D183,aliments!$B$2:$AZ$70,11,0)/100)</f>
        <v/>
      </c>
      <c r="O183" s="24" t="str">
        <f>IF($D183="","",$B183*VLOOKUP($D183,aliments!$B$2:$AZ$70,12,0)/100)</f>
        <v/>
      </c>
      <c r="P183" s="24" t="str">
        <f>IF($D183="","",$B183*VLOOKUP($D183,aliments!$B$2:$AZ$70,13,0)/100)</f>
        <v/>
      </c>
      <c r="Q183" s="24" t="str">
        <f>IF($D183="","",$B183*VLOOKUP($D183,aliments!$B$2:$AZ$70,14,0)/100)</f>
        <v/>
      </c>
      <c r="R183" s="24" t="str">
        <f>IF($D183="","",$B183*VLOOKUP($D183,aliments!$B$2:$AZ$70,15,0)/100)</f>
        <v/>
      </c>
      <c r="S183" s="24" t="str">
        <f>IF($D183="","",$B183*VLOOKUP($D183,aliments!$B$2:$AZ$70,16,0)/100)</f>
        <v/>
      </c>
      <c r="T183" s="24" t="str">
        <f>IF($D183="","",$B183*VLOOKUP($D183,aliments!$B$2:$AZ$70,17,0)/100)</f>
        <v/>
      </c>
      <c r="U183" s="24" t="str">
        <f>IF($D183="","",$B183*VLOOKUP($D183,aliments!$B$2:$AZ$70,18,0)/100)</f>
        <v/>
      </c>
      <c r="V183" s="24" t="str">
        <f>IF($D183="","",$B183*VLOOKUP($D183,aliments!$B$2:$AZ$70,19,0)/100)</f>
        <v/>
      </c>
      <c r="W183" s="24" t="str">
        <f>IF($D183="","",$B183*VLOOKUP($D183,aliments!$B$2:$AZ$70,20,0)/100)</f>
        <v/>
      </c>
      <c r="X183" s="24" t="str">
        <f>IF($D183="","",$B183*VLOOKUP($D183,aliments!$B$2:$AZ$70,21,0)/100)</f>
        <v/>
      </c>
      <c r="Y183" s="24" t="str">
        <f>IF($D183="","",$B183*VLOOKUP($D183,aliments!$B$2:$AZ$70,22,0)/100)</f>
        <v/>
      </c>
      <c r="Z183" s="24" t="str">
        <f>IF($D183="","",$B183*VLOOKUP($D183,aliments!$B$2:$AZ$70,23,0)/100)</f>
        <v/>
      </c>
      <c r="AA183" s="24" t="str">
        <f>IF($D183="","",$B183*VLOOKUP($D183,aliments!$B$2:$AZ$70,24,0)/100)</f>
        <v/>
      </c>
      <c r="AB183" s="24" t="str">
        <f>IF($D183="","",$B183*VLOOKUP($D183,aliments!$B$2:$AZ$70,25,0)/100)</f>
        <v/>
      </c>
      <c r="AC183" s="24" t="str">
        <f>IF($D183="","",$B183*VLOOKUP($D183,aliments!$B$2:$AZ$70,26,0)/100)</f>
        <v/>
      </c>
      <c r="AD183" s="24" t="str">
        <f>IF($D183="","",$B183*VLOOKUP($D183,aliments!$B$2:$AZ$70,27,0)/100)</f>
        <v/>
      </c>
      <c r="AE183" s="24" t="str">
        <f>IF($D183="","",$B183*VLOOKUP($D183,aliments!$B$2:$AZ$70,28,0)/100)</f>
        <v/>
      </c>
      <c r="AF183" s="24" t="str">
        <f>IF($D183="","",$B183*VLOOKUP($D183,aliments!$B$2:$AZ$70,29,0)/100)</f>
        <v/>
      </c>
      <c r="AG183" s="24" t="str">
        <f>IF($D183="","",$B183*VLOOKUP($D183,aliments!$B$2:$AZ$70,30,0)/100)</f>
        <v/>
      </c>
      <c r="AH183" s="24" t="str">
        <f>IF($D183="","",$B183*VLOOKUP($D183,aliments!$B$2:$AZ$70,31,0)/100)</f>
        <v/>
      </c>
      <c r="AI183" s="24" t="str">
        <f>IF($D183="","",$B183*VLOOKUP($D183,aliments!$B$2:$AZ$70,32,0)/100)</f>
        <v/>
      </c>
      <c r="AJ183" s="24" t="str">
        <f>IF($D183="","",$B183*VLOOKUP($D183,aliments!$B$2:$AZ$70,33,0)/100)</f>
        <v/>
      </c>
      <c r="AK183" s="24" t="str">
        <f>IF($D183="","",$B183*VLOOKUP($D183,aliments!$B$2:$AZ$70,34,0)/100)</f>
        <v/>
      </c>
      <c r="AL183" s="24" t="str">
        <f>IF($D183="","",$B183*VLOOKUP($D183,aliments!$B$2:$AZ$70,35,0)/100)</f>
        <v/>
      </c>
      <c r="AM183" s="24" t="str">
        <f>IF($D183="","",$B183*VLOOKUP($D183,aliments!$B$2:$AZ$70,36,0)/100)</f>
        <v/>
      </c>
      <c r="AN183" s="24" t="str">
        <f>IF($D183="","",$B183*VLOOKUP($D183,aliments!$B$2:$AZ$70,37,0)/100)</f>
        <v/>
      </c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</row>
    <row r="184" spans="1:75">
      <c r="D184" s="23"/>
      <c r="E184" s="24" t="str">
        <f>IF($D184="","",$B184*VLOOKUP($D184,aliments!$B$2:$AZ$70,2,0)/100)</f>
        <v/>
      </c>
      <c r="F184" s="24" t="str">
        <f>IF($D184="","",$B184*VLOOKUP($D184,aliments!$B$2:$AZ$70,3,0)/100)</f>
        <v/>
      </c>
      <c r="G184" s="24" t="str">
        <f>IF($D184="","",$B184*VLOOKUP($D184,aliments!$B$2:$AZ$70,4,0)/100)</f>
        <v/>
      </c>
      <c r="H184" s="24" t="str">
        <f>IF($D184="","",$B184*VLOOKUP($D184,aliments!$B$2:$AZ$70,5,0)/100)</f>
        <v/>
      </c>
      <c r="I184" s="24" t="str">
        <f>IF($D184="","",$B184*VLOOKUP($D184,aliments!$B$2:$AZ$70,6,0)/100)</f>
        <v/>
      </c>
      <c r="J184" s="24" t="str">
        <f>IF($D184="","",$B184*VLOOKUP($D184,aliments!$B$2:$AZ$70,7,0)/100)</f>
        <v/>
      </c>
      <c r="K184" s="24" t="str">
        <f>IF($D184="","",$B184*VLOOKUP($D184,aliments!$B$2:$AZ$70,8,0)/100)</f>
        <v/>
      </c>
      <c r="L184" s="24" t="str">
        <f>IF($D184="","",$B184*VLOOKUP($D184,aliments!$B$2:$AZ$70,9,0)/100)</f>
        <v/>
      </c>
      <c r="M184" s="24" t="str">
        <f>IF($D184="","",$B184*VLOOKUP($D184,aliments!$B$2:$AZ$70,10,0)/100)</f>
        <v/>
      </c>
      <c r="N184" s="24" t="str">
        <f>IF($D184="","",$B184*VLOOKUP($D184,aliments!$B$2:$AZ$70,11,0)/100)</f>
        <v/>
      </c>
      <c r="O184" s="24" t="str">
        <f>IF($D184="","",$B184*VLOOKUP($D184,aliments!$B$2:$AZ$70,12,0)/100)</f>
        <v/>
      </c>
      <c r="P184" s="24" t="str">
        <f>IF($D184="","",$B184*VLOOKUP($D184,aliments!$B$2:$AZ$70,13,0)/100)</f>
        <v/>
      </c>
      <c r="Q184" s="24" t="str">
        <f>IF($D184="","",$B184*VLOOKUP($D184,aliments!$B$2:$AZ$70,14,0)/100)</f>
        <v/>
      </c>
      <c r="R184" s="24" t="str">
        <f>IF($D184="","",$B184*VLOOKUP($D184,aliments!$B$2:$AZ$70,15,0)/100)</f>
        <v/>
      </c>
      <c r="S184" s="24" t="str">
        <f>IF($D184="","",$B184*VLOOKUP($D184,aliments!$B$2:$AZ$70,16,0)/100)</f>
        <v/>
      </c>
      <c r="T184" s="24" t="str">
        <f>IF($D184="","",$B184*VLOOKUP($D184,aliments!$B$2:$AZ$70,17,0)/100)</f>
        <v/>
      </c>
      <c r="U184" s="24" t="str">
        <f>IF($D184="","",$B184*VLOOKUP($D184,aliments!$B$2:$AZ$70,18,0)/100)</f>
        <v/>
      </c>
      <c r="V184" s="24" t="str">
        <f>IF($D184="","",$B184*VLOOKUP($D184,aliments!$B$2:$AZ$70,19,0)/100)</f>
        <v/>
      </c>
      <c r="W184" s="24" t="str">
        <f>IF($D184="","",$B184*VLOOKUP($D184,aliments!$B$2:$AZ$70,20,0)/100)</f>
        <v/>
      </c>
      <c r="X184" s="24" t="str">
        <f>IF($D184="","",$B184*VLOOKUP($D184,aliments!$B$2:$AZ$70,21,0)/100)</f>
        <v/>
      </c>
      <c r="Y184" s="24" t="str">
        <f>IF($D184="","",$B184*VLOOKUP($D184,aliments!$B$2:$AZ$70,22,0)/100)</f>
        <v/>
      </c>
      <c r="Z184" s="24" t="str">
        <f>IF($D184="","",$B184*VLOOKUP($D184,aliments!$B$2:$AZ$70,23,0)/100)</f>
        <v/>
      </c>
      <c r="AA184" s="24" t="str">
        <f>IF($D184="","",$B184*VLOOKUP($D184,aliments!$B$2:$AZ$70,24,0)/100)</f>
        <v/>
      </c>
      <c r="AB184" s="24" t="str">
        <f>IF($D184="","",$B184*VLOOKUP($D184,aliments!$B$2:$AZ$70,25,0)/100)</f>
        <v/>
      </c>
      <c r="AC184" s="24" t="str">
        <f>IF($D184="","",$B184*VLOOKUP($D184,aliments!$B$2:$AZ$70,26,0)/100)</f>
        <v/>
      </c>
      <c r="AD184" s="24" t="str">
        <f>IF($D184="","",$B184*VLOOKUP($D184,aliments!$B$2:$AZ$70,27,0)/100)</f>
        <v/>
      </c>
      <c r="AE184" s="24" t="str">
        <f>IF($D184="","",$B184*VLOOKUP($D184,aliments!$B$2:$AZ$70,28,0)/100)</f>
        <v/>
      </c>
      <c r="AF184" s="24" t="str">
        <f>IF($D184="","",$B184*VLOOKUP($D184,aliments!$B$2:$AZ$70,29,0)/100)</f>
        <v/>
      </c>
      <c r="AG184" s="24" t="str">
        <f>IF($D184="","",$B184*VLOOKUP($D184,aliments!$B$2:$AZ$70,30,0)/100)</f>
        <v/>
      </c>
      <c r="AH184" s="24" t="str">
        <f>IF($D184="","",$B184*VLOOKUP($D184,aliments!$B$2:$AZ$70,31,0)/100)</f>
        <v/>
      </c>
      <c r="AI184" s="24" t="str">
        <f>IF($D184="","",$B184*VLOOKUP($D184,aliments!$B$2:$AZ$70,32,0)/100)</f>
        <v/>
      </c>
      <c r="AJ184" s="24" t="str">
        <f>IF($D184="","",$B184*VLOOKUP($D184,aliments!$B$2:$AZ$70,33,0)/100)</f>
        <v/>
      </c>
      <c r="AK184" s="24" t="str">
        <f>IF($D184="","",$B184*VLOOKUP($D184,aliments!$B$2:$AZ$70,34,0)/100)</f>
        <v/>
      </c>
      <c r="AL184" s="24" t="str">
        <f>IF($D184="","",$B184*VLOOKUP($D184,aliments!$B$2:$AZ$70,35,0)/100)</f>
        <v/>
      </c>
      <c r="AM184" s="24" t="str">
        <f>IF($D184="","",$B184*VLOOKUP($D184,aliments!$B$2:$AZ$70,36,0)/100)</f>
        <v/>
      </c>
      <c r="AN184" s="24" t="str">
        <f>IF($D184="","",$B184*VLOOKUP($D184,aliments!$B$2:$AZ$70,37,0)/100)</f>
        <v/>
      </c>
    </row>
    <row r="185" spans="1:75">
      <c r="D185" s="23"/>
      <c r="E185" s="24" t="str">
        <f>IF($D185="","",$B185*VLOOKUP($D185,aliments!$B$2:$AZ$70,2,0)/100)</f>
        <v/>
      </c>
      <c r="F185" s="24" t="str">
        <f>IF($D185="","",$B185*VLOOKUP($D185,aliments!$B$2:$AZ$70,3,0)/100)</f>
        <v/>
      </c>
      <c r="G185" s="24" t="str">
        <f>IF($D185="","",$B185*VLOOKUP($D185,aliments!$B$2:$AZ$70,4,0)/100)</f>
        <v/>
      </c>
      <c r="H185" s="24" t="str">
        <f>IF($D185="","",$B185*VLOOKUP($D185,aliments!$B$2:$AZ$70,5,0)/100)</f>
        <v/>
      </c>
      <c r="I185" s="24" t="str">
        <f>IF($D185="","",$B185*VLOOKUP($D185,aliments!$B$2:$AZ$70,6,0)/100)</f>
        <v/>
      </c>
      <c r="J185" s="24" t="str">
        <f>IF($D185="","",$B185*VLOOKUP($D185,aliments!$B$2:$AZ$70,7,0)/100)</f>
        <v/>
      </c>
      <c r="K185" s="24" t="str">
        <f>IF($D185="","",$B185*VLOOKUP($D185,aliments!$B$2:$AZ$70,8,0)/100)</f>
        <v/>
      </c>
      <c r="L185" s="24" t="str">
        <f>IF($D185="","",$B185*VLOOKUP($D185,aliments!$B$2:$AZ$70,9,0)/100)</f>
        <v/>
      </c>
      <c r="M185" s="24" t="str">
        <f>IF($D185="","",$B185*VLOOKUP($D185,aliments!$B$2:$AZ$70,10,0)/100)</f>
        <v/>
      </c>
      <c r="N185" s="24" t="str">
        <f>IF($D185="","",$B185*VLOOKUP($D185,aliments!$B$2:$AZ$70,11,0)/100)</f>
        <v/>
      </c>
      <c r="O185" s="24" t="str">
        <f>IF($D185="","",$B185*VLOOKUP($D185,aliments!$B$2:$AZ$70,12,0)/100)</f>
        <v/>
      </c>
      <c r="P185" s="24" t="str">
        <f>IF($D185="","",$B185*VLOOKUP($D185,aliments!$B$2:$AZ$70,13,0)/100)</f>
        <v/>
      </c>
      <c r="Q185" s="24" t="str">
        <f>IF($D185="","",$B185*VLOOKUP($D185,aliments!$B$2:$AZ$70,14,0)/100)</f>
        <v/>
      </c>
      <c r="R185" s="24" t="str">
        <f>IF($D185="","",$B185*VLOOKUP($D185,aliments!$B$2:$AZ$70,15,0)/100)</f>
        <v/>
      </c>
      <c r="S185" s="24" t="str">
        <f>IF($D185="","",$B185*VLOOKUP($D185,aliments!$B$2:$AZ$70,16,0)/100)</f>
        <v/>
      </c>
      <c r="T185" s="24" t="str">
        <f>IF($D185="","",$B185*VLOOKUP($D185,aliments!$B$2:$AZ$70,17,0)/100)</f>
        <v/>
      </c>
      <c r="U185" s="24" t="str">
        <f>IF($D185="","",$B185*VLOOKUP($D185,aliments!$B$2:$AZ$70,18,0)/100)</f>
        <v/>
      </c>
      <c r="V185" s="24" t="str">
        <f>IF($D185="","",$B185*VLOOKUP($D185,aliments!$B$2:$AZ$70,19,0)/100)</f>
        <v/>
      </c>
      <c r="W185" s="24" t="str">
        <f>IF($D185="","",$B185*VLOOKUP($D185,aliments!$B$2:$AZ$70,20,0)/100)</f>
        <v/>
      </c>
      <c r="X185" s="24" t="str">
        <f>IF($D185="","",$B185*VLOOKUP($D185,aliments!$B$2:$AZ$70,21,0)/100)</f>
        <v/>
      </c>
      <c r="Y185" s="24" t="str">
        <f>IF($D185="","",$B185*VLOOKUP($D185,aliments!$B$2:$AZ$70,22,0)/100)</f>
        <v/>
      </c>
      <c r="Z185" s="24" t="str">
        <f>IF($D185="","",$B185*VLOOKUP($D185,aliments!$B$2:$AZ$70,23,0)/100)</f>
        <v/>
      </c>
      <c r="AA185" s="24" t="str">
        <f>IF($D185="","",$B185*VLOOKUP($D185,aliments!$B$2:$AZ$70,24,0)/100)</f>
        <v/>
      </c>
      <c r="AB185" s="24" t="str">
        <f>IF($D185="","",$B185*VLOOKUP($D185,aliments!$B$2:$AZ$70,25,0)/100)</f>
        <v/>
      </c>
      <c r="AC185" s="24" t="str">
        <f>IF($D185="","",$B185*VLOOKUP($D185,aliments!$B$2:$AZ$70,26,0)/100)</f>
        <v/>
      </c>
      <c r="AD185" s="24" t="str">
        <f>IF($D185="","",$B185*VLOOKUP($D185,aliments!$B$2:$AZ$70,27,0)/100)</f>
        <v/>
      </c>
      <c r="AE185" s="24" t="str">
        <f>IF($D185="","",$B185*VLOOKUP($D185,aliments!$B$2:$AZ$70,28,0)/100)</f>
        <v/>
      </c>
      <c r="AF185" s="24" t="str">
        <f>IF($D185="","",$B185*VLOOKUP($D185,aliments!$B$2:$AZ$70,29,0)/100)</f>
        <v/>
      </c>
      <c r="AG185" s="24" t="str">
        <f>IF($D185="","",$B185*VLOOKUP($D185,aliments!$B$2:$AZ$70,30,0)/100)</f>
        <v/>
      </c>
      <c r="AH185" s="24" t="str">
        <f>IF($D185="","",$B185*VLOOKUP($D185,aliments!$B$2:$AZ$70,31,0)/100)</f>
        <v/>
      </c>
      <c r="AI185" s="24" t="str">
        <f>IF($D185="","",$B185*VLOOKUP($D185,aliments!$B$2:$AZ$70,32,0)/100)</f>
        <v/>
      </c>
      <c r="AJ185" s="24" t="str">
        <f>IF($D185="","",$B185*VLOOKUP($D185,aliments!$B$2:$AZ$70,33,0)/100)</f>
        <v/>
      </c>
      <c r="AK185" s="24" t="str">
        <f>IF($D185="","",$B185*VLOOKUP($D185,aliments!$B$2:$AZ$70,34,0)/100)</f>
        <v/>
      </c>
      <c r="AL185" s="24" t="str">
        <f>IF($D185="","",$B185*VLOOKUP($D185,aliments!$B$2:$AZ$70,35,0)/100)</f>
        <v/>
      </c>
      <c r="AM185" s="24" t="str">
        <f>IF($D185="","",$B185*VLOOKUP($D185,aliments!$B$2:$AZ$70,36,0)/100)</f>
        <v/>
      </c>
      <c r="AN185" s="24" t="str">
        <f>IF($D185="","",$B185*VLOOKUP($D185,aliments!$B$2:$AZ$70,37,0)/100)</f>
        <v/>
      </c>
    </row>
    <row r="186" spans="1:75">
      <c r="D186" s="23"/>
      <c r="E186" s="24" t="str">
        <f>IF($D186="","",$B186*VLOOKUP($D186,aliments!$B$2:$AZ$70,2,0)/100)</f>
        <v/>
      </c>
      <c r="F186" s="24" t="str">
        <f>IF($D186="","",$B186*VLOOKUP($D186,aliments!$B$2:$AZ$70,3,0)/100)</f>
        <v/>
      </c>
      <c r="G186" s="24" t="str">
        <f>IF($D186="","",$B186*VLOOKUP($D186,aliments!$B$2:$AZ$70,4,0)/100)</f>
        <v/>
      </c>
      <c r="H186" s="24" t="str">
        <f>IF($D186="","",$B186*VLOOKUP($D186,aliments!$B$2:$AZ$70,5,0)/100)</f>
        <v/>
      </c>
      <c r="I186" s="24" t="str">
        <f>IF($D186="","",$B186*VLOOKUP($D186,aliments!$B$2:$AZ$70,6,0)/100)</f>
        <v/>
      </c>
      <c r="J186" s="24" t="str">
        <f>IF($D186="","",$B186*VLOOKUP($D186,aliments!$B$2:$AZ$70,7,0)/100)</f>
        <v/>
      </c>
      <c r="K186" s="24" t="str">
        <f>IF($D186="","",$B186*VLOOKUP($D186,aliments!$B$2:$AZ$70,8,0)/100)</f>
        <v/>
      </c>
      <c r="L186" s="24" t="str">
        <f>IF($D186="","",$B186*VLOOKUP($D186,aliments!$B$2:$AZ$70,9,0)/100)</f>
        <v/>
      </c>
      <c r="M186" s="24" t="str">
        <f>IF($D186="","",$B186*VLOOKUP($D186,aliments!$B$2:$AZ$70,10,0)/100)</f>
        <v/>
      </c>
      <c r="N186" s="24" t="str">
        <f>IF($D186="","",$B186*VLOOKUP($D186,aliments!$B$2:$AZ$70,11,0)/100)</f>
        <v/>
      </c>
      <c r="O186" s="24" t="str">
        <f>IF($D186="","",$B186*VLOOKUP($D186,aliments!$B$2:$AZ$70,12,0)/100)</f>
        <v/>
      </c>
      <c r="P186" s="24" t="str">
        <f>IF($D186="","",$B186*VLOOKUP($D186,aliments!$B$2:$AZ$70,13,0)/100)</f>
        <v/>
      </c>
      <c r="Q186" s="24" t="str">
        <f>IF($D186="","",$B186*VLOOKUP($D186,aliments!$B$2:$AZ$70,14,0)/100)</f>
        <v/>
      </c>
      <c r="R186" s="24" t="str">
        <f>IF($D186="","",$B186*VLOOKUP($D186,aliments!$B$2:$AZ$70,15,0)/100)</f>
        <v/>
      </c>
      <c r="S186" s="24" t="str">
        <f>IF($D186="","",$B186*VLOOKUP($D186,aliments!$B$2:$AZ$70,16,0)/100)</f>
        <v/>
      </c>
      <c r="T186" s="24" t="str">
        <f>IF($D186="","",$B186*VLOOKUP($D186,aliments!$B$2:$AZ$70,17,0)/100)</f>
        <v/>
      </c>
      <c r="U186" s="24" t="str">
        <f>IF($D186="","",$B186*VLOOKUP($D186,aliments!$B$2:$AZ$70,18,0)/100)</f>
        <v/>
      </c>
      <c r="V186" s="24" t="str">
        <f>IF($D186="","",$B186*VLOOKUP($D186,aliments!$B$2:$AZ$70,19,0)/100)</f>
        <v/>
      </c>
      <c r="W186" s="24" t="str">
        <f>IF($D186="","",$B186*VLOOKUP($D186,aliments!$B$2:$AZ$70,20,0)/100)</f>
        <v/>
      </c>
      <c r="X186" s="24" t="str">
        <f>IF($D186="","",$B186*VLOOKUP($D186,aliments!$B$2:$AZ$70,21,0)/100)</f>
        <v/>
      </c>
      <c r="Y186" s="24" t="str">
        <f>IF($D186="","",$B186*VLOOKUP($D186,aliments!$B$2:$AZ$70,22,0)/100)</f>
        <v/>
      </c>
      <c r="Z186" s="24" t="str">
        <f>IF($D186="","",$B186*VLOOKUP($D186,aliments!$B$2:$AZ$70,23,0)/100)</f>
        <v/>
      </c>
      <c r="AA186" s="24" t="str">
        <f>IF($D186="","",$B186*VLOOKUP($D186,aliments!$B$2:$AZ$70,24,0)/100)</f>
        <v/>
      </c>
      <c r="AB186" s="24" t="str">
        <f>IF($D186="","",$B186*VLOOKUP($D186,aliments!$B$2:$AZ$70,25,0)/100)</f>
        <v/>
      </c>
      <c r="AC186" s="24" t="str">
        <f>IF($D186="","",$B186*VLOOKUP($D186,aliments!$B$2:$AZ$70,26,0)/100)</f>
        <v/>
      </c>
      <c r="AD186" s="24" t="str">
        <f>IF($D186="","",$B186*VLOOKUP($D186,aliments!$B$2:$AZ$70,27,0)/100)</f>
        <v/>
      </c>
      <c r="AE186" s="24" t="str">
        <f>IF($D186="","",$B186*VLOOKUP($D186,aliments!$B$2:$AZ$70,28,0)/100)</f>
        <v/>
      </c>
      <c r="AF186" s="24" t="str">
        <f>IF($D186="","",$B186*VLOOKUP($D186,aliments!$B$2:$AZ$70,29,0)/100)</f>
        <v/>
      </c>
      <c r="AG186" s="24" t="str">
        <f>IF($D186="","",$B186*VLOOKUP($D186,aliments!$B$2:$AZ$70,30,0)/100)</f>
        <v/>
      </c>
      <c r="AH186" s="24" t="str">
        <f>IF($D186="","",$B186*VLOOKUP($D186,aliments!$B$2:$AZ$70,31,0)/100)</f>
        <v/>
      </c>
      <c r="AI186" s="24" t="str">
        <f>IF($D186="","",$B186*VLOOKUP($D186,aliments!$B$2:$AZ$70,32,0)/100)</f>
        <v/>
      </c>
      <c r="AJ186" s="24" t="str">
        <f>IF($D186="","",$B186*VLOOKUP($D186,aliments!$B$2:$AZ$70,33,0)/100)</f>
        <v/>
      </c>
      <c r="AK186" s="24" t="str">
        <f>IF($D186="","",$B186*VLOOKUP($D186,aliments!$B$2:$AZ$70,34,0)/100)</f>
        <v/>
      </c>
      <c r="AL186" s="24" t="str">
        <f>IF($D186="","",$B186*VLOOKUP($D186,aliments!$B$2:$AZ$70,35,0)/100)</f>
        <v/>
      </c>
      <c r="AM186" s="24" t="str">
        <f>IF($D186="","",$B186*VLOOKUP($D186,aliments!$B$2:$AZ$70,36,0)/100)</f>
        <v/>
      </c>
      <c r="AN186" s="24" t="str">
        <f>IF($D186="","",$B186*VLOOKUP($D186,aliments!$B$2:$AZ$70,37,0)/100)</f>
        <v/>
      </c>
    </row>
    <row r="187" spans="1:75">
      <c r="D187" s="23"/>
      <c r="E187" s="24" t="str">
        <f>IF($D187="","",$B187*VLOOKUP($D187,aliments!$B$2:$AZ$70,2,0)/100)</f>
        <v/>
      </c>
      <c r="F187" s="24" t="str">
        <f>IF($D187="","",$B187*VLOOKUP($D187,aliments!$B$2:$AZ$70,3,0)/100)</f>
        <v/>
      </c>
      <c r="G187" s="24" t="str">
        <f>IF($D187="","",$B187*VLOOKUP($D187,aliments!$B$2:$AZ$70,4,0)/100)</f>
        <v/>
      </c>
      <c r="H187" s="24" t="str">
        <f>IF($D187="","",$B187*VLOOKUP($D187,aliments!$B$2:$AZ$70,5,0)/100)</f>
        <v/>
      </c>
      <c r="I187" s="24" t="str">
        <f>IF($D187="","",$B187*VLOOKUP($D187,aliments!$B$2:$AZ$70,6,0)/100)</f>
        <v/>
      </c>
      <c r="J187" s="24" t="str">
        <f>IF($D187="","",$B187*VLOOKUP($D187,aliments!$B$2:$AZ$70,7,0)/100)</f>
        <v/>
      </c>
      <c r="K187" s="24" t="str">
        <f>IF($D187="","",$B187*VLOOKUP($D187,aliments!$B$2:$AZ$70,8,0)/100)</f>
        <v/>
      </c>
      <c r="L187" s="24" t="str">
        <f>IF($D187="","",$B187*VLOOKUP($D187,aliments!$B$2:$AZ$70,9,0)/100)</f>
        <v/>
      </c>
      <c r="M187" s="24" t="str">
        <f>IF($D187="","",$B187*VLOOKUP($D187,aliments!$B$2:$AZ$70,10,0)/100)</f>
        <v/>
      </c>
      <c r="N187" s="24" t="str">
        <f>IF($D187="","",$B187*VLOOKUP($D187,aliments!$B$2:$AZ$70,11,0)/100)</f>
        <v/>
      </c>
      <c r="O187" s="24" t="str">
        <f>IF($D187="","",$B187*VLOOKUP($D187,aliments!$B$2:$AZ$70,12,0)/100)</f>
        <v/>
      </c>
      <c r="P187" s="24" t="str">
        <f>IF($D187="","",$B187*VLOOKUP($D187,aliments!$B$2:$AZ$70,13,0)/100)</f>
        <v/>
      </c>
      <c r="Q187" s="24" t="str">
        <f>IF($D187="","",$B187*VLOOKUP($D187,aliments!$B$2:$AZ$70,14,0)/100)</f>
        <v/>
      </c>
      <c r="R187" s="24" t="str">
        <f>IF($D187="","",$B187*VLOOKUP($D187,aliments!$B$2:$AZ$70,15,0)/100)</f>
        <v/>
      </c>
      <c r="S187" s="24" t="str">
        <f>IF($D187="","",$B187*VLOOKUP($D187,aliments!$B$2:$AZ$70,16,0)/100)</f>
        <v/>
      </c>
      <c r="T187" s="24" t="str">
        <f>IF($D187="","",$B187*VLOOKUP($D187,aliments!$B$2:$AZ$70,17,0)/100)</f>
        <v/>
      </c>
      <c r="U187" s="24" t="str">
        <f>IF($D187="","",$B187*VLOOKUP($D187,aliments!$B$2:$AZ$70,18,0)/100)</f>
        <v/>
      </c>
      <c r="V187" s="24" t="str">
        <f>IF($D187="","",$B187*VLOOKUP($D187,aliments!$B$2:$AZ$70,19,0)/100)</f>
        <v/>
      </c>
      <c r="W187" s="24" t="str">
        <f>IF($D187="","",$B187*VLOOKUP($D187,aliments!$B$2:$AZ$70,20,0)/100)</f>
        <v/>
      </c>
      <c r="X187" s="24" t="str">
        <f>IF($D187="","",$B187*VLOOKUP($D187,aliments!$B$2:$AZ$70,21,0)/100)</f>
        <v/>
      </c>
      <c r="Y187" s="24" t="str">
        <f>IF($D187="","",$B187*VLOOKUP($D187,aliments!$B$2:$AZ$70,22,0)/100)</f>
        <v/>
      </c>
      <c r="Z187" s="24" t="str">
        <f>IF($D187="","",$B187*VLOOKUP($D187,aliments!$B$2:$AZ$70,23,0)/100)</f>
        <v/>
      </c>
      <c r="AA187" s="24" t="str">
        <f>IF($D187="","",$B187*VLOOKUP($D187,aliments!$B$2:$AZ$70,24,0)/100)</f>
        <v/>
      </c>
      <c r="AB187" s="24" t="str">
        <f>IF($D187="","",$B187*VLOOKUP($D187,aliments!$B$2:$AZ$70,25,0)/100)</f>
        <v/>
      </c>
      <c r="AC187" s="24" t="str">
        <f>IF($D187="","",$B187*VLOOKUP($D187,aliments!$B$2:$AZ$70,26,0)/100)</f>
        <v/>
      </c>
      <c r="AD187" s="24" t="str">
        <f>IF($D187="","",$B187*VLOOKUP($D187,aliments!$B$2:$AZ$70,27,0)/100)</f>
        <v/>
      </c>
      <c r="AE187" s="24" t="str">
        <f>IF($D187="","",$B187*VLOOKUP($D187,aliments!$B$2:$AZ$70,28,0)/100)</f>
        <v/>
      </c>
      <c r="AF187" s="24" t="str">
        <f>IF($D187="","",$B187*VLOOKUP($D187,aliments!$B$2:$AZ$70,29,0)/100)</f>
        <v/>
      </c>
      <c r="AG187" s="24" t="str">
        <f>IF($D187="","",$B187*VLOOKUP($D187,aliments!$B$2:$AZ$70,30,0)/100)</f>
        <v/>
      </c>
      <c r="AH187" s="24" t="str">
        <f>IF($D187="","",$B187*VLOOKUP($D187,aliments!$B$2:$AZ$70,31,0)/100)</f>
        <v/>
      </c>
      <c r="AI187" s="24" t="str">
        <f>IF($D187="","",$B187*VLOOKUP($D187,aliments!$B$2:$AZ$70,32,0)/100)</f>
        <v/>
      </c>
      <c r="AJ187" s="24" t="str">
        <f>IF($D187="","",$B187*VLOOKUP($D187,aliments!$B$2:$AZ$70,33,0)/100)</f>
        <v/>
      </c>
      <c r="AK187" s="24" t="str">
        <f>IF($D187="","",$B187*VLOOKUP($D187,aliments!$B$2:$AZ$70,34,0)/100)</f>
        <v/>
      </c>
      <c r="AL187" s="24" t="str">
        <f>IF($D187="","",$B187*VLOOKUP($D187,aliments!$B$2:$AZ$70,35,0)/100)</f>
        <v/>
      </c>
      <c r="AM187" s="24" t="str">
        <f>IF($D187="","",$B187*VLOOKUP($D187,aliments!$B$2:$AZ$70,36,0)/100)</f>
        <v/>
      </c>
      <c r="AN187" s="24" t="str">
        <f>IF($D187="","",$B187*VLOOKUP($D187,aliments!$B$2:$AZ$70,37,0)/100)</f>
        <v/>
      </c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</row>
    <row r="188" spans="1:75" ht="13.5" thickBot="1">
      <c r="D188" s="23"/>
      <c r="E188" s="24" t="str">
        <f>IF($D188="","",$B188*VLOOKUP($D188,aliments!$B$2:$AZ$70,2,0)/100)</f>
        <v/>
      </c>
      <c r="F188" s="24" t="str">
        <f>IF($D188="","",$B188*VLOOKUP($D188,aliments!$B$2:$AZ$70,3,0)/100)</f>
        <v/>
      </c>
      <c r="G188" s="24" t="str">
        <f>IF($D188="","",$B188*VLOOKUP($D188,aliments!$B$2:$AZ$70,4,0)/100)</f>
        <v/>
      </c>
      <c r="H188" s="24" t="str">
        <f>IF($D188="","",$B188*VLOOKUP($D188,aliments!$B$2:$AZ$70,5,0)/100)</f>
        <v/>
      </c>
      <c r="I188" s="24" t="str">
        <f>IF($D188="","",$B188*VLOOKUP($D188,aliments!$B$2:$AZ$70,6,0)/100)</f>
        <v/>
      </c>
      <c r="J188" s="24" t="str">
        <f>IF($D188="","",$B188*VLOOKUP($D188,aliments!$B$2:$AZ$70,7,0)/100)</f>
        <v/>
      </c>
      <c r="K188" s="24" t="str">
        <f>IF($D188="","",$B188*VLOOKUP($D188,aliments!$B$2:$AZ$70,8,0)/100)</f>
        <v/>
      </c>
      <c r="L188" s="24" t="str">
        <f>IF($D188="","",$B188*VLOOKUP($D188,aliments!$B$2:$AZ$70,9,0)/100)</f>
        <v/>
      </c>
      <c r="M188" s="24" t="str">
        <f>IF($D188="","",$B188*VLOOKUP($D188,aliments!$B$2:$AZ$70,10,0)/100)</f>
        <v/>
      </c>
      <c r="N188" s="24" t="str">
        <f>IF($D188="","",$B188*VLOOKUP($D188,aliments!$B$2:$AZ$70,11,0)/100)</f>
        <v/>
      </c>
      <c r="O188" s="24" t="str">
        <f>IF($D188="","",$B188*VLOOKUP($D188,aliments!$B$2:$AZ$70,12,0)/100)</f>
        <v/>
      </c>
      <c r="P188" s="24" t="str">
        <f>IF($D188="","",$B188*VLOOKUP($D188,aliments!$B$2:$AZ$70,13,0)/100)</f>
        <v/>
      </c>
      <c r="Q188" s="24" t="str">
        <f>IF($D188="","",$B188*VLOOKUP($D188,aliments!$B$2:$AZ$70,14,0)/100)</f>
        <v/>
      </c>
      <c r="R188" s="24" t="str">
        <f>IF($D188="","",$B188*VLOOKUP($D188,aliments!$B$2:$AZ$70,15,0)/100)</f>
        <v/>
      </c>
      <c r="S188" s="24" t="str">
        <f>IF($D188="","",$B188*VLOOKUP($D188,aliments!$B$2:$AZ$70,16,0)/100)</f>
        <v/>
      </c>
      <c r="T188" s="24" t="str">
        <f>IF($D188="","",$B188*VLOOKUP($D188,aliments!$B$2:$AZ$70,17,0)/100)</f>
        <v/>
      </c>
      <c r="U188" s="24" t="str">
        <f>IF($D188="","",$B188*VLOOKUP($D188,aliments!$B$2:$AZ$70,18,0)/100)</f>
        <v/>
      </c>
      <c r="V188" s="24" t="str">
        <f>IF($D188="","",$B188*VLOOKUP($D188,aliments!$B$2:$AZ$70,19,0)/100)</f>
        <v/>
      </c>
      <c r="W188" s="24" t="str">
        <f>IF($D188="","",$B188*VLOOKUP($D188,aliments!$B$2:$AZ$70,20,0)/100)</f>
        <v/>
      </c>
      <c r="X188" s="24" t="str">
        <f>IF($D188="","",$B188*VLOOKUP($D188,aliments!$B$2:$AZ$70,21,0)/100)</f>
        <v/>
      </c>
      <c r="Y188" s="24" t="str">
        <f>IF($D188="","",$B188*VLOOKUP($D188,aliments!$B$2:$AZ$70,22,0)/100)</f>
        <v/>
      </c>
      <c r="Z188" s="24" t="str">
        <f>IF($D188="","",$B188*VLOOKUP($D188,aliments!$B$2:$AZ$70,23,0)/100)</f>
        <v/>
      </c>
      <c r="AA188" s="24" t="str">
        <f>IF($D188="","",$B188*VLOOKUP($D188,aliments!$B$2:$AZ$70,24,0)/100)</f>
        <v/>
      </c>
      <c r="AB188" s="24" t="str">
        <f>IF($D188="","",$B188*VLOOKUP($D188,aliments!$B$2:$AZ$70,25,0)/100)</f>
        <v/>
      </c>
      <c r="AC188" s="24" t="str">
        <f>IF($D188="","",$B188*VLOOKUP($D188,aliments!$B$2:$AZ$70,26,0)/100)</f>
        <v/>
      </c>
      <c r="AD188" s="24" t="str">
        <f>IF($D188="","",$B188*VLOOKUP($D188,aliments!$B$2:$AZ$70,27,0)/100)</f>
        <v/>
      </c>
      <c r="AE188" s="24" t="str">
        <f>IF($D188="","",$B188*VLOOKUP($D188,aliments!$B$2:$AZ$70,28,0)/100)</f>
        <v/>
      </c>
      <c r="AF188" s="24" t="str">
        <f>IF($D188="","",$B188*VLOOKUP($D188,aliments!$B$2:$AZ$70,29,0)/100)</f>
        <v/>
      </c>
      <c r="AG188" s="24" t="str">
        <f>IF($D188="","",$B188*VLOOKUP($D188,aliments!$B$2:$AZ$70,30,0)/100)</f>
        <v/>
      </c>
      <c r="AH188" s="24" t="str">
        <f>IF($D188="","",$B188*VLOOKUP($D188,aliments!$B$2:$AZ$70,31,0)/100)</f>
        <v/>
      </c>
      <c r="AI188" s="24" t="str">
        <f>IF($D188="","",$B188*VLOOKUP($D188,aliments!$B$2:$AZ$70,32,0)/100)</f>
        <v/>
      </c>
      <c r="AJ188" s="24" t="str">
        <f>IF($D188="","",$B188*VLOOKUP($D188,aliments!$B$2:$AZ$70,33,0)/100)</f>
        <v/>
      </c>
      <c r="AK188" s="24" t="str">
        <f>IF($D188="","",$B188*VLOOKUP($D188,aliments!$B$2:$AZ$70,34,0)/100)</f>
        <v/>
      </c>
      <c r="AL188" s="24" t="str">
        <f>IF($D188="","",$B188*VLOOKUP($D188,aliments!$B$2:$AZ$70,35,0)/100)</f>
        <v/>
      </c>
      <c r="AM188" s="24" t="str">
        <f>IF($D188="","",$B188*VLOOKUP($D188,aliments!$B$2:$AZ$70,36,0)/100)</f>
        <v/>
      </c>
      <c r="AN188" s="24" t="str">
        <f>IF($D188="","",$B188*VLOOKUP($D188,aliments!$B$2:$AZ$70,37,0)/100)</f>
        <v/>
      </c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19"/>
      <c r="BF188" s="19"/>
      <c r="BG188" s="19"/>
      <c r="BH188" s="19"/>
      <c r="BI188" s="19"/>
      <c r="BJ188" s="19"/>
      <c r="BK188" s="19"/>
      <c r="BL188" s="19"/>
      <c r="BM188" s="19"/>
      <c r="BN188" s="19"/>
      <c r="BO188" s="19"/>
      <c r="BP188" s="19"/>
      <c r="BQ188" s="19"/>
      <c r="BR188" s="19"/>
      <c r="BS188" s="19"/>
      <c r="BT188" s="19"/>
      <c r="BU188" s="19"/>
      <c r="BV188" s="19"/>
      <c r="BW188" s="19"/>
    </row>
    <row r="189" spans="1:75" ht="13.5" thickBot="1">
      <c r="A189" s="12" t="s">
        <v>4</v>
      </c>
      <c r="E189" s="28" t="str">
        <f>IF(SUM(E182:E188)=0,"",AVERAGE(E182:E188))</f>
        <v/>
      </c>
      <c r="F189" s="28">
        <f>SUM(F182:F188)</f>
        <v>0</v>
      </c>
      <c r="G189" s="13">
        <f>SUM(G182:G188)</f>
        <v>0</v>
      </c>
      <c r="H189" s="13">
        <f t="shared" ref="H189" si="532">SUM(H182:H188)</f>
        <v>0</v>
      </c>
      <c r="I189" s="13">
        <f t="shared" ref="I189" si="533">SUM(I182:I188)</f>
        <v>0</v>
      </c>
      <c r="J189" s="13">
        <f t="shared" ref="J189" si="534">SUM(J182:J188)</f>
        <v>0</v>
      </c>
      <c r="K189" s="13">
        <f t="shared" ref="K189" si="535">SUM(K182:K188)</f>
        <v>0</v>
      </c>
      <c r="L189" s="13">
        <f t="shared" ref="L189" si="536">SUM(L182:L188)</f>
        <v>0</v>
      </c>
      <c r="M189" s="13">
        <f t="shared" ref="M189" si="537">SUM(M182:M188)</f>
        <v>0</v>
      </c>
      <c r="N189" s="13">
        <f t="shared" ref="N189" si="538">SUM(N182:N188)</f>
        <v>0</v>
      </c>
      <c r="O189" s="13">
        <f t="shared" ref="O189" si="539">SUM(O182:O188)</f>
        <v>0</v>
      </c>
      <c r="P189" s="13">
        <f t="shared" ref="P189" si="540">SUM(P182:P188)</f>
        <v>0</v>
      </c>
      <c r="Q189" s="13">
        <f t="shared" ref="Q189" si="541">SUM(Q182:Q188)</f>
        <v>0</v>
      </c>
      <c r="R189" s="13">
        <f t="shared" ref="R189" si="542">SUM(R182:R188)</f>
        <v>0</v>
      </c>
      <c r="S189" s="13">
        <f t="shared" ref="S189" si="543">SUM(S182:S188)</f>
        <v>0</v>
      </c>
      <c r="T189" s="13">
        <f t="shared" ref="T189" si="544">SUM(T182:T188)</f>
        <v>0</v>
      </c>
      <c r="U189" s="13">
        <f t="shared" ref="U189" si="545">SUM(U182:U188)</f>
        <v>0</v>
      </c>
      <c r="V189" s="13">
        <f t="shared" ref="V189" si="546">SUM(V182:V188)</f>
        <v>0</v>
      </c>
      <c r="W189" s="13">
        <f t="shared" ref="W189" si="547">SUM(W182:W188)</f>
        <v>0</v>
      </c>
      <c r="X189" s="13">
        <f t="shared" ref="X189" si="548">SUM(X182:X188)</f>
        <v>0</v>
      </c>
      <c r="Y189" s="13">
        <f t="shared" ref="Y189" si="549">SUM(Y182:Y188)</f>
        <v>0</v>
      </c>
      <c r="Z189" s="13">
        <f t="shared" ref="Z189" si="550">SUM(Z182:Z188)</f>
        <v>0</v>
      </c>
      <c r="AA189" s="13">
        <f t="shared" ref="AA189" si="551">SUM(AA182:AA188)</f>
        <v>0</v>
      </c>
      <c r="AB189" s="13">
        <f t="shared" ref="AB189" si="552">SUM(AB182:AB188)</f>
        <v>0</v>
      </c>
      <c r="AC189" s="13">
        <f t="shared" ref="AC189" si="553">SUM(AC182:AC188)</f>
        <v>0</v>
      </c>
      <c r="AD189" s="13">
        <f t="shared" ref="AD189" si="554">SUM(AD182:AD188)</f>
        <v>0</v>
      </c>
      <c r="AE189" s="13">
        <f t="shared" ref="AE189" si="555">SUM(AE182:AE188)</f>
        <v>0</v>
      </c>
      <c r="AF189" s="13">
        <f t="shared" ref="AF189" si="556">SUM(AF182:AF188)</f>
        <v>0</v>
      </c>
      <c r="AG189" s="13">
        <f t="shared" ref="AG189" si="557">SUM(AG182:AG188)</f>
        <v>0</v>
      </c>
      <c r="AH189" s="13">
        <f t="shared" ref="AH189" si="558">SUM(AH182:AH188)</f>
        <v>0</v>
      </c>
      <c r="AI189" s="13">
        <f t="shared" ref="AI189" si="559">SUM(AI182:AI188)</f>
        <v>0</v>
      </c>
      <c r="AJ189" s="13">
        <f t="shared" ref="AJ189" si="560">SUM(AJ182:AJ188)</f>
        <v>0</v>
      </c>
      <c r="AK189" s="13">
        <f t="shared" ref="AK189" si="561">SUM(AK182:AK188)</f>
        <v>0</v>
      </c>
      <c r="AL189" s="13">
        <f t="shared" ref="AL189" si="562">SUM(AL182:AL188)</f>
        <v>0</v>
      </c>
      <c r="AM189" s="13">
        <f t="shared" ref="AM189" si="563">SUM(AM182:AM188)</f>
        <v>0</v>
      </c>
      <c r="AN189" s="13">
        <f t="shared" ref="AN189" si="564">SUM(AN182:AN188)</f>
        <v>0</v>
      </c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19"/>
      <c r="BF189" s="19"/>
      <c r="BG189" s="19"/>
      <c r="BH189" s="19"/>
      <c r="BI189" s="19"/>
      <c r="BJ189" s="19"/>
      <c r="BK189" s="19"/>
      <c r="BL189" s="19"/>
      <c r="BM189" s="19"/>
      <c r="BN189" s="19"/>
      <c r="BO189" s="19"/>
      <c r="BP189" s="19"/>
      <c r="BQ189" s="19"/>
      <c r="BR189" s="19"/>
      <c r="BS189" s="19"/>
      <c r="BT189" s="19"/>
      <c r="BU189" s="19"/>
      <c r="BV189" s="19"/>
      <c r="BW189" s="19"/>
    </row>
    <row r="190" spans="1:75" ht="13.5" thickBot="1">
      <c r="A190" s="5"/>
      <c r="B190" s="5"/>
      <c r="C190" s="5"/>
      <c r="D190" s="5"/>
      <c r="E190" s="5"/>
      <c r="F190" s="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19"/>
      <c r="BF190" s="19"/>
      <c r="BG190" s="19"/>
      <c r="BH190" s="19"/>
      <c r="BI190" s="19"/>
      <c r="BJ190" s="19"/>
      <c r="BK190" s="19"/>
      <c r="BL190" s="19"/>
      <c r="BM190" s="19"/>
      <c r="BN190" s="19"/>
      <c r="BO190" s="19"/>
      <c r="BP190" s="19"/>
      <c r="BQ190" s="19"/>
      <c r="BR190" s="19"/>
      <c r="BS190" s="19"/>
      <c r="BT190" s="19"/>
      <c r="BU190" s="19"/>
      <c r="BV190" s="19"/>
      <c r="BW190" s="19"/>
    </row>
    <row r="191" spans="1:75" ht="13.5" thickBot="1">
      <c r="A191" s="2" t="s">
        <v>164</v>
      </c>
      <c r="B191" s="3" t="s">
        <v>165</v>
      </c>
      <c r="C191" s="3"/>
      <c r="D191" s="3" t="s">
        <v>0</v>
      </c>
      <c r="E191" s="27" t="s">
        <v>181</v>
      </c>
      <c r="F191" s="27" t="s">
        <v>180</v>
      </c>
      <c r="G191" s="3" t="s">
        <v>166</v>
      </c>
      <c r="H191" s="3" t="s">
        <v>167</v>
      </c>
      <c r="I191" s="3" t="s">
        <v>168</v>
      </c>
      <c r="J191" s="3" t="s">
        <v>5</v>
      </c>
      <c r="K191" s="3" t="s">
        <v>161</v>
      </c>
      <c r="L191" s="3" t="s">
        <v>162</v>
      </c>
      <c r="M191" s="3" t="s">
        <v>152</v>
      </c>
      <c r="N191" s="3" t="s">
        <v>153</v>
      </c>
      <c r="O191" s="3" t="s">
        <v>154</v>
      </c>
      <c r="P191" s="3" t="s">
        <v>155</v>
      </c>
      <c r="Q191" s="3" t="s">
        <v>156</v>
      </c>
      <c r="R191" s="3" t="s">
        <v>157</v>
      </c>
      <c r="S191" s="3" t="s">
        <v>158</v>
      </c>
      <c r="T191" s="3" t="s">
        <v>159</v>
      </c>
      <c r="U191" s="3" t="s">
        <v>160</v>
      </c>
      <c r="V191" s="3" t="s">
        <v>179</v>
      </c>
      <c r="W191" s="3" t="s">
        <v>178</v>
      </c>
      <c r="X191" s="3" t="s">
        <v>26</v>
      </c>
      <c r="Y191" s="3" t="s">
        <v>29</v>
      </c>
      <c r="Z191" s="3" t="s">
        <v>28</v>
      </c>
      <c r="AA191" s="3" t="s">
        <v>32</v>
      </c>
      <c r="AB191" s="3" t="s">
        <v>23</v>
      </c>
      <c r="AC191" s="3" t="s">
        <v>27</v>
      </c>
      <c r="AD191" s="3" t="s">
        <v>24</v>
      </c>
      <c r="AE191" s="3" t="s">
        <v>25</v>
      </c>
      <c r="AF191" s="3" t="s">
        <v>31</v>
      </c>
      <c r="AG191" s="3" t="s">
        <v>22</v>
      </c>
      <c r="AH191" s="3" t="s">
        <v>30</v>
      </c>
      <c r="AI191" s="3" t="s">
        <v>36</v>
      </c>
      <c r="AJ191" s="3" t="s">
        <v>37</v>
      </c>
      <c r="AK191" s="3" t="s">
        <v>38</v>
      </c>
      <c r="AL191" s="3" t="s">
        <v>40</v>
      </c>
      <c r="AM191" s="3" t="s">
        <v>41</v>
      </c>
      <c r="AN191" s="4" t="s">
        <v>21</v>
      </c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/>
      <c r="BQ191" s="19"/>
      <c r="BR191" s="19"/>
      <c r="BS191" s="19"/>
      <c r="BT191" s="19"/>
      <c r="BU191" s="19"/>
      <c r="BV191" s="19"/>
      <c r="BW191" s="19"/>
    </row>
    <row r="192" spans="1:75">
      <c r="D192" s="23"/>
      <c r="E192" s="24" t="str">
        <f>IF($D192="","",$B192*VLOOKUP($D192,aliments!$B$2:$AZ$70,2,0)/100)</f>
        <v/>
      </c>
      <c r="F192" s="24" t="str">
        <f>IF($D192="","",$B192*VLOOKUP($D192,aliments!$B$2:$AZ$70,3,0)/100)</f>
        <v/>
      </c>
      <c r="G192" s="24" t="str">
        <f>IF($D192="","",$B192*VLOOKUP($D192,aliments!$B$2:$AZ$70,4,0)/100)</f>
        <v/>
      </c>
      <c r="H192" s="24" t="str">
        <f>IF($D192="","",$B192*VLOOKUP($D192,aliments!$B$2:$AZ$70,5,0)/100)</f>
        <v/>
      </c>
      <c r="I192" s="24" t="str">
        <f>IF($D192="","",$B192*VLOOKUP($D192,aliments!$B$2:$AZ$70,6,0)/100)</f>
        <v/>
      </c>
      <c r="J192" s="24" t="str">
        <f>IF($D192="","",$B192*VLOOKUP($D192,aliments!$B$2:$AZ$70,7,0)/100)</f>
        <v/>
      </c>
      <c r="K192" s="24" t="str">
        <f>IF($D192="","",$B192*VLOOKUP($D192,aliments!$B$2:$AZ$70,8,0)/100)</f>
        <v/>
      </c>
      <c r="L192" s="24" t="str">
        <f>IF($D192="","",$B192*VLOOKUP($D192,aliments!$B$2:$AZ$70,9,0)/100)</f>
        <v/>
      </c>
      <c r="M192" s="24" t="str">
        <f>IF($D192="","",$B192*VLOOKUP($D192,aliments!$B$2:$AZ$70,10,0)/100)</f>
        <v/>
      </c>
      <c r="N192" s="24" t="str">
        <f>IF($D192="","",$B192*VLOOKUP($D192,aliments!$B$2:$AZ$70,11,0)/100)</f>
        <v/>
      </c>
      <c r="O192" s="24" t="str">
        <f>IF($D192="","",$B192*VLOOKUP($D192,aliments!$B$2:$AZ$70,12,0)/100)</f>
        <v/>
      </c>
      <c r="P192" s="24" t="str">
        <f>IF($D192="","",$B192*VLOOKUP($D192,aliments!$B$2:$AZ$70,13,0)/100)</f>
        <v/>
      </c>
      <c r="Q192" s="24" t="str">
        <f>IF($D192="","",$B192*VLOOKUP($D192,aliments!$B$2:$AZ$70,14,0)/100)</f>
        <v/>
      </c>
      <c r="R192" s="24" t="str">
        <f>IF($D192="","",$B192*VLOOKUP($D192,aliments!$B$2:$AZ$70,15,0)/100)</f>
        <v/>
      </c>
      <c r="S192" s="24" t="str">
        <f>IF($D192="","",$B192*VLOOKUP($D192,aliments!$B$2:$AZ$70,16,0)/100)</f>
        <v/>
      </c>
      <c r="T192" s="24" t="str">
        <f>IF($D192="","",$B192*VLOOKUP($D192,aliments!$B$2:$AZ$70,17,0)/100)</f>
        <v/>
      </c>
      <c r="U192" s="24" t="str">
        <f>IF($D192="","",$B192*VLOOKUP($D192,aliments!$B$2:$AZ$70,18,0)/100)</f>
        <v/>
      </c>
      <c r="V192" s="24" t="str">
        <f>IF($D192="","",$B192*VLOOKUP($D192,aliments!$B$2:$AZ$70,19,0)/100)</f>
        <v/>
      </c>
      <c r="W192" s="24" t="str">
        <f>IF($D192="","",$B192*VLOOKUP($D192,aliments!$B$2:$AZ$70,20,0)/100)</f>
        <v/>
      </c>
      <c r="X192" s="24" t="str">
        <f>IF($D192="","",$B192*VLOOKUP($D192,aliments!$B$2:$AZ$70,21,0)/100)</f>
        <v/>
      </c>
      <c r="Y192" s="24" t="str">
        <f>IF($D192="","",$B192*VLOOKUP($D192,aliments!$B$2:$AZ$70,22,0)/100)</f>
        <v/>
      </c>
      <c r="Z192" s="24" t="str">
        <f>IF($D192="","",$B192*VLOOKUP($D192,aliments!$B$2:$AZ$70,23,0)/100)</f>
        <v/>
      </c>
      <c r="AA192" s="24" t="str">
        <f>IF($D192="","",$B192*VLOOKUP($D192,aliments!$B$2:$AZ$70,24,0)/100)</f>
        <v/>
      </c>
      <c r="AB192" s="24" t="str">
        <f>IF($D192="","",$B192*VLOOKUP($D192,aliments!$B$2:$AZ$70,25,0)/100)</f>
        <v/>
      </c>
      <c r="AC192" s="24" t="str">
        <f>IF($D192="","",$B192*VLOOKUP($D192,aliments!$B$2:$AZ$70,26,0)/100)</f>
        <v/>
      </c>
      <c r="AD192" s="24" t="str">
        <f>IF($D192="","",$B192*VLOOKUP($D192,aliments!$B$2:$AZ$70,27,0)/100)</f>
        <v/>
      </c>
      <c r="AE192" s="24" t="str">
        <f>IF($D192="","",$B192*VLOOKUP($D192,aliments!$B$2:$AZ$70,28,0)/100)</f>
        <v/>
      </c>
      <c r="AF192" s="24" t="str">
        <f>IF($D192="","",$B192*VLOOKUP($D192,aliments!$B$2:$AZ$70,29,0)/100)</f>
        <v/>
      </c>
      <c r="AG192" s="24" t="str">
        <f>IF($D192="","",$B192*VLOOKUP($D192,aliments!$B$2:$AZ$70,30,0)/100)</f>
        <v/>
      </c>
      <c r="AH192" s="24" t="str">
        <f>IF($D192="","",$B192*VLOOKUP($D192,aliments!$B$2:$AZ$70,31,0)/100)</f>
        <v/>
      </c>
      <c r="AI192" s="24" t="str">
        <f>IF($D192="","",$B192*VLOOKUP($D192,aliments!$B$2:$AZ$70,32,0)/100)</f>
        <v/>
      </c>
      <c r="AJ192" s="24" t="str">
        <f>IF($D192="","",$B192*VLOOKUP($D192,aliments!$B$2:$AZ$70,33,0)/100)</f>
        <v/>
      </c>
      <c r="AK192" s="24" t="str">
        <f>IF($D192="","",$B192*VLOOKUP($D192,aliments!$B$2:$AZ$70,34,0)/100)</f>
        <v/>
      </c>
      <c r="AL192" s="24" t="str">
        <f>IF($D192="","",$B192*VLOOKUP($D192,aliments!$B$2:$AZ$70,35,0)/100)</f>
        <v/>
      </c>
      <c r="AM192" s="24" t="str">
        <f>IF($D192="","",$B192*VLOOKUP($D192,aliments!$B$2:$AZ$70,36,0)/100)</f>
        <v/>
      </c>
      <c r="AN192" s="24" t="str">
        <f>IF($D192="","",$B192*VLOOKUP($D192,aliments!$B$2:$AZ$70,37,0)/100)</f>
        <v/>
      </c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19"/>
      <c r="BF192" s="19"/>
      <c r="BG192" s="19"/>
      <c r="BH192" s="19"/>
      <c r="BI192" s="19"/>
      <c r="BJ192" s="19"/>
      <c r="BK192" s="19"/>
      <c r="BL192" s="19"/>
      <c r="BM192" s="19"/>
      <c r="BN192" s="19"/>
      <c r="BO192" s="19"/>
      <c r="BP192" s="19"/>
      <c r="BQ192" s="19"/>
      <c r="BR192" s="19"/>
      <c r="BS192" s="19"/>
      <c r="BT192" s="19"/>
      <c r="BU192" s="19"/>
      <c r="BV192" s="19"/>
      <c r="BW192" s="19"/>
    </row>
    <row r="193" spans="1:78">
      <c r="D193" s="23"/>
      <c r="E193" s="24" t="str">
        <f>IF($D193="","",$B193*VLOOKUP($D193,aliments!$B$2:$AZ$70,2,0)/100)</f>
        <v/>
      </c>
      <c r="F193" s="24" t="str">
        <f>IF($D193="","",$B193*VLOOKUP($D193,aliments!$B$2:$AZ$70,3,0)/100)</f>
        <v/>
      </c>
      <c r="G193" s="24" t="str">
        <f>IF($D193="","",$B193*VLOOKUP($D193,aliments!$B$2:$AZ$70,4,0)/100)</f>
        <v/>
      </c>
      <c r="H193" s="24" t="str">
        <f>IF($D193="","",$B193*VLOOKUP($D193,aliments!$B$2:$AZ$70,5,0)/100)</f>
        <v/>
      </c>
      <c r="I193" s="24" t="str">
        <f>IF($D193="","",$B193*VLOOKUP($D193,aliments!$B$2:$AZ$70,6,0)/100)</f>
        <v/>
      </c>
      <c r="J193" s="24" t="str">
        <f>IF($D193="","",$B193*VLOOKUP($D193,aliments!$B$2:$AZ$70,7,0)/100)</f>
        <v/>
      </c>
      <c r="K193" s="24" t="str">
        <f>IF($D193="","",$B193*VLOOKUP($D193,aliments!$B$2:$AZ$70,8,0)/100)</f>
        <v/>
      </c>
      <c r="L193" s="24" t="str">
        <f>IF($D193="","",$B193*VLOOKUP($D193,aliments!$B$2:$AZ$70,9,0)/100)</f>
        <v/>
      </c>
      <c r="M193" s="24" t="str">
        <f>IF($D193="","",$B193*VLOOKUP($D193,aliments!$B$2:$AZ$70,10,0)/100)</f>
        <v/>
      </c>
      <c r="N193" s="24" t="str">
        <f>IF($D193="","",$B193*VLOOKUP($D193,aliments!$B$2:$AZ$70,11,0)/100)</f>
        <v/>
      </c>
      <c r="O193" s="24" t="str">
        <f>IF($D193="","",$B193*VLOOKUP($D193,aliments!$B$2:$AZ$70,12,0)/100)</f>
        <v/>
      </c>
      <c r="P193" s="24" t="str">
        <f>IF($D193="","",$B193*VLOOKUP($D193,aliments!$B$2:$AZ$70,13,0)/100)</f>
        <v/>
      </c>
      <c r="Q193" s="24" t="str">
        <f>IF($D193="","",$B193*VLOOKUP($D193,aliments!$B$2:$AZ$70,14,0)/100)</f>
        <v/>
      </c>
      <c r="R193" s="24" t="str">
        <f>IF($D193="","",$B193*VLOOKUP($D193,aliments!$B$2:$AZ$70,15,0)/100)</f>
        <v/>
      </c>
      <c r="S193" s="24" t="str">
        <f>IF($D193="","",$B193*VLOOKUP($D193,aliments!$B$2:$AZ$70,16,0)/100)</f>
        <v/>
      </c>
      <c r="T193" s="24" t="str">
        <f>IF($D193="","",$B193*VLOOKUP($D193,aliments!$B$2:$AZ$70,17,0)/100)</f>
        <v/>
      </c>
      <c r="U193" s="24" t="str">
        <f>IF($D193="","",$B193*VLOOKUP($D193,aliments!$B$2:$AZ$70,18,0)/100)</f>
        <v/>
      </c>
      <c r="V193" s="24" t="str">
        <f>IF($D193="","",$B193*VLOOKUP($D193,aliments!$B$2:$AZ$70,19,0)/100)</f>
        <v/>
      </c>
      <c r="W193" s="24" t="str">
        <f>IF($D193="","",$B193*VLOOKUP($D193,aliments!$B$2:$AZ$70,20,0)/100)</f>
        <v/>
      </c>
      <c r="X193" s="24" t="str">
        <f>IF($D193="","",$B193*VLOOKUP($D193,aliments!$B$2:$AZ$70,21,0)/100)</f>
        <v/>
      </c>
      <c r="Y193" s="24" t="str">
        <f>IF($D193="","",$B193*VLOOKUP($D193,aliments!$B$2:$AZ$70,22,0)/100)</f>
        <v/>
      </c>
      <c r="Z193" s="24" t="str">
        <f>IF($D193="","",$B193*VLOOKUP($D193,aliments!$B$2:$AZ$70,23,0)/100)</f>
        <v/>
      </c>
      <c r="AA193" s="24" t="str">
        <f>IF($D193="","",$B193*VLOOKUP($D193,aliments!$B$2:$AZ$70,24,0)/100)</f>
        <v/>
      </c>
      <c r="AB193" s="24" t="str">
        <f>IF($D193="","",$B193*VLOOKUP($D193,aliments!$B$2:$AZ$70,25,0)/100)</f>
        <v/>
      </c>
      <c r="AC193" s="24" t="str">
        <f>IF($D193="","",$B193*VLOOKUP($D193,aliments!$B$2:$AZ$70,26,0)/100)</f>
        <v/>
      </c>
      <c r="AD193" s="24" t="str">
        <f>IF($D193="","",$B193*VLOOKUP($D193,aliments!$B$2:$AZ$70,27,0)/100)</f>
        <v/>
      </c>
      <c r="AE193" s="24" t="str">
        <f>IF($D193="","",$B193*VLOOKUP($D193,aliments!$B$2:$AZ$70,28,0)/100)</f>
        <v/>
      </c>
      <c r="AF193" s="24" t="str">
        <f>IF($D193="","",$B193*VLOOKUP($D193,aliments!$B$2:$AZ$70,29,0)/100)</f>
        <v/>
      </c>
      <c r="AG193" s="24" t="str">
        <f>IF($D193="","",$B193*VLOOKUP($D193,aliments!$B$2:$AZ$70,30,0)/100)</f>
        <v/>
      </c>
      <c r="AH193" s="24" t="str">
        <f>IF($D193="","",$B193*VLOOKUP($D193,aliments!$B$2:$AZ$70,31,0)/100)</f>
        <v/>
      </c>
      <c r="AI193" s="24" t="str">
        <f>IF($D193="","",$B193*VLOOKUP($D193,aliments!$B$2:$AZ$70,32,0)/100)</f>
        <v/>
      </c>
      <c r="AJ193" s="24" t="str">
        <f>IF($D193="","",$B193*VLOOKUP($D193,aliments!$B$2:$AZ$70,33,0)/100)</f>
        <v/>
      </c>
      <c r="AK193" s="24" t="str">
        <f>IF($D193="","",$B193*VLOOKUP($D193,aliments!$B$2:$AZ$70,34,0)/100)</f>
        <v/>
      </c>
      <c r="AL193" s="24" t="str">
        <f>IF($D193="","",$B193*VLOOKUP($D193,aliments!$B$2:$AZ$70,35,0)/100)</f>
        <v/>
      </c>
      <c r="AM193" s="24" t="str">
        <f>IF($D193="","",$B193*VLOOKUP($D193,aliments!$B$2:$AZ$70,36,0)/100)</f>
        <v/>
      </c>
      <c r="AN193" s="24" t="str">
        <f>IF($D193="","",$B193*VLOOKUP($D193,aliments!$B$2:$AZ$70,37,0)/100)</f>
        <v/>
      </c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19"/>
      <c r="BF193" s="19"/>
      <c r="BG193" s="19"/>
      <c r="BH193" s="19"/>
      <c r="BI193" s="19"/>
      <c r="BJ193" s="19"/>
      <c r="BK193" s="19"/>
      <c r="BL193" s="19"/>
      <c r="BM193" s="19"/>
      <c r="BN193" s="19"/>
      <c r="BO193" s="19"/>
      <c r="BP193" s="19"/>
      <c r="BQ193" s="19"/>
      <c r="BR193" s="19"/>
      <c r="BS193" s="19"/>
      <c r="BT193" s="19"/>
      <c r="BU193" s="19"/>
      <c r="BV193" s="19"/>
      <c r="BW193" s="19"/>
    </row>
    <row r="194" spans="1:78">
      <c r="D194" s="23"/>
      <c r="E194" s="24" t="str">
        <f>IF($D194="","",$B194*VLOOKUP($D194,aliments!$B$2:$AZ$70,2,0)/100)</f>
        <v/>
      </c>
      <c r="F194" s="24" t="str">
        <f>IF($D194="","",$B194*VLOOKUP($D194,aliments!$B$2:$AZ$70,3,0)/100)</f>
        <v/>
      </c>
      <c r="G194" s="24" t="str">
        <f>IF($D194="","",$B194*VLOOKUP($D194,aliments!$B$2:$AZ$70,4,0)/100)</f>
        <v/>
      </c>
      <c r="H194" s="24" t="str">
        <f>IF($D194="","",$B194*VLOOKUP($D194,aliments!$B$2:$AZ$70,5,0)/100)</f>
        <v/>
      </c>
      <c r="I194" s="24" t="str">
        <f>IF($D194="","",$B194*VLOOKUP($D194,aliments!$B$2:$AZ$70,6,0)/100)</f>
        <v/>
      </c>
      <c r="J194" s="24" t="str">
        <f>IF($D194="","",$B194*VLOOKUP($D194,aliments!$B$2:$AZ$70,7,0)/100)</f>
        <v/>
      </c>
      <c r="K194" s="24" t="str">
        <f>IF($D194="","",$B194*VLOOKUP($D194,aliments!$B$2:$AZ$70,8,0)/100)</f>
        <v/>
      </c>
      <c r="L194" s="24" t="str">
        <f>IF($D194="","",$B194*VLOOKUP($D194,aliments!$B$2:$AZ$70,9,0)/100)</f>
        <v/>
      </c>
      <c r="M194" s="24" t="str">
        <f>IF($D194="","",$B194*VLOOKUP($D194,aliments!$B$2:$AZ$70,10,0)/100)</f>
        <v/>
      </c>
      <c r="N194" s="24" t="str">
        <f>IF($D194="","",$B194*VLOOKUP($D194,aliments!$B$2:$AZ$70,11,0)/100)</f>
        <v/>
      </c>
      <c r="O194" s="24" t="str">
        <f>IF($D194="","",$B194*VLOOKUP($D194,aliments!$B$2:$AZ$70,12,0)/100)</f>
        <v/>
      </c>
      <c r="P194" s="24" t="str">
        <f>IF($D194="","",$B194*VLOOKUP($D194,aliments!$B$2:$AZ$70,13,0)/100)</f>
        <v/>
      </c>
      <c r="Q194" s="24" t="str">
        <f>IF($D194="","",$B194*VLOOKUP($D194,aliments!$B$2:$AZ$70,14,0)/100)</f>
        <v/>
      </c>
      <c r="R194" s="24" t="str">
        <f>IF($D194="","",$B194*VLOOKUP($D194,aliments!$B$2:$AZ$70,15,0)/100)</f>
        <v/>
      </c>
      <c r="S194" s="24" t="str">
        <f>IF($D194="","",$B194*VLOOKUP($D194,aliments!$B$2:$AZ$70,16,0)/100)</f>
        <v/>
      </c>
      <c r="T194" s="24" t="str">
        <f>IF($D194="","",$B194*VLOOKUP($D194,aliments!$B$2:$AZ$70,17,0)/100)</f>
        <v/>
      </c>
      <c r="U194" s="24" t="str">
        <f>IF($D194="","",$B194*VLOOKUP($D194,aliments!$B$2:$AZ$70,18,0)/100)</f>
        <v/>
      </c>
      <c r="V194" s="24" t="str">
        <f>IF($D194="","",$B194*VLOOKUP($D194,aliments!$B$2:$AZ$70,19,0)/100)</f>
        <v/>
      </c>
      <c r="W194" s="24" t="str">
        <f>IF($D194="","",$B194*VLOOKUP($D194,aliments!$B$2:$AZ$70,20,0)/100)</f>
        <v/>
      </c>
      <c r="X194" s="24" t="str">
        <f>IF($D194="","",$B194*VLOOKUP($D194,aliments!$B$2:$AZ$70,21,0)/100)</f>
        <v/>
      </c>
      <c r="Y194" s="24" t="str">
        <f>IF($D194="","",$B194*VLOOKUP($D194,aliments!$B$2:$AZ$70,22,0)/100)</f>
        <v/>
      </c>
      <c r="Z194" s="24" t="str">
        <f>IF($D194="","",$B194*VLOOKUP($D194,aliments!$B$2:$AZ$70,23,0)/100)</f>
        <v/>
      </c>
      <c r="AA194" s="24" t="str">
        <f>IF($D194="","",$B194*VLOOKUP($D194,aliments!$B$2:$AZ$70,24,0)/100)</f>
        <v/>
      </c>
      <c r="AB194" s="24" t="str">
        <f>IF($D194="","",$B194*VLOOKUP($D194,aliments!$B$2:$AZ$70,25,0)/100)</f>
        <v/>
      </c>
      <c r="AC194" s="24" t="str">
        <f>IF($D194="","",$B194*VLOOKUP($D194,aliments!$B$2:$AZ$70,26,0)/100)</f>
        <v/>
      </c>
      <c r="AD194" s="24" t="str">
        <f>IF($D194="","",$B194*VLOOKUP($D194,aliments!$B$2:$AZ$70,27,0)/100)</f>
        <v/>
      </c>
      <c r="AE194" s="24" t="str">
        <f>IF($D194="","",$B194*VLOOKUP($D194,aliments!$B$2:$AZ$70,28,0)/100)</f>
        <v/>
      </c>
      <c r="AF194" s="24" t="str">
        <f>IF($D194="","",$B194*VLOOKUP($D194,aliments!$B$2:$AZ$70,29,0)/100)</f>
        <v/>
      </c>
      <c r="AG194" s="24" t="str">
        <f>IF($D194="","",$B194*VLOOKUP($D194,aliments!$B$2:$AZ$70,30,0)/100)</f>
        <v/>
      </c>
      <c r="AH194" s="24" t="str">
        <f>IF($D194="","",$B194*VLOOKUP($D194,aliments!$B$2:$AZ$70,31,0)/100)</f>
        <v/>
      </c>
      <c r="AI194" s="24" t="str">
        <f>IF($D194="","",$B194*VLOOKUP($D194,aliments!$B$2:$AZ$70,32,0)/100)</f>
        <v/>
      </c>
      <c r="AJ194" s="24" t="str">
        <f>IF($D194="","",$B194*VLOOKUP($D194,aliments!$B$2:$AZ$70,33,0)/100)</f>
        <v/>
      </c>
      <c r="AK194" s="24" t="str">
        <f>IF($D194="","",$B194*VLOOKUP($D194,aliments!$B$2:$AZ$70,34,0)/100)</f>
        <v/>
      </c>
      <c r="AL194" s="24" t="str">
        <f>IF($D194="","",$B194*VLOOKUP($D194,aliments!$B$2:$AZ$70,35,0)/100)</f>
        <v/>
      </c>
      <c r="AM194" s="24" t="str">
        <f>IF($D194="","",$B194*VLOOKUP($D194,aliments!$B$2:$AZ$70,36,0)/100)</f>
        <v/>
      </c>
      <c r="AN194" s="24" t="str">
        <f>IF($D194="","",$B194*VLOOKUP($D194,aliments!$B$2:$AZ$70,37,0)/100)</f>
        <v/>
      </c>
    </row>
    <row r="195" spans="1:78">
      <c r="D195" s="23"/>
      <c r="E195" s="24" t="str">
        <f>IF($D195="","",$B195*VLOOKUP($D195,aliments!$B$2:$AZ$70,2,0)/100)</f>
        <v/>
      </c>
      <c r="F195" s="24" t="str">
        <f>IF($D195="","",$B195*VLOOKUP($D195,aliments!$B$2:$AZ$70,3,0)/100)</f>
        <v/>
      </c>
      <c r="G195" s="24" t="str">
        <f>IF($D195="","",$B195*VLOOKUP($D195,aliments!$B$2:$AZ$70,4,0)/100)</f>
        <v/>
      </c>
      <c r="H195" s="24" t="str">
        <f>IF($D195="","",$B195*VLOOKUP($D195,aliments!$B$2:$AZ$70,5,0)/100)</f>
        <v/>
      </c>
      <c r="I195" s="24" t="str">
        <f>IF($D195="","",$B195*VLOOKUP($D195,aliments!$B$2:$AZ$70,6,0)/100)</f>
        <v/>
      </c>
      <c r="J195" s="24" t="str">
        <f>IF($D195="","",$B195*VLOOKUP($D195,aliments!$B$2:$AZ$70,7,0)/100)</f>
        <v/>
      </c>
      <c r="K195" s="24" t="str">
        <f>IF($D195="","",$B195*VLOOKUP($D195,aliments!$B$2:$AZ$70,8,0)/100)</f>
        <v/>
      </c>
      <c r="L195" s="24" t="str">
        <f>IF($D195="","",$B195*VLOOKUP($D195,aliments!$B$2:$AZ$70,9,0)/100)</f>
        <v/>
      </c>
      <c r="M195" s="24" t="str">
        <f>IF($D195="","",$B195*VLOOKUP($D195,aliments!$B$2:$AZ$70,10,0)/100)</f>
        <v/>
      </c>
      <c r="N195" s="24" t="str">
        <f>IF($D195="","",$B195*VLOOKUP($D195,aliments!$B$2:$AZ$70,11,0)/100)</f>
        <v/>
      </c>
      <c r="O195" s="24" t="str">
        <f>IF($D195="","",$B195*VLOOKUP($D195,aliments!$B$2:$AZ$70,12,0)/100)</f>
        <v/>
      </c>
      <c r="P195" s="24" t="str">
        <f>IF($D195="","",$B195*VLOOKUP($D195,aliments!$B$2:$AZ$70,13,0)/100)</f>
        <v/>
      </c>
      <c r="Q195" s="24" t="str">
        <f>IF($D195="","",$B195*VLOOKUP($D195,aliments!$B$2:$AZ$70,14,0)/100)</f>
        <v/>
      </c>
      <c r="R195" s="24" t="str">
        <f>IF($D195="","",$B195*VLOOKUP($D195,aliments!$B$2:$AZ$70,15,0)/100)</f>
        <v/>
      </c>
      <c r="S195" s="24" t="str">
        <f>IF($D195="","",$B195*VLOOKUP($D195,aliments!$B$2:$AZ$70,16,0)/100)</f>
        <v/>
      </c>
      <c r="T195" s="24" t="str">
        <f>IF($D195="","",$B195*VLOOKUP($D195,aliments!$B$2:$AZ$70,17,0)/100)</f>
        <v/>
      </c>
      <c r="U195" s="24" t="str">
        <f>IF($D195="","",$B195*VLOOKUP($D195,aliments!$B$2:$AZ$70,18,0)/100)</f>
        <v/>
      </c>
      <c r="V195" s="24" t="str">
        <f>IF($D195="","",$B195*VLOOKUP($D195,aliments!$B$2:$AZ$70,19,0)/100)</f>
        <v/>
      </c>
      <c r="W195" s="24" t="str">
        <f>IF($D195="","",$B195*VLOOKUP($D195,aliments!$B$2:$AZ$70,20,0)/100)</f>
        <v/>
      </c>
      <c r="X195" s="24" t="str">
        <f>IF($D195="","",$B195*VLOOKUP($D195,aliments!$B$2:$AZ$70,21,0)/100)</f>
        <v/>
      </c>
      <c r="Y195" s="24" t="str">
        <f>IF($D195="","",$B195*VLOOKUP($D195,aliments!$B$2:$AZ$70,22,0)/100)</f>
        <v/>
      </c>
      <c r="Z195" s="24" t="str">
        <f>IF($D195="","",$B195*VLOOKUP($D195,aliments!$B$2:$AZ$70,23,0)/100)</f>
        <v/>
      </c>
      <c r="AA195" s="24" t="str">
        <f>IF($D195="","",$B195*VLOOKUP($D195,aliments!$B$2:$AZ$70,24,0)/100)</f>
        <v/>
      </c>
      <c r="AB195" s="24" t="str">
        <f>IF($D195="","",$B195*VLOOKUP($D195,aliments!$B$2:$AZ$70,25,0)/100)</f>
        <v/>
      </c>
      <c r="AC195" s="24" t="str">
        <f>IF($D195="","",$B195*VLOOKUP($D195,aliments!$B$2:$AZ$70,26,0)/100)</f>
        <v/>
      </c>
      <c r="AD195" s="24" t="str">
        <f>IF($D195="","",$B195*VLOOKUP($D195,aliments!$B$2:$AZ$70,27,0)/100)</f>
        <v/>
      </c>
      <c r="AE195" s="24" t="str">
        <f>IF($D195="","",$B195*VLOOKUP($D195,aliments!$B$2:$AZ$70,28,0)/100)</f>
        <v/>
      </c>
      <c r="AF195" s="24" t="str">
        <f>IF($D195="","",$B195*VLOOKUP($D195,aliments!$B$2:$AZ$70,29,0)/100)</f>
        <v/>
      </c>
      <c r="AG195" s="24" t="str">
        <f>IF($D195="","",$B195*VLOOKUP($D195,aliments!$B$2:$AZ$70,30,0)/100)</f>
        <v/>
      </c>
      <c r="AH195" s="24" t="str">
        <f>IF($D195="","",$B195*VLOOKUP($D195,aliments!$B$2:$AZ$70,31,0)/100)</f>
        <v/>
      </c>
      <c r="AI195" s="24" t="str">
        <f>IF($D195="","",$B195*VLOOKUP($D195,aliments!$B$2:$AZ$70,32,0)/100)</f>
        <v/>
      </c>
      <c r="AJ195" s="24" t="str">
        <f>IF($D195="","",$B195*VLOOKUP($D195,aliments!$B$2:$AZ$70,33,0)/100)</f>
        <v/>
      </c>
      <c r="AK195" s="24" t="str">
        <f>IF($D195="","",$B195*VLOOKUP($D195,aliments!$B$2:$AZ$70,34,0)/100)</f>
        <v/>
      </c>
      <c r="AL195" s="24" t="str">
        <f>IF($D195="","",$B195*VLOOKUP($D195,aliments!$B$2:$AZ$70,35,0)/100)</f>
        <v/>
      </c>
      <c r="AM195" s="24" t="str">
        <f>IF($D195="","",$B195*VLOOKUP($D195,aliments!$B$2:$AZ$70,36,0)/100)</f>
        <v/>
      </c>
      <c r="AN195" s="24" t="str">
        <f>IF($D195="","",$B195*VLOOKUP($D195,aliments!$B$2:$AZ$70,37,0)/100)</f>
        <v/>
      </c>
    </row>
    <row r="196" spans="1:78">
      <c r="D196" s="23"/>
      <c r="E196" s="24" t="str">
        <f>IF($D196="","",$B196*VLOOKUP($D196,aliments!$B$2:$AZ$70,2,0)/100)</f>
        <v/>
      </c>
      <c r="F196" s="24" t="str">
        <f>IF($D196="","",$B196*VLOOKUP($D196,aliments!$B$2:$AZ$70,3,0)/100)</f>
        <v/>
      </c>
      <c r="G196" s="24" t="str">
        <f>IF($D196="","",$B196*VLOOKUP($D196,aliments!$B$2:$AZ$70,4,0)/100)</f>
        <v/>
      </c>
      <c r="H196" s="24" t="str">
        <f>IF($D196="","",$B196*VLOOKUP($D196,aliments!$B$2:$AZ$70,5,0)/100)</f>
        <v/>
      </c>
      <c r="I196" s="24" t="str">
        <f>IF($D196="","",$B196*VLOOKUP($D196,aliments!$B$2:$AZ$70,6,0)/100)</f>
        <v/>
      </c>
      <c r="J196" s="24" t="str">
        <f>IF($D196="","",$B196*VLOOKUP($D196,aliments!$B$2:$AZ$70,7,0)/100)</f>
        <v/>
      </c>
      <c r="K196" s="24" t="str">
        <f>IF($D196="","",$B196*VLOOKUP($D196,aliments!$B$2:$AZ$70,8,0)/100)</f>
        <v/>
      </c>
      <c r="L196" s="24" t="str">
        <f>IF($D196="","",$B196*VLOOKUP($D196,aliments!$B$2:$AZ$70,9,0)/100)</f>
        <v/>
      </c>
      <c r="M196" s="24" t="str">
        <f>IF($D196="","",$B196*VLOOKUP($D196,aliments!$B$2:$AZ$70,10,0)/100)</f>
        <v/>
      </c>
      <c r="N196" s="24" t="str">
        <f>IF($D196="","",$B196*VLOOKUP($D196,aliments!$B$2:$AZ$70,11,0)/100)</f>
        <v/>
      </c>
      <c r="O196" s="24" t="str">
        <f>IF($D196="","",$B196*VLOOKUP($D196,aliments!$B$2:$AZ$70,12,0)/100)</f>
        <v/>
      </c>
      <c r="P196" s="24" t="str">
        <f>IF($D196="","",$B196*VLOOKUP($D196,aliments!$B$2:$AZ$70,13,0)/100)</f>
        <v/>
      </c>
      <c r="Q196" s="24" t="str">
        <f>IF($D196="","",$B196*VLOOKUP($D196,aliments!$B$2:$AZ$70,14,0)/100)</f>
        <v/>
      </c>
      <c r="R196" s="24" t="str">
        <f>IF($D196="","",$B196*VLOOKUP($D196,aliments!$B$2:$AZ$70,15,0)/100)</f>
        <v/>
      </c>
      <c r="S196" s="24" t="str">
        <f>IF($D196="","",$B196*VLOOKUP($D196,aliments!$B$2:$AZ$70,16,0)/100)</f>
        <v/>
      </c>
      <c r="T196" s="24" t="str">
        <f>IF($D196="","",$B196*VLOOKUP($D196,aliments!$B$2:$AZ$70,17,0)/100)</f>
        <v/>
      </c>
      <c r="U196" s="24" t="str">
        <f>IF($D196="","",$B196*VLOOKUP($D196,aliments!$B$2:$AZ$70,18,0)/100)</f>
        <v/>
      </c>
      <c r="V196" s="24" t="str">
        <f>IF($D196="","",$B196*VLOOKUP($D196,aliments!$B$2:$AZ$70,19,0)/100)</f>
        <v/>
      </c>
      <c r="W196" s="24" t="str">
        <f>IF($D196="","",$B196*VLOOKUP($D196,aliments!$B$2:$AZ$70,20,0)/100)</f>
        <v/>
      </c>
      <c r="X196" s="24" t="str">
        <f>IF($D196="","",$B196*VLOOKUP($D196,aliments!$B$2:$AZ$70,21,0)/100)</f>
        <v/>
      </c>
      <c r="Y196" s="24" t="str">
        <f>IF($D196="","",$B196*VLOOKUP($D196,aliments!$B$2:$AZ$70,22,0)/100)</f>
        <v/>
      </c>
      <c r="Z196" s="24" t="str">
        <f>IF($D196="","",$B196*VLOOKUP($D196,aliments!$B$2:$AZ$70,23,0)/100)</f>
        <v/>
      </c>
      <c r="AA196" s="24" t="str">
        <f>IF($D196="","",$B196*VLOOKUP($D196,aliments!$B$2:$AZ$70,24,0)/100)</f>
        <v/>
      </c>
      <c r="AB196" s="24" t="str">
        <f>IF($D196="","",$B196*VLOOKUP($D196,aliments!$B$2:$AZ$70,25,0)/100)</f>
        <v/>
      </c>
      <c r="AC196" s="24" t="str">
        <f>IF($D196="","",$B196*VLOOKUP($D196,aliments!$B$2:$AZ$70,26,0)/100)</f>
        <v/>
      </c>
      <c r="AD196" s="24" t="str">
        <f>IF($D196="","",$B196*VLOOKUP($D196,aliments!$B$2:$AZ$70,27,0)/100)</f>
        <v/>
      </c>
      <c r="AE196" s="24" t="str">
        <f>IF($D196="","",$B196*VLOOKUP($D196,aliments!$B$2:$AZ$70,28,0)/100)</f>
        <v/>
      </c>
      <c r="AF196" s="24" t="str">
        <f>IF($D196="","",$B196*VLOOKUP($D196,aliments!$B$2:$AZ$70,29,0)/100)</f>
        <v/>
      </c>
      <c r="AG196" s="24" t="str">
        <f>IF($D196="","",$B196*VLOOKUP($D196,aliments!$B$2:$AZ$70,30,0)/100)</f>
        <v/>
      </c>
      <c r="AH196" s="24" t="str">
        <f>IF($D196="","",$B196*VLOOKUP($D196,aliments!$B$2:$AZ$70,31,0)/100)</f>
        <v/>
      </c>
      <c r="AI196" s="24" t="str">
        <f>IF($D196="","",$B196*VLOOKUP($D196,aliments!$B$2:$AZ$70,32,0)/100)</f>
        <v/>
      </c>
      <c r="AJ196" s="24" t="str">
        <f>IF($D196="","",$B196*VLOOKUP($D196,aliments!$B$2:$AZ$70,33,0)/100)</f>
        <v/>
      </c>
      <c r="AK196" s="24" t="str">
        <f>IF($D196="","",$B196*VLOOKUP($D196,aliments!$B$2:$AZ$70,34,0)/100)</f>
        <v/>
      </c>
      <c r="AL196" s="24" t="str">
        <f>IF($D196="","",$B196*VLOOKUP($D196,aliments!$B$2:$AZ$70,35,0)/100)</f>
        <v/>
      </c>
      <c r="AM196" s="24" t="str">
        <f>IF($D196="","",$B196*VLOOKUP($D196,aliments!$B$2:$AZ$70,36,0)/100)</f>
        <v/>
      </c>
      <c r="AN196" s="24" t="str">
        <f>IF($D196="","",$B196*VLOOKUP($D196,aliments!$B$2:$AZ$70,37,0)/100)</f>
        <v/>
      </c>
    </row>
    <row r="197" spans="1:78">
      <c r="D197" s="23"/>
      <c r="E197" s="24" t="str">
        <f>IF($D197="","",$B197*VLOOKUP($D197,aliments!$B$2:$AZ$70,2,0)/100)</f>
        <v/>
      </c>
      <c r="F197" s="24" t="str">
        <f>IF($D197="","",$B197*VLOOKUP($D197,aliments!$B$2:$AZ$70,3,0)/100)</f>
        <v/>
      </c>
      <c r="G197" s="24" t="str">
        <f>IF($D197="","",$B197*VLOOKUP($D197,aliments!$B$2:$AZ$70,4,0)/100)</f>
        <v/>
      </c>
      <c r="H197" s="24" t="str">
        <f>IF($D197="","",$B197*VLOOKUP($D197,aliments!$B$2:$AZ$70,5,0)/100)</f>
        <v/>
      </c>
      <c r="I197" s="24" t="str">
        <f>IF($D197="","",$B197*VLOOKUP($D197,aliments!$B$2:$AZ$70,6,0)/100)</f>
        <v/>
      </c>
      <c r="J197" s="24" t="str">
        <f>IF($D197="","",$B197*VLOOKUP($D197,aliments!$B$2:$AZ$70,7,0)/100)</f>
        <v/>
      </c>
      <c r="K197" s="24" t="str">
        <f>IF($D197="","",$B197*VLOOKUP($D197,aliments!$B$2:$AZ$70,8,0)/100)</f>
        <v/>
      </c>
      <c r="L197" s="24" t="str">
        <f>IF($D197="","",$B197*VLOOKUP($D197,aliments!$B$2:$AZ$70,9,0)/100)</f>
        <v/>
      </c>
      <c r="M197" s="24" t="str">
        <f>IF($D197="","",$B197*VLOOKUP($D197,aliments!$B$2:$AZ$70,10,0)/100)</f>
        <v/>
      </c>
      <c r="N197" s="24" t="str">
        <f>IF($D197="","",$B197*VLOOKUP($D197,aliments!$B$2:$AZ$70,11,0)/100)</f>
        <v/>
      </c>
      <c r="O197" s="24" t="str">
        <f>IF($D197="","",$B197*VLOOKUP($D197,aliments!$B$2:$AZ$70,12,0)/100)</f>
        <v/>
      </c>
      <c r="P197" s="24" t="str">
        <f>IF($D197="","",$B197*VLOOKUP($D197,aliments!$B$2:$AZ$70,13,0)/100)</f>
        <v/>
      </c>
      <c r="Q197" s="24" t="str">
        <f>IF($D197="","",$B197*VLOOKUP($D197,aliments!$B$2:$AZ$70,14,0)/100)</f>
        <v/>
      </c>
      <c r="R197" s="24" t="str">
        <f>IF($D197="","",$B197*VLOOKUP($D197,aliments!$B$2:$AZ$70,15,0)/100)</f>
        <v/>
      </c>
      <c r="S197" s="24" t="str">
        <f>IF($D197="","",$B197*VLOOKUP($D197,aliments!$B$2:$AZ$70,16,0)/100)</f>
        <v/>
      </c>
      <c r="T197" s="24" t="str">
        <f>IF($D197="","",$B197*VLOOKUP($D197,aliments!$B$2:$AZ$70,17,0)/100)</f>
        <v/>
      </c>
      <c r="U197" s="24" t="str">
        <f>IF($D197="","",$B197*VLOOKUP($D197,aliments!$B$2:$AZ$70,18,0)/100)</f>
        <v/>
      </c>
      <c r="V197" s="24" t="str">
        <f>IF($D197="","",$B197*VLOOKUP($D197,aliments!$B$2:$AZ$70,19,0)/100)</f>
        <v/>
      </c>
      <c r="W197" s="24" t="str">
        <f>IF($D197="","",$B197*VLOOKUP($D197,aliments!$B$2:$AZ$70,20,0)/100)</f>
        <v/>
      </c>
      <c r="X197" s="24" t="str">
        <f>IF($D197="","",$B197*VLOOKUP($D197,aliments!$B$2:$AZ$70,21,0)/100)</f>
        <v/>
      </c>
      <c r="Y197" s="24" t="str">
        <f>IF($D197="","",$B197*VLOOKUP($D197,aliments!$B$2:$AZ$70,22,0)/100)</f>
        <v/>
      </c>
      <c r="Z197" s="24" t="str">
        <f>IF($D197="","",$B197*VLOOKUP($D197,aliments!$B$2:$AZ$70,23,0)/100)</f>
        <v/>
      </c>
      <c r="AA197" s="24" t="str">
        <f>IF($D197="","",$B197*VLOOKUP($D197,aliments!$B$2:$AZ$70,24,0)/100)</f>
        <v/>
      </c>
      <c r="AB197" s="24" t="str">
        <f>IF($D197="","",$B197*VLOOKUP($D197,aliments!$B$2:$AZ$70,25,0)/100)</f>
        <v/>
      </c>
      <c r="AC197" s="24" t="str">
        <f>IF($D197="","",$B197*VLOOKUP($D197,aliments!$B$2:$AZ$70,26,0)/100)</f>
        <v/>
      </c>
      <c r="AD197" s="24" t="str">
        <f>IF($D197="","",$B197*VLOOKUP($D197,aliments!$B$2:$AZ$70,27,0)/100)</f>
        <v/>
      </c>
      <c r="AE197" s="24" t="str">
        <f>IF($D197="","",$B197*VLOOKUP($D197,aliments!$B$2:$AZ$70,28,0)/100)</f>
        <v/>
      </c>
      <c r="AF197" s="24" t="str">
        <f>IF($D197="","",$B197*VLOOKUP($D197,aliments!$B$2:$AZ$70,29,0)/100)</f>
        <v/>
      </c>
      <c r="AG197" s="24" t="str">
        <f>IF($D197="","",$B197*VLOOKUP($D197,aliments!$B$2:$AZ$70,30,0)/100)</f>
        <v/>
      </c>
      <c r="AH197" s="24" t="str">
        <f>IF($D197="","",$B197*VLOOKUP($D197,aliments!$B$2:$AZ$70,31,0)/100)</f>
        <v/>
      </c>
      <c r="AI197" s="24" t="str">
        <f>IF($D197="","",$B197*VLOOKUP($D197,aliments!$B$2:$AZ$70,32,0)/100)</f>
        <v/>
      </c>
      <c r="AJ197" s="24" t="str">
        <f>IF($D197="","",$B197*VLOOKUP($D197,aliments!$B$2:$AZ$70,33,0)/100)</f>
        <v/>
      </c>
      <c r="AK197" s="24" t="str">
        <f>IF($D197="","",$B197*VLOOKUP($D197,aliments!$B$2:$AZ$70,34,0)/100)</f>
        <v/>
      </c>
      <c r="AL197" s="24" t="str">
        <f>IF($D197="","",$B197*VLOOKUP($D197,aliments!$B$2:$AZ$70,35,0)/100)</f>
        <v/>
      </c>
      <c r="AM197" s="24" t="str">
        <f>IF($D197="","",$B197*VLOOKUP($D197,aliments!$B$2:$AZ$70,36,0)/100)</f>
        <v/>
      </c>
      <c r="AN197" s="24" t="str">
        <f>IF($D197="","",$B197*VLOOKUP($D197,aliments!$B$2:$AZ$70,37,0)/100)</f>
        <v/>
      </c>
      <c r="AT197" s="19"/>
      <c r="AU197" s="19"/>
      <c r="AV197" s="19"/>
      <c r="AW197" s="19"/>
      <c r="AX197" s="19"/>
      <c r="AY197" s="19"/>
      <c r="AZ197" s="19"/>
      <c r="BA197" s="19"/>
      <c r="BB197" s="19"/>
      <c r="BC197" s="19"/>
      <c r="BD197" s="19"/>
      <c r="BE197" s="19"/>
      <c r="BF197" s="19"/>
      <c r="BG197" s="19"/>
      <c r="BH197" s="19"/>
      <c r="BI197" s="19"/>
      <c r="BJ197" s="19"/>
      <c r="BK197" s="19"/>
      <c r="BL197" s="19"/>
      <c r="BM197" s="19"/>
      <c r="BN197" s="19"/>
      <c r="BO197" s="19"/>
      <c r="BP197" s="19"/>
      <c r="BQ197" s="19"/>
      <c r="BR197" s="19"/>
      <c r="BS197" s="19"/>
      <c r="BT197" s="19"/>
      <c r="BU197" s="19"/>
      <c r="BV197" s="19"/>
      <c r="BW197" s="19"/>
    </row>
    <row r="198" spans="1:78" ht="13.5" thickBot="1">
      <c r="D198" s="23"/>
      <c r="E198" s="24" t="str">
        <f>IF($D198="","",$B198*VLOOKUP($D198,aliments!$B$2:$AZ$70,2,0)/100)</f>
        <v/>
      </c>
      <c r="F198" s="24" t="str">
        <f>IF($D198="","",$B198*VLOOKUP($D198,aliments!$B$2:$AZ$70,3,0)/100)</f>
        <v/>
      </c>
      <c r="G198" s="24" t="str">
        <f>IF($D198="","",$B198*VLOOKUP($D198,aliments!$B$2:$AZ$70,4,0)/100)</f>
        <v/>
      </c>
      <c r="H198" s="24" t="str">
        <f>IF($D198="","",$B198*VLOOKUP($D198,aliments!$B$2:$AZ$70,5,0)/100)</f>
        <v/>
      </c>
      <c r="I198" s="24" t="str">
        <f>IF($D198="","",$B198*VLOOKUP($D198,aliments!$B$2:$AZ$70,6,0)/100)</f>
        <v/>
      </c>
      <c r="J198" s="24" t="str">
        <f>IF($D198="","",$B198*VLOOKUP($D198,aliments!$B$2:$AZ$70,7,0)/100)</f>
        <v/>
      </c>
      <c r="K198" s="24" t="str">
        <f>IF($D198="","",$B198*VLOOKUP($D198,aliments!$B$2:$AZ$70,8,0)/100)</f>
        <v/>
      </c>
      <c r="L198" s="24" t="str">
        <f>IF($D198="","",$B198*VLOOKUP($D198,aliments!$B$2:$AZ$70,9,0)/100)</f>
        <v/>
      </c>
      <c r="M198" s="24" t="str">
        <f>IF($D198="","",$B198*VLOOKUP($D198,aliments!$B$2:$AZ$70,10,0)/100)</f>
        <v/>
      </c>
      <c r="N198" s="24" t="str">
        <f>IF($D198="","",$B198*VLOOKUP($D198,aliments!$B$2:$AZ$70,11,0)/100)</f>
        <v/>
      </c>
      <c r="O198" s="24" t="str">
        <f>IF($D198="","",$B198*VLOOKUP($D198,aliments!$B$2:$AZ$70,12,0)/100)</f>
        <v/>
      </c>
      <c r="P198" s="24" t="str">
        <f>IF($D198="","",$B198*VLOOKUP($D198,aliments!$B$2:$AZ$70,13,0)/100)</f>
        <v/>
      </c>
      <c r="Q198" s="24" t="str">
        <f>IF($D198="","",$B198*VLOOKUP($D198,aliments!$B$2:$AZ$70,14,0)/100)</f>
        <v/>
      </c>
      <c r="R198" s="24" t="str">
        <f>IF($D198="","",$B198*VLOOKUP($D198,aliments!$B$2:$AZ$70,15,0)/100)</f>
        <v/>
      </c>
      <c r="S198" s="24" t="str">
        <f>IF($D198="","",$B198*VLOOKUP($D198,aliments!$B$2:$AZ$70,16,0)/100)</f>
        <v/>
      </c>
      <c r="T198" s="24" t="str">
        <f>IF($D198="","",$B198*VLOOKUP($D198,aliments!$B$2:$AZ$70,17,0)/100)</f>
        <v/>
      </c>
      <c r="U198" s="24" t="str">
        <f>IF($D198="","",$B198*VLOOKUP($D198,aliments!$B$2:$AZ$70,18,0)/100)</f>
        <v/>
      </c>
      <c r="V198" s="24" t="str">
        <f>IF($D198="","",$B198*VLOOKUP($D198,aliments!$B$2:$AZ$70,19,0)/100)</f>
        <v/>
      </c>
      <c r="W198" s="24" t="str">
        <f>IF($D198="","",$B198*VLOOKUP($D198,aliments!$B$2:$AZ$70,20,0)/100)</f>
        <v/>
      </c>
      <c r="X198" s="24" t="str">
        <f>IF($D198="","",$B198*VLOOKUP($D198,aliments!$B$2:$AZ$70,21,0)/100)</f>
        <v/>
      </c>
      <c r="Y198" s="24" t="str">
        <f>IF($D198="","",$B198*VLOOKUP($D198,aliments!$B$2:$AZ$70,22,0)/100)</f>
        <v/>
      </c>
      <c r="Z198" s="24" t="str">
        <f>IF($D198="","",$B198*VLOOKUP($D198,aliments!$B$2:$AZ$70,23,0)/100)</f>
        <v/>
      </c>
      <c r="AA198" s="24" t="str">
        <f>IF($D198="","",$B198*VLOOKUP($D198,aliments!$B$2:$AZ$70,24,0)/100)</f>
        <v/>
      </c>
      <c r="AB198" s="24" t="str">
        <f>IF($D198="","",$B198*VLOOKUP($D198,aliments!$B$2:$AZ$70,25,0)/100)</f>
        <v/>
      </c>
      <c r="AC198" s="24" t="str">
        <f>IF($D198="","",$B198*VLOOKUP($D198,aliments!$B$2:$AZ$70,26,0)/100)</f>
        <v/>
      </c>
      <c r="AD198" s="24" t="str">
        <f>IF($D198="","",$B198*VLOOKUP($D198,aliments!$B$2:$AZ$70,27,0)/100)</f>
        <v/>
      </c>
      <c r="AE198" s="24" t="str">
        <f>IF($D198="","",$B198*VLOOKUP($D198,aliments!$B$2:$AZ$70,28,0)/100)</f>
        <v/>
      </c>
      <c r="AF198" s="24" t="str">
        <f>IF($D198="","",$B198*VLOOKUP($D198,aliments!$B$2:$AZ$70,29,0)/100)</f>
        <v/>
      </c>
      <c r="AG198" s="24" t="str">
        <f>IF($D198="","",$B198*VLOOKUP($D198,aliments!$B$2:$AZ$70,30,0)/100)</f>
        <v/>
      </c>
      <c r="AH198" s="24" t="str">
        <f>IF($D198="","",$B198*VLOOKUP($D198,aliments!$B$2:$AZ$70,31,0)/100)</f>
        <v/>
      </c>
      <c r="AI198" s="24" t="str">
        <f>IF($D198="","",$B198*VLOOKUP($D198,aliments!$B$2:$AZ$70,32,0)/100)</f>
        <v/>
      </c>
      <c r="AJ198" s="24" t="str">
        <f>IF($D198="","",$B198*VLOOKUP($D198,aliments!$B$2:$AZ$70,33,0)/100)</f>
        <v/>
      </c>
      <c r="AK198" s="24" t="str">
        <f>IF($D198="","",$B198*VLOOKUP($D198,aliments!$B$2:$AZ$70,34,0)/100)</f>
        <v/>
      </c>
      <c r="AL198" s="24" t="str">
        <f>IF($D198="","",$B198*VLOOKUP($D198,aliments!$B$2:$AZ$70,35,0)/100)</f>
        <v/>
      </c>
      <c r="AM198" s="24" t="str">
        <f>IF($D198="","",$B198*VLOOKUP($D198,aliments!$B$2:$AZ$70,36,0)/100)</f>
        <v/>
      </c>
      <c r="AN198" s="24" t="str">
        <f>IF($D198="","",$B198*VLOOKUP($D198,aliments!$B$2:$AZ$70,37,0)/100)</f>
        <v/>
      </c>
      <c r="AT198" s="19"/>
      <c r="AU198" s="19"/>
      <c r="AV198" s="19"/>
      <c r="AW198" s="19"/>
      <c r="AX198" s="19"/>
      <c r="AY198" s="19"/>
      <c r="AZ198" s="19"/>
      <c r="BA198" s="19"/>
      <c r="BB198" s="19"/>
      <c r="BC198" s="19"/>
      <c r="BD198" s="19"/>
      <c r="BE198" s="19"/>
      <c r="BF198" s="19"/>
      <c r="BG198" s="19"/>
      <c r="BH198" s="19"/>
      <c r="BI198" s="19"/>
      <c r="BJ198" s="19"/>
      <c r="BK198" s="19"/>
      <c r="BL198" s="19"/>
      <c r="BM198" s="19"/>
      <c r="BN198" s="19"/>
      <c r="BO198" s="19"/>
      <c r="BP198" s="19"/>
      <c r="BQ198" s="19"/>
      <c r="BR198" s="19"/>
      <c r="BS198" s="19"/>
      <c r="BT198" s="19"/>
      <c r="BU198" s="19"/>
      <c r="BV198" s="19"/>
      <c r="BW198" s="19"/>
    </row>
    <row r="199" spans="1:78" ht="13.5" thickBot="1">
      <c r="A199" s="12" t="s">
        <v>4</v>
      </c>
      <c r="E199" s="28" t="str">
        <f>IF(SUM(E192:E198)=0,"",AVERAGE(E192:E198))</f>
        <v/>
      </c>
      <c r="F199" s="28">
        <f>SUM(F192:F198)</f>
        <v>0</v>
      </c>
      <c r="G199" s="13">
        <f>SUM(G192:G198)</f>
        <v>0</v>
      </c>
      <c r="H199" s="13">
        <f t="shared" ref="H199" si="565">SUM(H192:H198)</f>
        <v>0</v>
      </c>
      <c r="I199" s="13">
        <f t="shared" ref="I199" si="566">SUM(I192:I198)</f>
        <v>0</v>
      </c>
      <c r="J199" s="13">
        <f t="shared" ref="J199" si="567">SUM(J192:J198)</f>
        <v>0</v>
      </c>
      <c r="K199" s="13">
        <f t="shared" ref="K199" si="568">SUM(K192:K198)</f>
        <v>0</v>
      </c>
      <c r="L199" s="13">
        <f t="shared" ref="L199" si="569">SUM(L192:L198)</f>
        <v>0</v>
      </c>
      <c r="M199" s="13">
        <f t="shared" ref="M199" si="570">SUM(M192:M198)</f>
        <v>0</v>
      </c>
      <c r="N199" s="13">
        <f t="shared" ref="N199" si="571">SUM(N192:N198)</f>
        <v>0</v>
      </c>
      <c r="O199" s="13">
        <f t="shared" ref="O199" si="572">SUM(O192:O198)</f>
        <v>0</v>
      </c>
      <c r="P199" s="13">
        <f t="shared" ref="P199" si="573">SUM(P192:P198)</f>
        <v>0</v>
      </c>
      <c r="Q199" s="13">
        <f t="shared" ref="Q199" si="574">SUM(Q192:Q198)</f>
        <v>0</v>
      </c>
      <c r="R199" s="13">
        <f t="shared" ref="R199" si="575">SUM(R192:R198)</f>
        <v>0</v>
      </c>
      <c r="S199" s="13">
        <f t="shared" ref="S199" si="576">SUM(S192:S198)</f>
        <v>0</v>
      </c>
      <c r="T199" s="13">
        <f t="shared" ref="T199" si="577">SUM(T192:T198)</f>
        <v>0</v>
      </c>
      <c r="U199" s="13">
        <f t="shared" ref="U199" si="578">SUM(U192:U198)</f>
        <v>0</v>
      </c>
      <c r="V199" s="13">
        <f t="shared" ref="V199" si="579">SUM(V192:V198)</f>
        <v>0</v>
      </c>
      <c r="W199" s="13">
        <f t="shared" ref="W199" si="580">SUM(W192:W198)</f>
        <v>0</v>
      </c>
      <c r="X199" s="13">
        <f t="shared" ref="X199" si="581">SUM(X192:X198)</f>
        <v>0</v>
      </c>
      <c r="Y199" s="13">
        <f t="shared" ref="Y199" si="582">SUM(Y192:Y198)</f>
        <v>0</v>
      </c>
      <c r="Z199" s="13">
        <f t="shared" ref="Z199" si="583">SUM(Z192:Z198)</f>
        <v>0</v>
      </c>
      <c r="AA199" s="13">
        <f t="shared" ref="AA199" si="584">SUM(AA192:AA198)</f>
        <v>0</v>
      </c>
      <c r="AB199" s="13">
        <f t="shared" ref="AB199" si="585">SUM(AB192:AB198)</f>
        <v>0</v>
      </c>
      <c r="AC199" s="13">
        <f t="shared" ref="AC199" si="586">SUM(AC192:AC198)</f>
        <v>0</v>
      </c>
      <c r="AD199" s="13">
        <f t="shared" ref="AD199" si="587">SUM(AD192:AD198)</f>
        <v>0</v>
      </c>
      <c r="AE199" s="13">
        <f t="shared" ref="AE199" si="588">SUM(AE192:AE198)</f>
        <v>0</v>
      </c>
      <c r="AF199" s="13">
        <f t="shared" ref="AF199" si="589">SUM(AF192:AF198)</f>
        <v>0</v>
      </c>
      <c r="AG199" s="13">
        <f t="shared" ref="AG199" si="590">SUM(AG192:AG198)</f>
        <v>0</v>
      </c>
      <c r="AH199" s="13">
        <f t="shared" ref="AH199" si="591">SUM(AH192:AH198)</f>
        <v>0</v>
      </c>
      <c r="AI199" s="13">
        <f t="shared" ref="AI199" si="592">SUM(AI192:AI198)</f>
        <v>0</v>
      </c>
      <c r="AJ199" s="13">
        <f t="shared" ref="AJ199" si="593">SUM(AJ192:AJ198)</f>
        <v>0</v>
      </c>
      <c r="AK199" s="13">
        <f t="shared" ref="AK199" si="594">SUM(AK192:AK198)</f>
        <v>0</v>
      </c>
      <c r="AL199" s="13">
        <f t="shared" ref="AL199" si="595">SUM(AL192:AL198)</f>
        <v>0</v>
      </c>
      <c r="AM199" s="13">
        <f t="shared" ref="AM199" si="596">SUM(AM192:AM198)</f>
        <v>0</v>
      </c>
      <c r="AN199" s="13">
        <f t="shared" ref="AN199" si="597">SUM(AN192:AN198)</f>
        <v>0</v>
      </c>
      <c r="AT199" s="19"/>
      <c r="AU199" s="19"/>
      <c r="AV199" s="19"/>
      <c r="AW199" s="19"/>
      <c r="AX199" s="19"/>
      <c r="AY199" s="19"/>
      <c r="AZ199" s="19"/>
      <c r="BA199" s="19"/>
      <c r="BB199" s="19"/>
      <c r="BC199" s="19"/>
      <c r="BD199" s="19"/>
      <c r="BE199" s="19"/>
      <c r="BF199" s="19"/>
      <c r="BG199" s="19"/>
      <c r="BH199" s="19"/>
      <c r="BI199" s="19"/>
      <c r="BJ199" s="19"/>
      <c r="BK199" s="19"/>
      <c r="BL199" s="19"/>
      <c r="BM199" s="19"/>
      <c r="BN199" s="19"/>
      <c r="BO199" s="19"/>
      <c r="BP199" s="19"/>
      <c r="BQ199" s="19"/>
      <c r="BR199" s="19"/>
      <c r="BS199" s="19"/>
      <c r="BT199" s="19"/>
      <c r="BU199" s="19"/>
      <c r="BV199" s="19"/>
      <c r="BW199" s="19"/>
    </row>
    <row r="200" spans="1:78" ht="13.5" thickBot="1">
      <c r="AT200" s="19"/>
      <c r="AU200" s="19"/>
      <c r="AV200" s="19"/>
      <c r="AW200" s="19"/>
      <c r="AX200" s="19"/>
      <c r="AY200" s="19"/>
      <c r="AZ200" s="19"/>
      <c r="BA200" s="19"/>
      <c r="BB200" s="19"/>
      <c r="BC200" s="19"/>
      <c r="BD200" s="19"/>
      <c r="BE200" s="19"/>
      <c r="BF200" s="19"/>
      <c r="BG200" s="19"/>
      <c r="BH200" s="19"/>
      <c r="BI200" s="19"/>
      <c r="BJ200" s="19"/>
      <c r="BK200" s="19"/>
      <c r="BL200" s="19"/>
      <c r="BM200" s="19"/>
      <c r="BN200" s="19"/>
      <c r="BO200" s="19"/>
      <c r="BP200" s="19"/>
      <c r="BQ200" s="19"/>
      <c r="BR200" s="19"/>
      <c r="BS200" s="19"/>
      <c r="BT200" s="19"/>
      <c r="BU200" s="19"/>
      <c r="BV200" s="19"/>
      <c r="BW200" s="19"/>
    </row>
    <row r="201" spans="1:78" ht="13.5" thickBot="1">
      <c r="A201" s="2" t="s">
        <v>3</v>
      </c>
      <c r="B201" s="3" t="s">
        <v>165</v>
      </c>
      <c r="C201" s="3"/>
      <c r="D201" s="3" t="s">
        <v>0</v>
      </c>
      <c r="E201" s="27" t="s">
        <v>181</v>
      </c>
      <c r="F201" s="27" t="s">
        <v>180</v>
      </c>
      <c r="G201" s="3" t="s">
        <v>166</v>
      </c>
      <c r="H201" s="3" t="s">
        <v>167</v>
      </c>
      <c r="I201" s="3" t="s">
        <v>168</v>
      </c>
      <c r="J201" s="3" t="s">
        <v>5</v>
      </c>
      <c r="K201" s="3" t="s">
        <v>161</v>
      </c>
      <c r="L201" s="3" t="s">
        <v>162</v>
      </c>
      <c r="M201" s="3" t="s">
        <v>152</v>
      </c>
      <c r="N201" s="3" t="s">
        <v>153</v>
      </c>
      <c r="O201" s="3" t="s">
        <v>154</v>
      </c>
      <c r="P201" s="3" t="s">
        <v>155</v>
      </c>
      <c r="Q201" s="3" t="s">
        <v>156</v>
      </c>
      <c r="R201" s="3" t="s">
        <v>157</v>
      </c>
      <c r="S201" s="3" t="s">
        <v>158</v>
      </c>
      <c r="T201" s="3" t="s">
        <v>159</v>
      </c>
      <c r="U201" s="3" t="s">
        <v>160</v>
      </c>
      <c r="V201" s="3" t="s">
        <v>179</v>
      </c>
      <c r="W201" s="3" t="s">
        <v>178</v>
      </c>
      <c r="X201" s="3" t="s">
        <v>26</v>
      </c>
      <c r="Y201" s="3" t="s">
        <v>29</v>
      </c>
      <c r="Z201" s="3" t="s">
        <v>28</v>
      </c>
      <c r="AA201" s="3" t="s">
        <v>32</v>
      </c>
      <c r="AB201" s="3" t="s">
        <v>23</v>
      </c>
      <c r="AC201" s="3" t="s">
        <v>27</v>
      </c>
      <c r="AD201" s="3" t="s">
        <v>24</v>
      </c>
      <c r="AE201" s="3" t="s">
        <v>25</v>
      </c>
      <c r="AF201" s="3" t="s">
        <v>31</v>
      </c>
      <c r="AG201" s="3" t="s">
        <v>22</v>
      </c>
      <c r="AH201" s="3" t="s">
        <v>30</v>
      </c>
      <c r="AI201" s="3" t="s">
        <v>36</v>
      </c>
      <c r="AJ201" s="3" t="s">
        <v>37</v>
      </c>
      <c r="AK201" s="3" t="s">
        <v>38</v>
      </c>
      <c r="AL201" s="3" t="s">
        <v>40</v>
      </c>
      <c r="AM201" s="3" t="s">
        <v>41</v>
      </c>
      <c r="AN201" s="4" t="s">
        <v>21</v>
      </c>
      <c r="AT201" s="19"/>
      <c r="AU201" s="19"/>
      <c r="AV201" s="19"/>
      <c r="AW201" s="19"/>
      <c r="AX201" s="19"/>
      <c r="AY201" s="19"/>
      <c r="AZ201" s="19"/>
      <c r="BA201" s="19"/>
      <c r="BB201" s="19"/>
      <c r="BC201" s="19"/>
      <c r="BD201" s="19"/>
      <c r="BE201" s="19"/>
      <c r="BF201" s="19"/>
      <c r="BG201" s="19"/>
      <c r="BH201" s="19"/>
      <c r="BI201" s="19"/>
      <c r="BJ201" s="19"/>
      <c r="BK201" s="19"/>
      <c r="BL201" s="19"/>
      <c r="BM201" s="19"/>
      <c r="BN201" s="19"/>
      <c r="BO201" s="19"/>
      <c r="BP201" s="19"/>
      <c r="BQ201" s="19"/>
      <c r="BR201" s="19"/>
      <c r="BS201" s="19"/>
      <c r="BT201" s="19"/>
      <c r="BU201" s="19"/>
      <c r="BV201" s="19"/>
      <c r="BW201" s="19"/>
    </row>
    <row r="202" spans="1:78">
      <c r="D202" s="23"/>
      <c r="E202" s="24" t="str">
        <f>IF($D202="","",$B202*VLOOKUP($D202,aliments!$B$2:$AZ$70,2,0)/100)</f>
        <v/>
      </c>
      <c r="F202" s="24" t="str">
        <f>IF($D202="","",$B202*VLOOKUP($D202,aliments!$B$2:$AZ$70,3,0)/100)</f>
        <v/>
      </c>
      <c r="G202" s="24" t="str">
        <f>IF($D202="","",$B202*VLOOKUP($D202,aliments!$B$2:$AZ$70,4,0)/100)</f>
        <v/>
      </c>
      <c r="H202" s="24" t="str">
        <f>IF($D202="","",$B202*VLOOKUP($D202,aliments!$B$2:$AZ$70,5,0)/100)</f>
        <v/>
      </c>
      <c r="I202" s="24" t="str">
        <f>IF($D202="","",$B202*VLOOKUP($D202,aliments!$B$2:$AZ$70,6,0)/100)</f>
        <v/>
      </c>
      <c r="J202" s="24" t="str">
        <f>IF($D202="","",$B202*VLOOKUP($D202,aliments!$B$2:$AZ$70,7,0)/100)</f>
        <v/>
      </c>
      <c r="K202" s="24" t="str">
        <f>IF($D202="","",$B202*VLOOKUP($D202,aliments!$B$2:$AZ$70,8,0)/100)</f>
        <v/>
      </c>
      <c r="L202" s="24" t="str">
        <f>IF($D202="","",$B202*VLOOKUP($D202,aliments!$B$2:$AZ$70,9,0)/100)</f>
        <v/>
      </c>
      <c r="M202" s="24" t="str">
        <f>IF($D202="","",$B202*VLOOKUP($D202,aliments!$B$2:$AZ$70,10,0)/100)</f>
        <v/>
      </c>
      <c r="N202" s="24" t="str">
        <f>IF($D202="","",$B202*VLOOKUP($D202,aliments!$B$2:$AZ$70,11,0)/100)</f>
        <v/>
      </c>
      <c r="O202" s="24" t="str">
        <f>IF($D202="","",$B202*VLOOKUP($D202,aliments!$B$2:$AZ$70,12,0)/100)</f>
        <v/>
      </c>
      <c r="P202" s="24" t="str">
        <f>IF($D202="","",$B202*VLOOKUP($D202,aliments!$B$2:$AZ$70,13,0)/100)</f>
        <v/>
      </c>
      <c r="Q202" s="24" t="str">
        <f>IF($D202="","",$B202*VLOOKUP($D202,aliments!$B$2:$AZ$70,14,0)/100)</f>
        <v/>
      </c>
      <c r="R202" s="24" t="str">
        <f>IF($D202="","",$B202*VLOOKUP($D202,aliments!$B$2:$AZ$70,15,0)/100)</f>
        <v/>
      </c>
      <c r="S202" s="24" t="str">
        <f>IF($D202="","",$B202*VLOOKUP($D202,aliments!$B$2:$AZ$70,16,0)/100)</f>
        <v/>
      </c>
      <c r="T202" s="24" t="str">
        <f>IF($D202="","",$B202*VLOOKUP($D202,aliments!$B$2:$AZ$70,17,0)/100)</f>
        <v/>
      </c>
      <c r="U202" s="24" t="str">
        <f>IF($D202="","",$B202*VLOOKUP($D202,aliments!$B$2:$AZ$70,18,0)/100)</f>
        <v/>
      </c>
      <c r="V202" s="24" t="str">
        <f>IF($D202="","",$B202*VLOOKUP($D202,aliments!$B$2:$AZ$70,19,0)/100)</f>
        <v/>
      </c>
      <c r="W202" s="24" t="str">
        <f>IF($D202="","",$B202*VLOOKUP($D202,aliments!$B$2:$AZ$70,20,0)/100)</f>
        <v/>
      </c>
      <c r="X202" s="24" t="str">
        <f>IF($D202="","",$B202*VLOOKUP($D202,aliments!$B$2:$AZ$70,21,0)/100)</f>
        <v/>
      </c>
      <c r="Y202" s="24" t="str">
        <f>IF($D202="","",$B202*VLOOKUP($D202,aliments!$B$2:$AZ$70,22,0)/100)</f>
        <v/>
      </c>
      <c r="Z202" s="24" t="str">
        <f>IF($D202="","",$B202*VLOOKUP($D202,aliments!$B$2:$AZ$70,23,0)/100)</f>
        <v/>
      </c>
      <c r="AA202" s="24" t="str">
        <f>IF($D202="","",$B202*VLOOKUP($D202,aliments!$B$2:$AZ$70,24,0)/100)</f>
        <v/>
      </c>
      <c r="AB202" s="24" t="str">
        <f>IF($D202="","",$B202*VLOOKUP($D202,aliments!$B$2:$AZ$70,25,0)/100)</f>
        <v/>
      </c>
      <c r="AC202" s="24" t="str">
        <f>IF($D202="","",$B202*VLOOKUP($D202,aliments!$B$2:$AZ$70,26,0)/100)</f>
        <v/>
      </c>
      <c r="AD202" s="24" t="str">
        <f>IF($D202="","",$B202*VLOOKUP($D202,aliments!$B$2:$AZ$70,27,0)/100)</f>
        <v/>
      </c>
      <c r="AE202" s="24" t="str">
        <f>IF($D202="","",$B202*VLOOKUP($D202,aliments!$B$2:$AZ$70,28,0)/100)</f>
        <v/>
      </c>
      <c r="AF202" s="24" t="str">
        <f>IF($D202="","",$B202*VLOOKUP($D202,aliments!$B$2:$AZ$70,29,0)/100)</f>
        <v/>
      </c>
      <c r="AG202" s="24" t="str">
        <f>IF($D202="","",$B202*VLOOKUP($D202,aliments!$B$2:$AZ$70,30,0)/100)</f>
        <v/>
      </c>
      <c r="AH202" s="24" t="str">
        <f>IF($D202="","",$B202*VLOOKUP($D202,aliments!$B$2:$AZ$70,31,0)/100)</f>
        <v/>
      </c>
      <c r="AI202" s="24" t="str">
        <f>IF($D202="","",$B202*VLOOKUP($D202,aliments!$B$2:$AZ$70,32,0)/100)</f>
        <v/>
      </c>
      <c r="AJ202" s="24" t="str">
        <f>IF($D202="","",$B202*VLOOKUP($D202,aliments!$B$2:$AZ$70,33,0)/100)</f>
        <v/>
      </c>
      <c r="AK202" s="24" t="str">
        <f>IF($D202="","",$B202*VLOOKUP($D202,aliments!$B$2:$AZ$70,34,0)/100)</f>
        <v/>
      </c>
      <c r="AL202" s="24" t="str">
        <f>IF($D202="","",$B202*VLOOKUP($D202,aliments!$B$2:$AZ$70,35,0)/100)</f>
        <v/>
      </c>
      <c r="AM202" s="24" t="str">
        <f>IF($D202="","",$B202*VLOOKUP($D202,aliments!$B$2:$AZ$70,36,0)/100)</f>
        <v/>
      </c>
      <c r="AN202" s="24" t="str">
        <f>IF($D202="","",$B202*VLOOKUP($D202,aliments!$B$2:$AZ$70,37,0)/100)</f>
        <v/>
      </c>
      <c r="AT202" s="19"/>
      <c r="AU202" s="19"/>
      <c r="AV202" s="19"/>
      <c r="AW202" s="19"/>
      <c r="AX202" s="19"/>
      <c r="AY202" s="19"/>
      <c r="AZ202" s="19"/>
      <c r="BA202" s="19"/>
      <c r="BB202" s="19"/>
      <c r="BC202" s="19"/>
      <c r="BD202" s="19"/>
      <c r="BE202" s="19"/>
      <c r="BF202" s="19"/>
      <c r="BG202" s="19"/>
      <c r="BH202" s="19"/>
      <c r="BI202" s="19"/>
      <c r="BJ202" s="19"/>
      <c r="BK202" s="19"/>
      <c r="BL202" s="19"/>
      <c r="BM202" s="19"/>
      <c r="BN202" s="19"/>
      <c r="BO202" s="19"/>
      <c r="BP202" s="19"/>
      <c r="BQ202" s="19"/>
      <c r="BR202" s="19"/>
      <c r="BS202" s="19"/>
      <c r="BT202" s="19"/>
      <c r="BU202" s="19"/>
      <c r="BV202" s="19"/>
      <c r="BW202" s="19"/>
    </row>
    <row r="203" spans="1:78">
      <c r="D203" s="23"/>
      <c r="E203" s="24" t="str">
        <f>IF($D203="","",$B203*VLOOKUP($D203,aliments!$B$2:$AZ$70,2,0)/100)</f>
        <v/>
      </c>
      <c r="F203" s="24" t="str">
        <f>IF($D203="","",$B203*VLOOKUP($D203,aliments!$B$2:$AZ$70,3,0)/100)</f>
        <v/>
      </c>
      <c r="G203" s="24" t="str">
        <f>IF($D203="","",$B203*VLOOKUP($D203,aliments!$B$2:$AZ$70,4,0)/100)</f>
        <v/>
      </c>
      <c r="H203" s="24" t="str">
        <f>IF($D203="","",$B203*VLOOKUP($D203,aliments!$B$2:$AZ$70,5,0)/100)</f>
        <v/>
      </c>
      <c r="I203" s="24" t="str">
        <f>IF($D203="","",$B203*VLOOKUP($D203,aliments!$B$2:$AZ$70,6,0)/100)</f>
        <v/>
      </c>
      <c r="J203" s="24" t="str">
        <f>IF($D203="","",$B203*VLOOKUP($D203,aliments!$B$2:$AZ$70,7,0)/100)</f>
        <v/>
      </c>
      <c r="K203" s="24" t="str">
        <f>IF($D203="","",$B203*VLOOKUP($D203,aliments!$B$2:$AZ$70,8,0)/100)</f>
        <v/>
      </c>
      <c r="L203" s="24" t="str">
        <f>IF($D203="","",$B203*VLOOKUP($D203,aliments!$B$2:$AZ$70,9,0)/100)</f>
        <v/>
      </c>
      <c r="M203" s="24" t="str">
        <f>IF($D203="","",$B203*VLOOKUP($D203,aliments!$B$2:$AZ$70,10,0)/100)</f>
        <v/>
      </c>
      <c r="N203" s="24" t="str">
        <f>IF($D203="","",$B203*VLOOKUP($D203,aliments!$B$2:$AZ$70,11,0)/100)</f>
        <v/>
      </c>
      <c r="O203" s="24" t="str">
        <f>IF($D203="","",$B203*VLOOKUP($D203,aliments!$B$2:$AZ$70,12,0)/100)</f>
        <v/>
      </c>
      <c r="P203" s="24" t="str">
        <f>IF($D203="","",$B203*VLOOKUP($D203,aliments!$B$2:$AZ$70,13,0)/100)</f>
        <v/>
      </c>
      <c r="Q203" s="24" t="str">
        <f>IF($D203="","",$B203*VLOOKUP($D203,aliments!$B$2:$AZ$70,14,0)/100)</f>
        <v/>
      </c>
      <c r="R203" s="24" t="str">
        <f>IF($D203="","",$B203*VLOOKUP($D203,aliments!$B$2:$AZ$70,15,0)/100)</f>
        <v/>
      </c>
      <c r="S203" s="24" t="str">
        <f>IF($D203="","",$B203*VLOOKUP($D203,aliments!$B$2:$AZ$70,16,0)/100)</f>
        <v/>
      </c>
      <c r="T203" s="24" t="str">
        <f>IF($D203="","",$B203*VLOOKUP($D203,aliments!$B$2:$AZ$70,17,0)/100)</f>
        <v/>
      </c>
      <c r="U203" s="24" t="str">
        <f>IF($D203="","",$B203*VLOOKUP($D203,aliments!$B$2:$AZ$70,18,0)/100)</f>
        <v/>
      </c>
      <c r="V203" s="24" t="str">
        <f>IF($D203="","",$B203*VLOOKUP($D203,aliments!$B$2:$AZ$70,19,0)/100)</f>
        <v/>
      </c>
      <c r="W203" s="24" t="str">
        <f>IF($D203="","",$B203*VLOOKUP($D203,aliments!$B$2:$AZ$70,20,0)/100)</f>
        <v/>
      </c>
      <c r="X203" s="24" t="str">
        <f>IF($D203="","",$B203*VLOOKUP($D203,aliments!$B$2:$AZ$70,21,0)/100)</f>
        <v/>
      </c>
      <c r="Y203" s="24" t="str">
        <f>IF($D203="","",$B203*VLOOKUP($D203,aliments!$B$2:$AZ$70,22,0)/100)</f>
        <v/>
      </c>
      <c r="Z203" s="24" t="str">
        <f>IF($D203="","",$B203*VLOOKUP($D203,aliments!$B$2:$AZ$70,23,0)/100)</f>
        <v/>
      </c>
      <c r="AA203" s="24" t="str">
        <f>IF($D203="","",$B203*VLOOKUP($D203,aliments!$B$2:$AZ$70,24,0)/100)</f>
        <v/>
      </c>
      <c r="AB203" s="24" t="str">
        <f>IF($D203="","",$B203*VLOOKUP($D203,aliments!$B$2:$AZ$70,25,0)/100)</f>
        <v/>
      </c>
      <c r="AC203" s="24" t="str">
        <f>IF($D203="","",$B203*VLOOKUP($D203,aliments!$B$2:$AZ$70,26,0)/100)</f>
        <v/>
      </c>
      <c r="AD203" s="24" t="str">
        <f>IF($D203="","",$B203*VLOOKUP($D203,aliments!$B$2:$AZ$70,27,0)/100)</f>
        <v/>
      </c>
      <c r="AE203" s="24" t="str">
        <f>IF($D203="","",$B203*VLOOKUP($D203,aliments!$B$2:$AZ$70,28,0)/100)</f>
        <v/>
      </c>
      <c r="AF203" s="24" t="str">
        <f>IF($D203="","",$B203*VLOOKUP($D203,aliments!$B$2:$AZ$70,29,0)/100)</f>
        <v/>
      </c>
      <c r="AG203" s="24" t="str">
        <f>IF($D203="","",$B203*VLOOKUP($D203,aliments!$B$2:$AZ$70,30,0)/100)</f>
        <v/>
      </c>
      <c r="AH203" s="24" t="str">
        <f>IF($D203="","",$B203*VLOOKUP($D203,aliments!$B$2:$AZ$70,31,0)/100)</f>
        <v/>
      </c>
      <c r="AI203" s="24" t="str">
        <f>IF($D203="","",$B203*VLOOKUP($D203,aliments!$B$2:$AZ$70,32,0)/100)</f>
        <v/>
      </c>
      <c r="AJ203" s="24" t="str">
        <f>IF($D203="","",$B203*VLOOKUP($D203,aliments!$B$2:$AZ$70,33,0)/100)</f>
        <v/>
      </c>
      <c r="AK203" s="24" t="str">
        <f>IF($D203="","",$B203*VLOOKUP($D203,aliments!$B$2:$AZ$70,34,0)/100)</f>
        <v/>
      </c>
      <c r="AL203" s="24" t="str">
        <f>IF($D203="","",$B203*VLOOKUP($D203,aliments!$B$2:$AZ$70,35,0)/100)</f>
        <v/>
      </c>
      <c r="AM203" s="24" t="str">
        <f>IF($D203="","",$B203*VLOOKUP($D203,aliments!$B$2:$AZ$70,36,0)/100)</f>
        <v/>
      </c>
      <c r="AN203" s="24" t="str">
        <f>IF($D203="","",$B203*VLOOKUP($D203,aliments!$B$2:$AZ$70,37,0)/100)</f>
        <v/>
      </c>
    </row>
    <row r="204" spans="1:78">
      <c r="D204" s="23"/>
      <c r="E204" s="24" t="str">
        <f>IF($D204="","",$B204*VLOOKUP($D204,aliments!$B$2:$AZ$70,2,0)/100)</f>
        <v/>
      </c>
      <c r="F204" s="24" t="str">
        <f>IF($D204="","",$B204*VLOOKUP($D204,aliments!$B$2:$AZ$70,3,0)/100)</f>
        <v/>
      </c>
      <c r="G204" s="24" t="str">
        <f>IF($D204="","",$B204*VLOOKUP($D204,aliments!$B$2:$AZ$70,4,0)/100)</f>
        <v/>
      </c>
      <c r="H204" s="24" t="str">
        <f>IF($D204="","",$B204*VLOOKUP($D204,aliments!$B$2:$AZ$70,5,0)/100)</f>
        <v/>
      </c>
      <c r="I204" s="24" t="str">
        <f>IF($D204="","",$B204*VLOOKUP($D204,aliments!$B$2:$AZ$70,6,0)/100)</f>
        <v/>
      </c>
      <c r="J204" s="24" t="str">
        <f>IF($D204="","",$B204*VLOOKUP($D204,aliments!$B$2:$AZ$70,7,0)/100)</f>
        <v/>
      </c>
      <c r="K204" s="24" t="str">
        <f>IF($D204="","",$B204*VLOOKUP($D204,aliments!$B$2:$AZ$70,8,0)/100)</f>
        <v/>
      </c>
      <c r="L204" s="24" t="str">
        <f>IF($D204="","",$B204*VLOOKUP($D204,aliments!$B$2:$AZ$70,9,0)/100)</f>
        <v/>
      </c>
      <c r="M204" s="24" t="str">
        <f>IF($D204="","",$B204*VLOOKUP($D204,aliments!$B$2:$AZ$70,10,0)/100)</f>
        <v/>
      </c>
      <c r="N204" s="24" t="str">
        <f>IF($D204="","",$B204*VLOOKUP($D204,aliments!$B$2:$AZ$70,11,0)/100)</f>
        <v/>
      </c>
      <c r="O204" s="24" t="str">
        <f>IF($D204="","",$B204*VLOOKUP($D204,aliments!$B$2:$AZ$70,12,0)/100)</f>
        <v/>
      </c>
      <c r="P204" s="24" t="str">
        <f>IF($D204="","",$B204*VLOOKUP($D204,aliments!$B$2:$AZ$70,13,0)/100)</f>
        <v/>
      </c>
      <c r="Q204" s="24" t="str">
        <f>IF($D204="","",$B204*VLOOKUP($D204,aliments!$B$2:$AZ$70,14,0)/100)</f>
        <v/>
      </c>
      <c r="R204" s="24" t="str">
        <f>IF($D204="","",$B204*VLOOKUP($D204,aliments!$B$2:$AZ$70,15,0)/100)</f>
        <v/>
      </c>
      <c r="S204" s="24" t="str">
        <f>IF($D204="","",$B204*VLOOKUP($D204,aliments!$B$2:$AZ$70,16,0)/100)</f>
        <v/>
      </c>
      <c r="T204" s="24" t="str">
        <f>IF($D204="","",$B204*VLOOKUP($D204,aliments!$B$2:$AZ$70,17,0)/100)</f>
        <v/>
      </c>
      <c r="U204" s="24" t="str">
        <f>IF($D204="","",$B204*VLOOKUP($D204,aliments!$B$2:$AZ$70,18,0)/100)</f>
        <v/>
      </c>
      <c r="V204" s="24" t="str">
        <f>IF($D204="","",$B204*VLOOKUP($D204,aliments!$B$2:$AZ$70,19,0)/100)</f>
        <v/>
      </c>
      <c r="W204" s="24" t="str">
        <f>IF($D204="","",$B204*VLOOKUP($D204,aliments!$B$2:$AZ$70,20,0)/100)</f>
        <v/>
      </c>
      <c r="X204" s="24" t="str">
        <f>IF($D204="","",$B204*VLOOKUP($D204,aliments!$B$2:$AZ$70,21,0)/100)</f>
        <v/>
      </c>
      <c r="Y204" s="24" t="str">
        <f>IF($D204="","",$B204*VLOOKUP($D204,aliments!$B$2:$AZ$70,22,0)/100)</f>
        <v/>
      </c>
      <c r="Z204" s="24" t="str">
        <f>IF($D204="","",$B204*VLOOKUP($D204,aliments!$B$2:$AZ$70,23,0)/100)</f>
        <v/>
      </c>
      <c r="AA204" s="24" t="str">
        <f>IF($D204="","",$B204*VLOOKUP($D204,aliments!$B$2:$AZ$70,24,0)/100)</f>
        <v/>
      </c>
      <c r="AB204" s="24" t="str">
        <f>IF($D204="","",$B204*VLOOKUP($D204,aliments!$B$2:$AZ$70,25,0)/100)</f>
        <v/>
      </c>
      <c r="AC204" s="24" t="str">
        <f>IF($D204="","",$B204*VLOOKUP($D204,aliments!$B$2:$AZ$70,26,0)/100)</f>
        <v/>
      </c>
      <c r="AD204" s="24" t="str">
        <f>IF($D204="","",$B204*VLOOKUP($D204,aliments!$B$2:$AZ$70,27,0)/100)</f>
        <v/>
      </c>
      <c r="AE204" s="24" t="str">
        <f>IF($D204="","",$B204*VLOOKUP($D204,aliments!$B$2:$AZ$70,28,0)/100)</f>
        <v/>
      </c>
      <c r="AF204" s="24" t="str">
        <f>IF($D204="","",$B204*VLOOKUP($D204,aliments!$B$2:$AZ$70,29,0)/100)</f>
        <v/>
      </c>
      <c r="AG204" s="24" t="str">
        <f>IF($D204="","",$B204*VLOOKUP($D204,aliments!$B$2:$AZ$70,30,0)/100)</f>
        <v/>
      </c>
      <c r="AH204" s="24" t="str">
        <f>IF($D204="","",$B204*VLOOKUP($D204,aliments!$B$2:$AZ$70,31,0)/100)</f>
        <v/>
      </c>
      <c r="AI204" s="24" t="str">
        <f>IF($D204="","",$B204*VLOOKUP($D204,aliments!$B$2:$AZ$70,32,0)/100)</f>
        <v/>
      </c>
      <c r="AJ204" s="24" t="str">
        <f>IF($D204="","",$B204*VLOOKUP($D204,aliments!$B$2:$AZ$70,33,0)/100)</f>
        <v/>
      </c>
      <c r="AK204" s="24" t="str">
        <f>IF($D204="","",$B204*VLOOKUP($D204,aliments!$B$2:$AZ$70,34,0)/100)</f>
        <v/>
      </c>
      <c r="AL204" s="24" t="str">
        <f>IF($D204="","",$B204*VLOOKUP($D204,aliments!$B$2:$AZ$70,35,0)/100)</f>
        <v/>
      </c>
      <c r="AM204" s="24" t="str">
        <f>IF($D204="","",$B204*VLOOKUP($D204,aliments!$B$2:$AZ$70,36,0)/100)</f>
        <v/>
      </c>
      <c r="AN204" s="24" t="str">
        <f>IF($D204="","",$B204*VLOOKUP($D204,aliments!$B$2:$AZ$70,37,0)/100)</f>
        <v/>
      </c>
    </row>
    <row r="205" spans="1:78" s="17" customFormat="1">
      <c r="A205" s="1"/>
      <c r="B205" s="1"/>
      <c r="C205" s="1"/>
      <c r="D205" s="23"/>
      <c r="E205" s="24" t="str">
        <f>IF($D205="","",$B205*VLOOKUP($D205,aliments!$B$2:$AZ$70,2,0)/100)</f>
        <v/>
      </c>
      <c r="F205" s="24" t="str">
        <f>IF($D205="","",$B205*VLOOKUP($D205,aliments!$B$2:$AZ$70,3,0)/100)</f>
        <v/>
      </c>
      <c r="G205" s="24" t="str">
        <f>IF($D205="","",$B205*VLOOKUP($D205,aliments!$B$2:$AZ$70,4,0)/100)</f>
        <v/>
      </c>
      <c r="H205" s="24" t="str">
        <f>IF($D205="","",$B205*VLOOKUP($D205,aliments!$B$2:$AZ$70,5,0)/100)</f>
        <v/>
      </c>
      <c r="I205" s="24" t="str">
        <f>IF($D205="","",$B205*VLOOKUP($D205,aliments!$B$2:$AZ$70,6,0)/100)</f>
        <v/>
      </c>
      <c r="J205" s="24" t="str">
        <f>IF($D205="","",$B205*VLOOKUP($D205,aliments!$B$2:$AZ$70,7,0)/100)</f>
        <v/>
      </c>
      <c r="K205" s="24" t="str">
        <f>IF($D205="","",$B205*VLOOKUP($D205,aliments!$B$2:$AZ$70,8,0)/100)</f>
        <v/>
      </c>
      <c r="L205" s="24" t="str">
        <f>IF($D205="","",$B205*VLOOKUP($D205,aliments!$B$2:$AZ$70,9,0)/100)</f>
        <v/>
      </c>
      <c r="M205" s="24" t="str">
        <f>IF($D205="","",$B205*VLOOKUP($D205,aliments!$B$2:$AZ$70,10,0)/100)</f>
        <v/>
      </c>
      <c r="N205" s="24" t="str">
        <f>IF($D205="","",$B205*VLOOKUP($D205,aliments!$B$2:$AZ$70,11,0)/100)</f>
        <v/>
      </c>
      <c r="O205" s="24" t="str">
        <f>IF($D205="","",$B205*VLOOKUP($D205,aliments!$B$2:$AZ$70,12,0)/100)</f>
        <v/>
      </c>
      <c r="P205" s="24" t="str">
        <f>IF($D205="","",$B205*VLOOKUP($D205,aliments!$B$2:$AZ$70,13,0)/100)</f>
        <v/>
      </c>
      <c r="Q205" s="24" t="str">
        <f>IF($D205="","",$B205*VLOOKUP($D205,aliments!$B$2:$AZ$70,14,0)/100)</f>
        <v/>
      </c>
      <c r="R205" s="24" t="str">
        <f>IF($D205="","",$B205*VLOOKUP($D205,aliments!$B$2:$AZ$70,15,0)/100)</f>
        <v/>
      </c>
      <c r="S205" s="24" t="str">
        <f>IF($D205="","",$B205*VLOOKUP($D205,aliments!$B$2:$AZ$70,16,0)/100)</f>
        <v/>
      </c>
      <c r="T205" s="24" t="str">
        <f>IF($D205="","",$B205*VLOOKUP($D205,aliments!$B$2:$AZ$70,17,0)/100)</f>
        <v/>
      </c>
      <c r="U205" s="24" t="str">
        <f>IF($D205="","",$B205*VLOOKUP($D205,aliments!$B$2:$AZ$70,18,0)/100)</f>
        <v/>
      </c>
      <c r="V205" s="24" t="str">
        <f>IF($D205="","",$B205*VLOOKUP($D205,aliments!$B$2:$AZ$70,19,0)/100)</f>
        <v/>
      </c>
      <c r="W205" s="24" t="str">
        <f>IF($D205="","",$B205*VLOOKUP($D205,aliments!$B$2:$AZ$70,20,0)/100)</f>
        <v/>
      </c>
      <c r="X205" s="24" t="str">
        <f>IF($D205="","",$B205*VLOOKUP($D205,aliments!$B$2:$AZ$70,21,0)/100)</f>
        <v/>
      </c>
      <c r="Y205" s="24" t="str">
        <f>IF($D205="","",$B205*VLOOKUP($D205,aliments!$B$2:$AZ$70,22,0)/100)</f>
        <v/>
      </c>
      <c r="Z205" s="24" t="str">
        <f>IF($D205="","",$B205*VLOOKUP($D205,aliments!$B$2:$AZ$70,23,0)/100)</f>
        <v/>
      </c>
      <c r="AA205" s="24" t="str">
        <f>IF($D205="","",$B205*VLOOKUP($D205,aliments!$B$2:$AZ$70,24,0)/100)</f>
        <v/>
      </c>
      <c r="AB205" s="24" t="str">
        <f>IF($D205="","",$B205*VLOOKUP($D205,aliments!$B$2:$AZ$70,25,0)/100)</f>
        <v/>
      </c>
      <c r="AC205" s="24" t="str">
        <f>IF($D205="","",$B205*VLOOKUP($D205,aliments!$B$2:$AZ$70,26,0)/100)</f>
        <v/>
      </c>
      <c r="AD205" s="24" t="str">
        <f>IF($D205="","",$B205*VLOOKUP($D205,aliments!$B$2:$AZ$70,27,0)/100)</f>
        <v/>
      </c>
      <c r="AE205" s="24" t="str">
        <f>IF($D205="","",$B205*VLOOKUP($D205,aliments!$B$2:$AZ$70,28,0)/100)</f>
        <v/>
      </c>
      <c r="AF205" s="24" t="str">
        <f>IF($D205="","",$B205*VLOOKUP($D205,aliments!$B$2:$AZ$70,29,0)/100)</f>
        <v/>
      </c>
      <c r="AG205" s="24" t="str">
        <f>IF($D205="","",$B205*VLOOKUP($D205,aliments!$B$2:$AZ$70,30,0)/100)</f>
        <v/>
      </c>
      <c r="AH205" s="24" t="str">
        <f>IF($D205="","",$B205*VLOOKUP($D205,aliments!$B$2:$AZ$70,31,0)/100)</f>
        <v/>
      </c>
      <c r="AI205" s="24" t="str">
        <f>IF($D205="","",$B205*VLOOKUP($D205,aliments!$B$2:$AZ$70,32,0)/100)</f>
        <v/>
      </c>
      <c r="AJ205" s="24" t="str">
        <f>IF($D205="","",$B205*VLOOKUP($D205,aliments!$B$2:$AZ$70,33,0)/100)</f>
        <v/>
      </c>
      <c r="AK205" s="24" t="str">
        <f>IF($D205="","",$B205*VLOOKUP($D205,aliments!$B$2:$AZ$70,34,0)/100)</f>
        <v/>
      </c>
      <c r="AL205" s="24" t="str">
        <f>IF($D205="","",$B205*VLOOKUP($D205,aliments!$B$2:$AZ$70,35,0)/100)</f>
        <v/>
      </c>
      <c r="AM205" s="24" t="str">
        <f>IF($D205="","",$B205*VLOOKUP($D205,aliments!$B$2:$AZ$70,36,0)/100)</f>
        <v/>
      </c>
      <c r="AN205" s="24" t="str">
        <f>IF($D205="","",$B205*VLOOKUP($D205,aliments!$B$2:$AZ$70,37,0)/100)</f>
        <v/>
      </c>
      <c r="AO205" s="5"/>
      <c r="AP205" s="19"/>
      <c r="AQ205" s="19"/>
      <c r="AR205" s="19"/>
      <c r="AS205" s="19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31"/>
    </row>
    <row r="206" spans="1:78">
      <c r="D206" s="23"/>
      <c r="E206" s="24" t="str">
        <f>IF($D206="","",$B206*VLOOKUP($D206,aliments!$B$2:$AZ$70,2,0)/100)</f>
        <v/>
      </c>
      <c r="F206" s="24" t="str">
        <f>IF($D206="","",$B206*VLOOKUP($D206,aliments!$B$2:$AZ$70,3,0)/100)</f>
        <v/>
      </c>
      <c r="G206" s="24" t="str">
        <f>IF($D206="","",$B206*VLOOKUP($D206,aliments!$B$2:$AZ$70,4,0)/100)</f>
        <v/>
      </c>
      <c r="H206" s="24" t="str">
        <f>IF($D206="","",$B206*VLOOKUP($D206,aliments!$B$2:$AZ$70,5,0)/100)</f>
        <v/>
      </c>
      <c r="I206" s="24" t="str">
        <f>IF($D206="","",$B206*VLOOKUP($D206,aliments!$B$2:$AZ$70,6,0)/100)</f>
        <v/>
      </c>
      <c r="J206" s="24" t="str">
        <f>IF($D206="","",$B206*VLOOKUP($D206,aliments!$B$2:$AZ$70,7,0)/100)</f>
        <v/>
      </c>
      <c r="K206" s="24" t="str">
        <f>IF($D206="","",$B206*VLOOKUP($D206,aliments!$B$2:$AZ$70,8,0)/100)</f>
        <v/>
      </c>
      <c r="L206" s="24" t="str">
        <f>IF($D206="","",$B206*VLOOKUP($D206,aliments!$B$2:$AZ$70,9,0)/100)</f>
        <v/>
      </c>
      <c r="M206" s="24" t="str">
        <f>IF($D206="","",$B206*VLOOKUP($D206,aliments!$B$2:$AZ$70,10,0)/100)</f>
        <v/>
      </c>
      <c r="N206" s="24" t="str">
        <f>IF($D206="","",$B206*VLOOKUP($D206,aliments!$B$2:$AZ$70,11,0)/100)</f>
        <v/>
      </c>
      <c r="O206" s="24" t="str">
        <f>IF($D206="","",$B206*VLOOKUP($D206,aliments!$B$2:$AZ$70,12,0)/100)</f>
        <v/>
      </c>
      <c r="P206" s="24" t="str">
        <f>IF($D206="","",$B206*VLOOKUP($D206,aliments!$B$2:$AZ$70,13,0)/100)</f>
        <v/>
      </c>
      <c r="Q206" s="24" t="str">
        <f>IF($D206="","",$B206*VLOOKUP($D206,aliments!$B$2:$AZ$70,14,0)/100)</f>
        <v/>
      </c>
      <c r="R206" s="24" t="str">
        <f>IF($D206="","",$B206*VLOOKUP($D206,aliments!$B$2:$AZ$70,15,0)/100)</f>
        <v/>
      </c>
      <c r="S206" s="24" t="str">
        <f>IF($D206="","",$B206*VLOOKUP($D206,aliments!$B$2:$AZ$70,16,0)/100)</f>
        <v/>
      </c>
      <c r="T206" s="24" t="str">
        <f>IF($D206="","",$B206*VLOOKUP($D206,aliments!$B$2:$AZ$70,17,0)/100)</f>
        <v/>
      </c>
      <c r="U206" s="24" t="str">
        <f>IF($D206="","",$B206*VLOOKUP($D206,aliments!$B$2:$AZ$70,18,0)/100)</f>
        <v/>
      </c>
      <c r="V206" s="24" t="str">
        <f>IF($D206="","",$B206*VLOOKUP($D206,aliments!$B$2:$AZ$70,19,0)/100)</f>
        <v/>
      </c>
      <c r="W206" s="24" t="str">
        <f>IF($D206="","",$B206*VLOOKUP($D206,aliments!$B$2:$AZ$70,20,0)/100)</f>
        <v/>
      </c>
      <c r="X206" s="24" t="str">
        <f>IF($D206="","",$B206*VLOOKUP($D206,aliments!$B$2:$AZ$70,21,0)/100)</f>
        <v/>
      </c>
      <c r="Y206" s="24" t="str">
        <f>IF($D206="","",$B206*VLOOKUP($D206,aliments!$B$2:$AZ$70,22,0)/100)</f>
        <v/>
      </c>
      <c r="Z206" s="24" t="str">
        <f>IF($D206="","",$B206*VLOOKUP($D206,aliments!$B$2:$AZ$70,23,0)/100)</f>
        <v/>
      </c>
      <c r="AA206" s="24" t="str">
        <f>IF($D206="","",$B206*VLOOKUP($D206,aliments!$B$2:$AZ$70,24,0)/100)</f>
        <v/>
      </c>
      <c r="AB206" s="24" t="str">
        <f>IF($D206="","",$B206*VLOOKUP($D206,aliments!$B$2:$AZ$70,25,0)/100)</f>
        <v/>
      </c>
      <c r="AC206" s="24" t="str">
        <f>IF($D206="","",$B206*VLOOKUP($D206,aliments!$B$2:$AZ$70,26,0)/100)</f>
        <v/>
      </c>
      <c r="AD206" s="24" t="str">
        <f>IF($D206="","",$B206*VLOOKUP($D206,aliments!$B$2:$AZ$70,27,0)/100)</f>
        <v/>
      </c>
      <c r="AE206" s="24" t="str">
        <f>IF($D206="","",$B206*VLOOKUP($D206,aliments!$B$2:$AZ$70,28,0)/100)</f>
        <v/>
      </c>
      <c r="AF206" s="24" t="str">
        <f>IF($D206="","",$B206*VLOOKUP($D206,aliments!$B$2:$AZ$70,29,0)/100)</f>
        <v/>
      </c>
      <c r="AG206" s="24" t="str">
        <f>IF($D206="","",$B206*VLOOKUP($D206,aliments!$B$2:$AZ$70,30,0)/100)</f>
        <v/>
      </c>
      <c r="AH206" s="24" t="str">
        <f>IF($D206="","",$B206*VLOOKUP($D206,aliments!$B$2:$AZ$70,31,0)/100)</f>
        <v/>
      </c>
      <c r="AI206" s="24" t="str">
        <f>IF($D206="","",$B206*VLOOKUP($D206,aliments!$B$2:$AZ$70,32,0)/100)</f>
        <v/>
      </c>
      <c r="AJ206" s="24" t="str">
        <f>IF($D206="","",$B206*VLOOKUP($D206,aliments!$B$2:$AZ$70,33,0)/100)</f>
        <v/>
      </c>
      <c r="AK206" s="24" t="str">
        <f>IF($D206="","",$B206*VLOOKUP($D206,aliments!$B$2:$AZ$70,34,0)/100)</f>
        <v/>
      </c>
      <c r="AL206" s="24" t="str">
        <f>IF($D206="","",$B206*VLOOKUP($D206,aliments!$B$2:$AZ$70,35,0)/100)</f>
        <v/>
      </c>
      <c r="AM206" s="24" t="str">
        <f>IF($D206="","",$B206*VLOOKUP($D206,aliments!$B$2:$AZ$70,36,0)/100)</f>
        <v/>
      </c>
      <c r="AN206" s="24" t="str">
        <f>IF($D206="","",$B206*VLOOKUP($D206,aliments!$B$2:$AZ$70,37,0)/100)</f>
        <v/>
      </c>
    </row>
    <row r="207" spans="1:78" ht="13.5" thickBot="1">
      <c r="D207" s="23"/>
      <c r="E207" s="24" t="str">
        <f>IF($D207="","",$B207*VLOOKUP($D207,aliments!$B$2:$AZ$70,2,0)/100)</f>
        <v/>
      </c>
      <c r="F207" s="24" t="str">
        <f>IF($D207="","",$B207*VLOOKUP($D207,aliments!$B$2:$AZ$70,3,0)/100)</f>
        <v/>
      </c>
      <c r="G207" s="24" t="str">
        <f>IF($D207="","",$B207*VLOOKUP($D207,aliments!$B$2:$AZ$70,4,0)/100)</f>
        <v/>
      </c>
      <c r="H207" s="24" t="str">
        <f>IF($D207="","",$B207*VLOOKUP($D207,aliments!$B$2:$AZ$70,5,0)/100)</f>
        <v/>
      </c>
      <c r="I207" s="24" t="str">
        <f>IF($D207="","",$B207*VLOOKUP($D207,aliments!$B$2:$AZ$70,6,0)/100)</f>
        <v/>
      </c>
      <c r="J207" s="24" t="str">
        <f>IF($D207="","",$B207*VLOOKUP($D207,aliments!$B$2:$AZ$70,7,0)/100)</f>
        <v/>
      </c>
      <c r="K207" s="24" t="str">
        <f>IF($D207="","",$B207*VLOOKUP($D207,aliments!$B$2:$AZ$70,8,0)/100)</f>
        <v/>
      </c>
      <c r="L207" s="24" t="str">
        <f>IF($D207="","",$B207*VLOOKUP($D207,aliments!$B$2:$AZ$70,9,0)/100)</f>
        <v/>
      </c>
      <c r="M207" s="24" t="str">
        <f>IF($D207="","",$B207*VLOOKUP($D207,aliments!$B$2:$AZ$70,10,0)/100)</f>
        <v/>
      </c>
      <c r="N207" s="24" t="str">
        <f>IF($D207="","",$B207*VLOOKUP($D207,aliments!$B$2:$AZ$70,11,0)/100)</f>
        <v/>
      </c>
      <c r="O207" s="24" t="str">
        <f>IF($D207="","",$B207*VLOOKUP($D207,aliments!$B$2:$AZ$70,12,0)/100)</f>
        <v/>
      </c>
      <c r="P207" s="24" t="str">
        <f>IF($D207="","",$B207*VLOOKUP($D207,aliments!$B$2:$AZ$70,13,0)/100)</f>
        <v/>
      </c>
      <c r="Q207" s="24" t="str">
        <f>IF($D207="","",$B207*VLOOKUP($D207,aliments!$B$2:$AZ$70,14,0)/100)</f>
        <v/>
      </c>
      <c r="R207" s="24" t="str">
        <f>IF($D207="","",$B207*VLOOKUP($D207,aliments!$B$2:$AZ$70,15,0)/100)</f>
        <v/>
      </c>
      <c r="S207" s="24" t="str">
        <f>IF($D207="","",$B207*VLOOKUP($D207,aliments!$B$2:$AZ$70,16,0)/100)</f>
        <v/>
      </c>
      <c r="T207" s="24" t="str">
        <f>IF($D207="","",$B207*VLOOKUP($D207,aliments!$B$2:$AZ$70,17,0)/100)</f>
        <v/>
      </c>
      <c r="U207" s="24" t="str">
        <f>IF($D207="","",$B207*VLOOKUP($D207,aliments!$B$2:$AZ$70,18,0)/100)</f>
        <v/>
      </c>
      <c r="V207" s="24" t="str">
        <f>IF($D207="","",$B207*VLOOKUP($D207,aliments!$B$2:$AZ$70,19,0)/100)</f>
        <v/>
      </c>
      <c r="W207" s="24" t="str">
        <f>IF($D207="","",$B207*VLOOKUP($D207,aliments!$B$2:$AZ$70,20,0)/100)</f>
        <v/>
      </c>
      <c r="X207" s="24" t="str">
        <f>IF($D207="","",$B207*VLOOKUP($D207,aliments!$B$2:$AZ$70,21,0)/100)</f>
        <v/>
      </c>
      <c r="Y207" s="24" t="str">
        <f>IF($D207="","",$B207*VLOOKUP($D207,aliments!$B$2:$AZ$70,22,0)/100)</f>
        <v/>
      </c>
      <c r="Z207" s="24" t="str">
        <f>IF($D207="","",$B207*VLOOKUP($D207,aliments!$B$2:$AZ$70,23,0)/100)</f>
        <v/>
      </c>
      <c r="AA207" s="24" t="str">
        <f>IF($D207="","",$B207*VLOOKUP($D207,aliments!$B$2:$AZ$70,24,0)/100)</f>
        <v/>
      </c>
      <c r="AB207" s="24" t="str">
        <f>IF($D207="","",$B207*VLOOKUP($D207,aliments!$B$2:$AZ$70,25,0)/100)</f>
        <v/>
      </c>
      <c r="AC207" s="24" t="str">
        <f>IF($D207="","",$B207*VLOOKUP($D207,aliments!$B$2:$AZ$70,26,0)/100)</f>
        <v/>
      </c>
      <c r="AD207" s="24" t="str">
        <f>IF($D207="","",$B207*VLOOKUP($D207,aliments!$B$2:$AZ$70,27,0)/100)</f>
        <v/>
      </c>
      <c r="AE207" s="24" t="str">
        <f>IF($D207="","",$B207*VLOOKUP($D207,aliments!$B$2:$AZ$70,28,0)/100)</f>
        <v/>
      </c>
      <c r="AF207" s="24" t="str">
        <f>IF($D207="","",$B207*VLOOKUP($D207,aliments!$B$2:$AZ$70,29,0)/100)</f>
        <v/>
      </c>
      <c r="AG207" s="24" t="str">
        <f>IF($D207="","",$B207*VLOOKUP($D207,aliments!$B$2:$AZ$70,30,0)/100)</f>
        <v/>
      </c>
      <c r="AH207" s="24" t="str">
        <f>IF($D207="","",$B207*VLOOKUP($D207,aliments!$B$2:$AZ$70,31,0)/100)</f>
        <v/>
      </c>
      <c r="AI207" s="24" t="str">
        <f>IF($D207="","",$B207*VLOOKUP($D207,aliments!$B$2:$AZ$70,32,0)/100)</f>
        <v/>
      </c>
      <c r="AJ207" s="24" t="str">
        <f>IF($D207="","",$B207*VLOOKUP($D207,aliments!$B$2:$AZ$70,33,0)/100)</f>
        <v/>
      </c>
      <c r="AK207" s="24" t="str">
        <f>IF($D207="","",$B207*VLOOKUP($D207,aliments!$B$2:$AZ$70,34,0)/100)</f>
        <v/>
      </c>
      <c r="AL207" s="24" t="str">
        <f>IF($D207="","",$B207*VLOOKUP($D207,aliments!$B$2:$AZ$70,35,0)/100)</f>
        <v/>
      </c>
      <c r="AM207" s="24" t="str">
        <f>IF($D207="","",$B207*VLOOKUP($D207,aliments!$B$2:$AZ$70,36,0)/100)</f>
        <v/>
      </c>
      <c r="AN207" s="24" t="str">
        <f>IF($D207="","",$B207*VLOOKUP($D207,aliments!$B$2:$AZ$70,37,0)/100)</f>
        <v/>
      </c>
    </row>
    <row r="208" spans="1:78" s="6" customFormat="1" ht="13.5" thickBot="1">
      <c r="A208" s="1"/>
      <c r="B208" s="1"/>
      <c r="C208" s="1"/>
      <c r="D208" s="23"/>
      <c r="E208" s="24" t="str">
        <f>IF($D208="","",$B208*VLOOKUP($D208,aliments!$B$2:$AZ$70,2,0)/100)</f>
        <v/>
      </c>
      <c r="F208" s="24" t="str">
        <f>IF($D208="","",$B208*VLOOKUP($D208,aliments!$B$2:$AZ$70,3,0)/100)</f>
        <v/>
      </c>
      <c r="G208" s="24" t="str">
        <f>IF($D208="","",$B208*VLOOKUP($D208,aliments!$B$2:$AZ$70,4,0)/100)</f>
        <v/>
      </c>
      <c r="H208" s="24" t="str">
        <f>IF($D208="","",$B208*VLOOKUP($D208,aliments!$B$2:$AZ$70,5,0)/100)</f>
        <v/>
      </c>
      <c r="I208" s="24" t="str">
        <f>IF($D208="","",$B208*VLOOKUP($D208,aliments!$B$2:$AZ$70,6,0)/100)</f>
        <v/>
      </c>
      <c r="J208" s="24" t="str">
        <f>IF($D208="","",$B208*VLOOKUP($D208,aliments!$B$2:$AZ$70,7,0)/100)</f>
        <v/>
      </c>
      <c r="K208" s="24" t="str">
        <f>IF($D208="","",$B208*VLOOKUP($D208,aliments!$B$2:$AZ$70,8,0)/100)</f>
        <v/>
      </c>
      <c r="L208" s="24" t="str">
        <f>IF($D208="","",$B208*VLOOKUP($D208,aliments!$B$2:$AZ$70,9,0)/100)</f>
        <v/>
      </c>
      <c r="M208" s="24" t="str">
        <f>IF($D208="","",$B208*VLOOKUP($D208,aliments!$B$2:$AZ$70,10,0)/100)</f>
        <v/>
      </c>
      <c r="N208" s="24" t="str">
        <f>IF($D208="","",$B208*VLOOKUP($D208,aliments!$B$2:$AZ$70,11,0)/100)</f>
        <v/>
      </c>
      <c r="O208" s="24" t="str">
        <f>IF($D208="","",$B208*VLOOKUP($D208,aliments!$B$2:$AZ$70,12,0)/100)</f>
        <v/>
      </c>
      <c r="P208" s="24" t="str">
        <f>IF($D208="","",$B208*VLOOKUP($D208,aliments!$B$2:$AZ$70,13,0)/100)</f>
        <v/>
      </c>
      <c r="Q208" s="24" t="str">
        <f>IF($D208="","",$B208*VLOOKUP($D208,aliments!$B$2:$AZ$70,14,0)/100)</f>
        <v/>
      </c>
      <c r="R208" s="24" t="str">
        <f>IF($D208="","",$B208*VLOOKUP($D208,aliments!$B$2:$AZ$70,15,0)/100)</f>
        <v/>
      </c>
      <c r="S208" s="24" t="str">
        <f>IF($D208="","",$B208*VLOOKUP($D208,aliments!$B$2:$AZ$70,16,0)/100)</f>
        <v/>
      </c>
      <c r="T208" s="24" t="str">
        <f>IF($D208="","",$B208*VLOOKUP($D208,aliments!$B$2:$AZ$70,17,0)/100)</f>
        <v/>
      </c>
      <c r="U208" s="24" t="str">
        <f>IF($D208="","",$B208*VLOOKUP($D208,aliments!$B$2:$AZ$70,18,0)/100)</f>
        <v/>
      </c>
      <c r="V208" s="24" t="str">
        <f>IF($D208="","",$B208*VLOOKUP($D208,aliments!$B$2:$AZ$70,19,0)/100)</f>
        <v/>
      </c>
      <c r="W208" s="24" t="str">
        <f>IF($D208="","",$B208*VLOOKUP($D208,aliments!$B$2:$AZ$70,20,0)/100)</f>
        <v/>
      </c>
      <c r="X208" s="24" t="str">
        <f>IF($D208="","",$B208*VLOOKUP($D208,aliments!$B$2:$AZ$70,21,0)/100)</f>
        <v/>
      </c>
      <c r="Y208" s="24" t="str">
        <f>IF($D208="","",$B208*VLOOKUP($D208,aliments!$B$2:$AZ$70,22,0)/100)</f>
        <v/>
      </c>
      <c r="Z208" s="24" t="str">
        <f>IF($D208="","",$B208*VLOOKUP($D208,aliments!$B$2:$AZ$70,23,0)/100)</f>
        <v/>
      </c>
      <c r="AA208" s="24" t="str">
        <f>IF($D208="","",$B208*VLOOKUP($D208,aliments!$B$2:$AZ$70,24,0)/100)</f>
        <v/>
      </c>
      <c r="AB208" s="24" t="str">
        <f>IF($D208="","",$B208*VLOOKUP($D208,aliments!$B$2:$AZ$70,25,0)/100)</f>
        <v/>
      </c>
      <c r="AC208" s="24" t="str">
        <f>IF($D208="","",$B208*VLOOKUP($D208,aliments!$B$2:$AZ$70,26,0)/100)</f>
        <v/>
      </c>
      <c r="AD208" s="24" t="str">
        <f>IF($D208="","",$B208*VLOOKUP($D208,aliments!$B$2:$AZ$70,27,0)/100)</f>
        <v/>
      </c>
      <c r="AE208" s="24" t="str">
        <f>IF($D208="","",$B208*VLOOKUP($D208,aliments!$B$2:$AZ$70,28,0)/100)</f>
        <v/>
      </c>
      <c r="AF208" s="24" t="str">
        <f>IF($D208="","",$B208*VLOOKUP($D208,aliments!$B$2:$AZ$70,29,0)/100)</f>
        <v/>
      </c>
      <c r="AG208" s="24" t="str">
        <f>IF($D208="","",$B208*VLOOKUP($D208,aliments!$B$2:$AZ$70,30,0)/100)</f>
        <v/>
      </c>
      <c r="AH208" s="24" t="str">
        <f>IF($D208="","",$B208*VLOOKUP($D208,aliments!$B$2:$AZ$70,31,0)/100)</f>
        <v/>
      </c>
      <c r="AI208" s="24" t="str">
        <f>IF($D208="","",$B208*VLOOKUP($D208,aliments!$B$2:$AZ$70,32,0)/100)</f>
        <v/>
      </c>
      <c r="AJ208" s="24" t="str">
        <f>IF($D208="","",$B208*VLOOKUP($D208,aliments!$B$2:$AZ$70,33,0)/100)</f>
        <v/>
      </c>
      <c r="AK208" s="24" t="str">
        <f>IF($D208="","",$B208*VLOOKUP($D208,aliments!$B$2:$AZ$70,34,0)/100)</f>
        <v/>
      </c>
      <c r="AL208" s="24" t="str">
        <f>IF($D208="","",$B208*VLOOKUP($D208,aliments!$B$2:$AZ$70,35,0)/100)</f>
        <v/>
      </c>
      <c r="AM208" s="24" t="str">
        <f>IF($D208="","",$B208*VLOOKUP($D208,aliments!$B$2:$AZ$70,36,0)/100)</f>
        <v/>
      </c>
      <c r="AN208" s="24" t="str">
        <f>IF($D208="","",$B208*VLOOKUP($D208,aliments!$B$2:$AZ$70,37,0)/100)</f>
        <v/>
      </c>
      <c r="AO208" s="20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8"/>
      <c r="BW208" s="7"/>
      <c r="BX208" s="20"/>
      <c r="BY208" s="20"/>
      <c r="BZ208" s="31"/>
    </row>
    <row r="209" spans="1:78" ht="13.5" thickBot="1">
      <c r="A209" s="12" t="s">
        <v>4</v>
      </c>
      <c r="E209" s="28" t="str">
        <f>IF(SUM(E202:E208)=0,"",AVERAGE(E202:E208))</f>
        <v/>
      </c>
      <c r="F209" s="28">
        <f>SUM(F202:F208)</f>
        <v>0</v>
      </c>
      <c r="G209" s="13">
        <f>SUM(G202:G208)</f>
        <v>0</v>
      </c>
      <c r="H209" s="13">
        <f t="shared" ref="H209" si="598">SUM(H202:H208)</f>
        <v>0</v>
      </c>
      <c r="I209" s="13">
        <f t="shared" ref="I209" si="599">SUM(I202:I208)</f>
        <v>0</v>
      </c>
      <c r="J209" s="13">
        <f t="shared" ref="J209" si="600">SUM(J202:J208)</f>
        <v>0</v>
      </c>
      <c r="K209" s="13">
        <f t="shared" ref="K209" si="601">SUM(K202:K208)</f>
        <v>0</v>
      </c>
      <c r="L209" s="13">
        <f t="shared" ref="L209" si="602">SUM(L202:L208)</f>
        <v>0</v>
      </c>
      <c r="M209" s="13">
        <f t="shared" ref="M209" si="603">SUM(M202:M208)</f>
        <v>0</v>
      </c>
      <c r="N209" s="13">
        <f t="shared" ref="N209" si="604">SUM(N202:N208)</f>
        <v>0</v>
      </c>
      <c r="O209" s="13">
        <f t="shared" ref="O209" si="605">SUM(O202:O208)</f>
        <v>0</v>
      </c>
      <c r="P209" s="13">
        <f t="shared" ref="P209" si="606">SUM(P202:P208)</f>
        <v>0</v>
      </c>
      <c r="Q209" s="13">
        <f t="shared" ref="Q209" si="607">SUM(Q202:Q208)</f>
        <v>0</v>
      </c>
      <c r="R209" s="13">
        <f t="shared" ref="R209" si="608">SUM(R202:R208)</f>
        <v>0</v>
      </c>
      <c r="S209" s="13">
        <f t="shared" ref="S209" si="609">SUM(S202:S208)</f>
        <v>0</v>
      </c>
      <c r="T209" s="13">
        <f t="shared" ref="T209" si="610">SUM(T202:T208)</f>
        <v>0</v>
      </c>
      <c r="U209" s="13">
        <f t="shared" ref="U209" si="611">SUM(U202:U208)</f>
        <v>0</v>
      </c>
      <c r="V209" s="13">
        <f t="shared" ref="V209" si="612">SUM(V202:V208)</f>
        <v>0</v>
      </c>
      <c r="W209" s="13">
        <f t="shared" ref="W209" si="613">SUM(W202:W208)</f>
        <v>0</v>
      </c>
      <c r="X209" s="13">
        <f t="shared" ref="X209" si="614">SUM(X202:X208)</f>
        <v>0</v>
      </c>
      <c r="Y209" s="13">
        <f t="shared" ref="Y209" si="615">SUM(Y202:Y208)</f>
        <v>0</v>
      </c>
      <c r="Z209" s="13">
        <f t="shared" ref="Z209" si="616">SUM(Z202:Z208)</f>
        <v>0</v>
      </c>
      <c r="AA209" s="13">
        <f t="shared" ref="AA209" si="617">SUM(AA202:AA208)</f>
        <v>0</v>
      </c>
      <c r="AB209" s="13">
        <f t="shared" ref="AB209" si="618">SUM(AB202:AB208)</f>
        <v>0</v>
      </c>
      <c r="AC209" s="13">
        <f t="shared" ref="AC209" si="619">SUM(AC202:AC208)</f>
        <v>0</v>
      </c>
      <c r="AD209" s="13">
        <f t="shared" ref="AD209" si="620">SUM(AD202:AD208)</f>
        <v>0</v>
      </c>
      <c r="AE209" s="13">
        <f t="shared" ref="AE209" si="621">SUM(AE202:AE208)</f>
        <v>0</v>
      </c>
      <c r="AF209" s="13">
        <f t="shared" ref="AF209" si="622">SUM(AF202:AF208)</f>
        <v>0</v>
      </c>
      <c r="AG209" s="13">
        <f t="shared" ref="AG209" si="623">SUM(AG202:AG208)</f>
        <v>0</v>
      </c>
      <c r="AH209" s="13">
        <f t="shared" ref="AH209" si="624">SUM(AH202:AH208)</f>
        <v>0</v>
      </c>
      <c r="AI209" s="13">
        <f t="shared" ref="AI209" si="625">SUM(AI202:AI208)</f>
        <v>0</v>
      </c>
      <c r="AJ209" s="13">
        <f t="shared" ref="AJ209" si="626">SUM(AJ202:AJ208)</f>
        <v>0</v>
      </c>
      <c r="AK209" s="13">
        <f t="shared" ref="AK209" si="627">SUM(AK202:AK208)</f>
        <v>0</v>
      </c>
      <c r="AL209" s="13">
        <f t="shared" ref="AL209" si="628">SUM(AL202:AL208)</f>
        <v>0</v>
      </c>
      <c r="AM209" s="13">
        <f t="shared" ref="AM209" si="629">SUM(AM202:AM208)</f>
        <v>0</v>
      </c>
      <c r="AN209" s="13">
        <f t="shared" ref="AN209" si="630">SUM(AN202:AN208)</f>
        <v>0</v>
      </c>
      <c r="AT209" s="19"/>
      <c r="AU209" s="19"/>
      <c r="AV209" s="19"/>
      <c r="AW209" s="19"/>
      <c r="AX209" s="19"/>
      <c r="AY209" s="19"/>
      <c r="AZ209" s="19"/>
      <c r="BA209" s="19"/>
      <c r="BB209" s="19"/>
      <c r="BC209" s="19"/>
      <c r="BD209" s="19"/>
      <c r="BE209" s="19"/>
      <c r="BF209" s="19"/>
      <c r="BG209" s="19"/>
      <c r="BH209" s="19"/>
      <c r="BI209" s="19"/>
      <c r="BJ209" s="19"/>
      <c r="BK209" s="19"/>
      <c r="BL209" s="19"/>
      <c r="BM209" s="19"/>
      <c r="BN209" s="19"/>
      <c r="BO209" s="19"/>
      <c r="BP209" s="19"/>
      <c r="BQ209" s="19"/>
      <c r="BR209" s="19"/>
      <c r="BS209" s="19"/>
      <c r="BT209" s="19"/>
      <c r="BU209" s="19"/>
      <c r="BV209" s="19"/>
      <c r="BW209" s="19"/>
    </row>
    <row r="210" spans="1:78" ht="13.5" thickBot="1">
      <c r="A210" s="5"/>
      <c r="B210" s="5"/>
      <c r="C210" s="5"/>
      <c r="D210" s="5"/>
      <c r="E210" s="5"/>
      <c r="F210" s="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T210" s="19"/>
      <c r="AU210" s="19"/>
      <c r="AV210" s="19"/>
      <c r="AW210" s="19"/>
      <c r="AX210" s="19"/>
      <c r="AY210" s="19"/>
      <c r="AZ210" s="19"/>
      <c r="BA210" s="19"/>
      <c r="BB210" s="19"/>
      <c r="BC210" s="19"/>
      <c r="BD210" s="19"/>
      <c r="BE210" s="19"/>
      <c r="BF210" s="19"/>
      <c r="BG210" s="19"/>
      <c r="BH210" s="19"/>
      <c r="BI210" s="19"/>
      <c r="BJ210" s="19"/>
      <c r="BK210" s="19"/>
      <c r="BL210" s="19"/>
      <c r="BM210" s="19"/>
      <c r="BN210" s="19"/>
      <c r="BO210" s="19"/>
      <c r="BP210" s="19"/>
      <c r="BQ210" s="19"/>
      <c r="BR210" s="19"/>
      <c r="BS210" s="19"/>
      <c r="BT210" s="19"/>
      <c r="BU210" s="19"/>
      <c r="BV210" s="19"/>
      <c r="BW210" s="19"/>
    </row>
    <row r="211" spans="1:78" s="17" customFormat="1" ht="13.5" thickBot="1">
      <c r="A211" s="15" t="s">
        <v>170</v>
      </c>
      <c r="B211" s="16"/>
      <c r="C211" s="16"/>
      <c r="D211" s="16"/>
      <c r="E211" s="16" t="str">
        <f>IF(ISERROR(AVERAGE(E169,E179,E189,E199,E209)),"",AVERAGE(E169,E179,E189,E199,E209))</f>
        <v/>
      </c>
      <c r="F211" s="16">
        <f>SUM(F169+F179+F189+F199+F209)</f>
        <v>0</v>
      </c>
      <c r="G211" s="16">
        <f>SUM(G169+G179+G189+G199+G209)</f>
        <v>0</v>
      </c>
      <c r="H211" s="16">
        <f t="shared" ref="H211:AN211" si="631">SUM(H169+H179+H189+H199+H209)</f>
        <v>0</v>
      </c>
      <c r="I211" s="16">
        <f t="shared" si="631"/>
        <v>0</v>
      </c>
      <c r="J211" s="16">
        <f t="shared" si="631"/>
        <v>0</v>
      </c>
      <c r="K211" s="16">
        <f t="shared" si="631"/>
        <v>0</v>
      </c>
      <c r="L211" s="16">
        <f t="shared" si="631"/>
        <v>0</v>
      </c>
      <c r="M211" s="16">
        <f t="shared" si="631"/>
        <v>0</v>
      </c>
      <c r="N211" s="16">
        <f t="shared" si="631"/>
        <v>0</v>
      </c>
      <c r="O211" s="16">
        <f t="shared" si="631"/>
        <v>0</v>
      </c>
      <c r="P211" s="16">
        <f t="shared" si="631"/>
        <v>0</v>
      </c>
      <c r="Q211" s="16">
        <f t="shared" si="631"/>
        <v>0</v>
      </c>
      <c r="R211" s="16">
        <f t="shared" si="631"/>
        <v>0</v>
      </c>
      <c r="S211" s="16">
        <f t="shared" si="631"/>
        <v>0</v>
      </c>
      <c r="T211" s="16">
        <f t="shared" si="631"/>
        <v>0</v>
      </c>
      <c r="U211" s="16">
        <f t="shared" si="631"/>
        <v>0</v>
      </c>
      <c r="V211" s="16">
        <f t="shared" si="631"/>
        <v>0</v>
      </c>
      <c r="W211" s="16">
        <f t="shared" si="631"/>
        <v>0</v>
      </c>
      <c r="X211" s="16">
        <f t="shared" si="631"/>
        <v>0</v>
      </c>
      <c r="Y211" s="16">
        <f t="shared" si="631"/>
        <v>0</v>
      </c>
      <c r="Z211" s="16">
        <f t="shared" si="631"/>
        <v>0</v>
      </c>
      <c r="AA211" s="16">
        <f t="shared" si="631"/>
        <v>0</v>
      </c>
      <c r="AB211" s="16">
        <f t="shared" si="631"/>
        <v>0</v>
      </c>
      <c r="AC211" s="16">
        <f t="shared" si="631"/>
        <v>0</v>
      </c>
      <c r="AD211" s="16">
        <f t="shared" si="631"/>
        <v>0</v>
      </c>
      <c r="AE211" s="16">
        <f t="shared" si="631"/>
        <v>0</v>
      </c>
      <c r="AF211" s="16">
        <f t="shared" si="631"/>
        <v>0</v>
      </c>
      <c r="AG211" s="16">
        <f t="shared" si="631"/>
        <v>0</v>
      </c>
      <c r="AH211" s="16">
        <f t="shared" si="631"/>
        <v>0</v>
      </c>
      <c r="AI211" s="16">
        <f t="shared" si="631"/>
        <v>0</v>
      </c>
      <c r="AJ211" s="16">
        <f t="shared" si="631"/>
        <v>0</v>
      </c>
      <c r="AK211" s="16">
        <f t="shared" si="631"/>
        <v>0</v>
      </c>
      <c r="AL211" s="16">
        <f t="shared" si="631"/>
        <v>0</v>
      </c>
      <c r="AM211" s="16">
        <f t="shared" si="631"/>
        <v>0</v>
      </c>
      <c r="AN211" s="26">
        <f t="shared" si="631"/>
        <v>0</v>
      </c>
      <c r="AO211" s="5"/>
      <c r="AP211" s="19"/>
      <c r="AQ211" s="19"/>
      <c r="AR211" s="19"/>
      <c r="AS211" s="19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31"/>
    </row>
    <row r="212" spans="1:78">
      <c r="AT212" s="19"/>
      <c r="AU212" s="19"/>
      <c r="AV212" s="19"/>
      <c r="AW212" s="19"/>
      <c r="AX212" s="19"/>
      <c r="AY212" s="19"/>
      <c r="AZ212" s="19"/>
      <c r="BA212" s="19"/>
      <c r="BB212" s="19"/>
      <c r="BC212" s="19"/>
      <c r="BD212" s="19"/>
      <c r="BE212" s="19"/>
      <c r="BF212" s="19"/>
      <c r="BG212" s="19"/>
      <c r="BH212" s="19"/>
      <c r="BI212" s="19"/>
      <c r="BJ212" s="19"/>
      <c r="BK212" s="19"/>
      <c r="BL212" s="19"/>
      <c r="BM212" s="19"/>
      <c r="BN212" s="19"/>
      <c r="BO212" s="19"/>
      <c r="BP212" s="19"/>
      <c r="BQ212" s="19"/>
      <c r="BR212" s="19"/>
      <c r="BS212" s="19"/>
      <c r="BT212" s="19"/>
      <c r="BU212" s="19"/>
      <c r="BV212" s="19"/>
      <c r="BW212" s="19"/>
    </row>
    <row r="213" spans="1:78" ht="13.5" thickBot="1">
      <c r="A213" s="9" t="s">
        <v>174</v>
      </c>
      <c r="AT213" s="19"/>
      <c r="AU213" s="19"/>
      <c r="AV213" s="19"/>
      <c r="AW213" s="19"/>
      <c r="AX213" s="19"/>
      <c r="AY213" s="19"/>
      <c r="AZ213" s="19"/>
      <c r="BA213" s="19"/>
      <c r="BB213" s="19"/>
      <c r="BC213" s="19"/>
      <c r="BD213" s="19"/>
      <c r="BE213" s="19"/>
      <c r="BF213" s="19"/>
      <c r="BG213" s="19"/>
      <c r="BH213" s="19"/>
      <c r="BI213" s="19"/>
      <c r="BJ213" s="19"/>
      <c r="BK213" s="19"/>
      <c r="BL213" s="19"/>
      <c r="BM213" s="19"/>
      <c r="BN213" s="19"/>
      <c r="BO213" s="19"/>
      <c r="BP213" s="19"/>
      <c r="BQ213" s="19"/>
      <c r="BR213" s="19"/>
      <c r="BS213" s="19"/>
      <c r="BT213" s="19"/>
      <c r="BU213" s="19"/>
      <c r="BV213" s="19"/>
      <c r="BW213" s="19"/>
    </row>
    <row r="214" spans="1:78" ht="13.5" thickBot="1">
      <c r="A214" s="2" t="s">
        <v>1</v>
      </c>
      <c r="B214" s="3" t="s">
        <v>165</v>
      </c>
      <c r="C214" s="3"/>
      <c r="D214" s="3" t="s">
        <v>0</v>
      </c>
      <c r="E214" s="27" t="s">
        <v>181</v>
      </c>
      <c r="F214" s="27" t="s">
        <v>180</v>
      </c>
      <c r="G214" s="3" t="s">
        <v>166</v>
      </c>
      <c r="H214" s="3" t="s">
        <v>167</v>
      </c>
      <c r="I214" s="3" t="s">
        <v>168</v>
      </c>
      <c r="J214" s="3" t="s">
        <v>5</v>
      </c>
      <c r="K214" s="3" t="s">
        <v>161</v>
      </c>
      <c r="L214" s="3" t="s">
        <v>162</v>
      </c>
      <c r="M214" s="3" t="s">
        <v>152</v>
      </c>
      <c r="N214" s="3" t="s">
        <v>153</v>
      </c>
      <c r="O214" s="3" t="s">
        <v>154</v>
      </c>
      <c r="P214" s="3" t="s">
        <v>155</v>
      </c>
      <c r="Q214" s="3" t="s">
        <v>156</v>
      </c>
      <c r="R214" s="3" t="s">
        <v>157</v>
      </c>
      <c r="S214" s="3" t="s">
        <v>158</v>
      </c>
      <c r="T214" s="3" t="s">
        <v>159</v>
      </c>
      <c r="U214" s="3" t="s">
        <v>160</v>
      </c>
      <c r="V214" s="3" t="s">
        <v>179</v>
      </c>
      <c r="W214" s="3" t="s">
        <v>178</v>
      </c>
      <c r="X214" s="3" t="s">
        <v>26</v>
      </c>
      <c r="Y214" s="3" t="s">
        <v>29</v>
      </c>
      <c r="Z214" s="3" t="s">
        <v>28</v>
      </c>
      <c r="AA214" s="3" t="s">
        <v>32</v>
      </c>
      <c r="AB214" s="3" t="s">
        <v>23</v>
      </c>
      <c r="AC214" s="3" t="s">
        <v>27</v>
      </c>
      <c r="AD214" s="3" t="s">
        <v>24</v>
      </c>
      <c r="AE214" s="3" t="s">
        <v>25</v>
      </c>
      <c r="AF214" s="3" t="s">
        <v>31</v>
      </c>
      <c r="AG214" s="3" t="s">
        <v>22</v>
      </c>
      <c r="AH214" s="3" t="s">
        <v>30</v>
      </c>
      <c r="AI214" s="3" t="s">
        <v>36</v>
      </c>
      <c r="AJ214" s="3" t="s">
        <v>37</v>
      </c>
      <c r="AK214" s="3" t="s">
        <v>38</v>
      </c>
      <c r="AL214" s="3" t="s">
        <v>40</v>
      </c>
      <c r="AM214" s="3" t="s">
        <v>41</v>
      </c>
      <c r="AN214" s="4" t="s">
        <v>21</v>
      </c>
      <c r="AT214" s="19"/>
      <c r="AU214" s="19"/>
      <c r="AV214" s="19"/>
      <c r="AW214" s="19"/>
      <c r="AX214" s="19"/>
      <c r="AY214" s="19"/>
      <c r="AZ214" s="19"/>
      <c r="BA214" s="19"/>
      <c r="BB214" s="19"/>
      <c r="BC214" s="19"/>
      <c r="BD214" s="19"/>
      <c r="BE214" s="19"/>
      <c r="BF214" s="19"/>
      <c r="BG214" s="19"/>
      <c r="BH214" s="19"/>
      <c r="BI214" s="19"/>
      <c r="BJ214" s="19"/>
      <c r="BK214" s="19"/>
      <c r="BL214" s="19"/>
      <c r="BM214" s="19"/>
      <c r="BN214" s="19"/>
      <c r="BO214" s="19"/>
      <c r="BP214" s="19"/>
      <c r="BQ214" s="19"/>
      <c r="BR214" s="19"/>
      <c r="BS214" s="19"/>
      <c r="BT214" s="19"/>
      <c r="BU214" s="19"/>
      <c r="BV214" s="19"/>
      <c r="BW214" s="19"/>
    </row>
    <row r="215" spans="1:78">
      <c r="D215" s="23"/>
      <c r="E215" s="24" t="str">
        <f>IF($D215="","",$B215*VLOOKUP($D215,aliments!$B$2:$AZ$70,2,0)/100)</f>
        <v/>
      </c>
      <c r="F215" s="24" t="str">
        <f>IF($D215="","",$B215*VLOOKUP($D215,aliments!$B$2:$AZ$70,3,0)/100)</f>
        <v/>
      </c>
      <c r="G215" s="24" t="str">
        <f>IF($D215="","",$B215*VLOOKUP($D215,aliments!$B$2:$AZ$70,4,0)/100)</f>
        <v/>
      </c>
      <c r="H215" s="24" t="str">
        <f>IF($D215="","",$B215*VLOOKUP($D215,aliments!$B$2:$AZ$70,5,0)/100)</f>
        <v/>
      </c>
      <c r="I215" s="24" t="str">
        <f>IF($D215="","",$B215*VLOOKUP($D215,aliments!$B$2:$AZ$70,6,0)/100)</f>
        <v/>
      </c>
      <c r="J215" s="24" t="str">
        <f>IF($D215="","",$B215*VLOOKUP($D215,aliments!$B$2:$AZ$70,7,0)/100)</f>
        <v/>
      </c>
      <c r="K215" s="24" t="str">
        <f>IF($D215="","",$B215*VLOOKUP($D215,aliments!$B$2:$AZ$70,8,0)/100)</f>
        <v/>
      </c>
      <c r="L215" s="24" t="str">
        <f>IF($D215="","",$B215*VLOOKUP($D215,aliments!$B$2:$AZ$70,9,0)/100)</f>
        <v/>
      </c>
      <c r="M215" s="24" t="str">
        <f>IF($D215="","",$B215*VLOOKUP($D215,aliments!$B$2:$AZ$70,10,0)/100)</f>
        <v/>
      </c>
      <c r="N215" s="24" t="str">
        <f>IF($D215="","",$B215*VLOOKUP($D215,aliments!$B$2:$AZ$70,11,0)/100)</f>
        <v/>
      </c>
      <c r="O215" s="24" t="str">
        <f>IF($D215="","",$B215*VLOOKUP($D215,aliments!$B$2:$AZ$70,12,0)/100)</f>
        <v/>
      </c>
      <c r="P215" s="24" t="str">
        <f>IF($D215="","",$B215*VLOOKUP($D215,aliments!$B$2:$AZ$70,13,0)/100)</f>
        <v/>
      </c>
      <c r="Q215" s="24" t="str">
        <f>IF($D215="","",$B215*VLOOKUP($D215,aliments!$B$2:$AZ$70,14,0)/100)</f>
        <v/>
      </c>
      <c r="R215" s="24" t="str">
        <f>IF($D215="","",$B215*VLOOKUP($D215,aliments!$B$2:$AZ$70,15,0)/100)</f>
        <v/>
      </c>
      <c r="S215" s="24" t="str">
        <f>IF($D215="","",$B215*VLOOKUP($D215,aliments!$B$2:$AZ$70,16,0)/100)</f>
        <v/>
      </c>
      <c r="T215" s="24" t="str">
        <f>IF($D215="","",$B215*VLOOKUP($D215,aliments!$B$2:$AZ$70,17,0)/100)</f>
        <v/>
      </c>
      <c r="U215" s="24" t="str">
        <f>IF($D215="","",$B215*VLOOKUP($D215,aliments!$B$2:$AZ$70,18,0)/100)</f>
        <v/>
      </c>
      <c r="V215" s="24" t="str">
        <f>IF($D215="","",$B215*VLOOKUP($D215,aliments!$B$2:$AZ$70,19,0)/100)</f>
        <v/>
      </c>
      <c r="W215" s="24" t="str">
        <f>IF($D215="","",$B215*VLOOKUP($D215,aliments!$B$2:$AZ$70,20,0)/100)</f>
        <v/>
      </c>
      <c r="X215" s="24" t="str">
        <f>IF($D215="","",$B215*VLOOKUP($D215,aliments!$B$2:$AZ$70,21,0)/100)</f>
        <v/>
      </c>
      <c r="Y215" s="24" t="str">
        <f>IF($D215="","",$B215*VLOOKUP($D215,aliments!$B$2:$AZ$70,22,0)/100)</f>
        <v/>
      </c>
      <c r="Z215" s="24" t="str">
        <f>IF($D215="","",$B215*VLOOKUP($D215,aliments!$B$2:$AZ$70,23,0)/100)</f>
        <v/>
      </c>
      <c r="AA215" s="24" t="str">
        <f>IF($D215="","",$B215*VLOOKUP($D215,aliments!$B$2:$AZ$70,24,0)/100)</f>
        <v/>
      </c>
      <c r="AB215" s="24" t="str">
        <f>IF($D215="","",$B215*VLOOKUP($D215,aliments!$B$2:$AZ$70,25,0)/100)</f>
        <v/>
      </c>
      <c r="AC215" s="24" t="str">
        <f>IF($D215="","",$B215*VLOOKUP($D215,aliments!$B$2:$AZ$70,26,0)/100)</f>
        <v/>
      </c>
      <c r="AD215" s="24" t="str">
        <f>IF($D215="","",$B215*VLOOKUP($D215,aliments!$B$2:$AZ$70,27,0)/100)</f>
        <v/>
      </c>
      <c r="AE215" s="24" t="str">
        <f>IF($D215="","",$B215*VLOOKUP($D215,aliments!$B$2:$AZ$70,28,0)/100)</f>
        <v/>
      </c>
      <c r="AF215" s="24" t="str">
        <f>IF($D215="","",$B215*VLOOKUP($D215,aliments!$B$2:$AZ$70,29,0)/100)</f>
        <v/>
      </c>
      <c r="AG215" s="24" t="str">
        <f>IF($D215="","",$B215*VLOOKUP($D215,aliments!$B$2:$AZ$70,30,0)/100)</f>
        <v/>
      </c>
      <c r="AH215" s="24" t="str">
        <f>IF($D215="","",$B215*VLOOKUP($D215,aliments!$B$2:$AZ$70,31,0)/100)</f>
        <v/>
      </c>
      <c r="AI215" s="24" t="str">
        <f>IF($D215="","",$B215*VLOOKUP($D215,aliments!$B$2:$AZ$70,32,0)/100)</f>
        <v/>
      </c>
      <c r="AJ215" s="24" t="str">
        <f>IF($D215="","",$B215*VLOOKUP($D215,aliments!$B$2:$AZ$70,33,0)/100)</f>
        <v/>
      </c>
      <c r="AK215" s="24" t="str">
        <f>IF($D215="","",$B215*VLOOKUP($D215,aliments!$B$2:$AZ$70,34,0)/100)</f>
        <v/>
      </c>
      <c r="AL215" s="24" t="str">
        <f>IF($D215="","",$B215*VLOOKUP($D215,aliments!$B$2:$AZ$70,35,0)/100)</f>
        <v/>
      </c>
      <c r="AM215" s="24" t="str">
        <f>IF($D215="","",$B215*VLOOKUP($D215,aliments!$B$2:$AZ$70,36,0)/100)</f>
        <v/>
      </c>
      <c r="AN215" s="24" t="str">
        <f>IF($D215="","",$B215*VLOOKUP($D215,aliments!$B$2:$AZ$70,37,0)/100)</f>
        <v/>
      </c>
      <c r="AT215" s="19"/>
      <c r="AU215" s="19"/>
      <c r="AV215" s="19"/>
      <c r="AW215" s="19"/>
      <c r="AX215" s="19"/>
      <c r="AY215" s="19"/>
      <c r="AZ215" s="19"/>
      <c r="BA215" s="19"/>
      <c r="BB215" s="19"/>
      <c r="BC215" s="19"/>
      <c r="BD215" s="19"/>
      <c r="BE215" s="19"/>
      <c r="BF215" s="19"/>
      <c r="BG215" s="19"/>
      <c r="BH215" s="19"/>
      <c r="BI215" s="19"/>
      <c r="BJ215" s="19"/>
      <c r="BK215" s="19"/>
      <c r="BL215" s="19"/>
      <c r="BM215" s="19"/>
      <c r="BN215" s="19"/>
      <c r="BO215" s="19"/>
      <c r="BP215" s="19"/>
      <c r="BQ215" s="19"/>
      <c r="BR215" s="19"/>
      <c r="BS215" s="19"/>
      <c r="BT215" s="19"/>
      <c r="BU215" s="19"/>
      <c r="BV215" s="19"/>
      <c r="BW215" s="19"/>
    </row>
    <row r="216" spans="1:78">
      <c r="D216" s="23"/>
      <c r="E216" s="24" t="str">
        <f>IF($D216="","",$B216*VLOOKUP($D216,aliments!$B$2:$AZ$70,2,0)/100)</f>
        <v/>
      </c>
      <c r="F216" s="24" t="str">
        <f>IF($D216="","",$B216*VLOOKUP($D216,aliments!$B$2:$AZ$70,3,0)/100)</f>
        <v/>
      </c>
      <c r="G216" s="24" t="str">
        <f>IF($D216="","",$B216*VLOOKUP($D216,aliments!$B$2:$AZ$70,4,0)/100)</f>
        <v/>
      </c>
      <c r="H216" s="24" t="str">
        <f>IF($D216="","",$B216*VLOOKUP($D216,aliments!$B$2:$AZ$70,5,0)/100)</f>
        <v/>
      </c>
      <c r="I216" s="24" t="str">
        <f>IF($D216="","",$B216*VLOOKUP($D216,aliments!$B$2:$AZ$70,6,0)/100)</f>
        <v/>
      </c>
      <c r="J216" s="24" t="str">
        <f>IF($D216="","",$B216*VLOOKUP($D216,aliments!$B$2:$AZ$70,7,0)/100)</f>
        <v/>
      </c>
      <c r="K216" s="24" t="str">
        <f>IF($D216="","",$B216*VLOOKUP($D216,aliments!$B$2:$AZ$70,8,0)/100)</f>
        <v/>
      </c>
      <c r="L216" s="24" t="str">
        <f>IF($D216="","",$B216*VLOOKUP($D216,aliments!$B$2:$AZ$70,9,0)/100)</f>
        <v/>
      </c>
      <c r="M216" s="24" t="str">
        <f>IF($D216="","",$B216*VLOOKUP($D216,aliments!$B$2:$AZ$70,10,0)/100)</f>
        <v/>
      </c>
      <c r="N216" s="24" t="str">
        <f>IF($D216="","",$B216*VLOOKUP($D216,aliments!$B$2:$AZ$70,11,0)/100)</f>
        <v/>
      </c>
      <c r="O216" s="24" t="str">
        <f>IF($D216="","",$B216*VLOOKUP($D216,aliments!$B$2:$AZ$70,12,0)/100)</f>
        <v/>
      </c>
      <c r="P216" s="24" t="str">
        <f>IF($D216="","",$B216*VLOOKUP($D216,aliments!$B$2:$AZ$70,13,0)/100)</f>
        <v/>
      </c>
      <c r="Q216" s="24" t="str">
        <f>IF($D216="","",$B216*VLOOKUP($D216,aliments!$B$2:$AZ$70,14,0)/100)</f>
        <v/>
      </c>
      <c r="R216" s="24" t="str">
        <f>IF($D216="","",$B216*VLOOKUP($D216,aliments!$B$2:$AZ$70,15,0)/100)</f>
        <v/>
      </c>
      <c r="S216" s="24" t="str">
        <f>IF($D216="","",$B216*VLOOKUP($D216,aliments!$B$2:$AZ$70,16,0)/100)</f>
        <v/>
      </c>
      <c r="T216" s="24" t="str">
        <f>IF($D216="","",$B216*VLOOKUP($D216,aliments!$B$2:$AZ$70,17,0)/100)</f>
        <v/>
      </c>
      <c r="U216" s="24" t="str">
        <f>IF($D216="","",$B216*VLOOKUP($D216,aliments!$B$2:$AZ$70,18,0)/100)</f>
        <v/>
      </c>
      <c r="V216" s="24" t="str">
        <f>IF($D216="","",$B216*VLOOKUP($D216,aliments!$B$2:$AZ$70,19,0)/100)</f>
        <v/>
      </c>
      <c r="W216" s="24" t="str">
        <f>IF($D216="","",$B216*VLOOKUP($D216,aliments!$B$2:$AZ$70,20,0)/100)</f>
        <v/>
      </c>
      <c r="X216" s="24" t="str">
        <f>IF($D216="","",$B216*VLOOKUP($D216,aliments!$B$2:$AZ$70,21,0)/100)</f>
        <v/>
      </c>
      <c r="Y216" s="24" t="str">
        <f>IF($D216="","",$B216*VLOOKUP($D216,aliments!$B$2:$AZ$70,22,0)/100)</f>
        <v/>
      </c>
      <c r="Z216" s="24" t="str">
        <f>IF($D216="","",$B216*VLOOKUP($D216,aliments!$B$2:$AZ$70,23,0)/100)</f>
        <v/>
      </c>
      <c r="AA216" s="24" t="str">
        <f>IF($D216="","",$B216*VLOOKUP($D216,aliments!$B$2:$AZ$70,24,0)/100)</f>
        <v/>
      </c>
      <c r="AB216" s="24" t="str">
        <f>IF($D216="","",$B216*VLOOKUP($D216,aliments!$B$2:$AZ$70,25,0)/100)</f>
        <v/>
      </c>
      <c r="AC216" s="24" t="str">
        <f>IF($D216="","",$B216*VLOOKUP($D216,aliments!$B$2:$AZ$70,26,0)/100)</f>
        <v/>
      </c>
      <c r="AD216" s="24" t="str">
        <f>IF($D216="","",$B216*VLOOKUP($D216,aliments!$B$2:$AZ$70,27,0)/100)</f>
        <v/>
      </c>
      <c r="AE216" s="24" t="str">
        <f>IF($D216="","",$B216*VLOOKUP($D216,aliments!$B$2:$AZ$70,28,0)/100)</f>
        <v/>
      </c>
      <c r="AF216" s="24" t="str">
        <f>IF($D216="","",$B216*VLOOKUP($D216,aliments!$B$2:$AZ$70,29,0)/100)</f>
        <v/>
      </c>
      <c r="AG216" s="24" t="str">
        <f>IF($D216="","",$B216*VLOOKUP($D216,aliments!$B$2:$AZ$70,30,0)/100)</f>
        <v/>
      </c>
      <c r="AH216" s="24" t="str">
        <f>IF($D216="","",$B216*VLOOKUP($D216,aliments!$B$2:$AZ$70,31,0)/100)</f>
        <v/>
      </c>
      <c r="AI216" s="24" t="str">
        <f>IF($D216="","",$B216*VLOOKUP($D216,aliments!$B$2:$AZ$70,32,0)/100)</f>
        <v/>
      </c>
      <c r="AJ216" s="24" t="str">
        <f>IF($D216="","",$B216*VLOOKUP($D216,aliments!$B$2:$AZ$70,33,0)/100)</f>
        <v/>
      </c>
      <c r="AK216" s="24" t="str">
        <f>IF($D216="","",$B216*VLOOKUP($D216,aliments!$B$2:$AZ$70,34,0)/100)</f>
        <v/>
      </c>
      <c r="AL216" s="24" t="str">
        <f>IF($D216="","",$B216*VLOOKUP($D216,aliments!$B$2:$AZ$70,35,0)/100)</f>
        <v/>
      </c>
      <c r="AM216" s="24" t="str">
        <f>IF($D216="","",$B216*VLOOKUP($D216,aliments!$B$2:$AZ$70,36,0)/100)</f>
        <v/>
      </c>
      <c r="AN216" s="24" t="str">
        <f>IF($D216="","",$B216*VLOOKUP($D216,aliments!$B$2:$AZ$70,37,0)/100)</f>
        <v/>
      </c>
    </row>
    <row r="217" spans="1:78">
      <c r="D217" s="23"/>
      <c r="E217" s="24" t="str">
        <f>IF($D217="","",$B217*VLOOKUP($D217,aliments!$B$2:$AZ$70,2,0)/100)</f>
        <v/>
      </c>
      <c r="F217" s="24" t="str">
        <f>IF($D217="","",$B217*VLOOKUP($D217,aliments!$B$2:$AZ$70,3,0)/100)</f>
        <v/>
      </c>
      <c r="G217" s="24" t="str">
        <f>IF($D217="","",$B217*VLOOKUP($D217,aliments!$B$2:$AZ$70,4,0)/100)</f>
        <v/>
      </c>
      <c r="H217" s="24" t="str">
        <f>IF($D217="","",$B217*VLOOKUP($D217,aliments!$B$2:$AZ$70,5,0)/100)</f>
        <v/>
      </c>
      <c r="I217" s="24" t="str">
        <f>IF($D217="","",$B217*VLOOKUP($D217,aliments!$B$2:$AZ$70,6,0)/100)</f>
        <v/>
      </c>
      <c r="J217" s="24" t="str">
        <f>IF($D217="","",$B217*VLOOKUP($D217,aliments!$B$2:$AZ$70,7,0)/100)</f>
        <v/>
      </c>
      <c r="K217" s="24" t="str">
        <f>IF($D217="","",$B217*VLOOKUP($D217,aliments!$B$2:$AZ$70,8,0)/100)</f>
        <v/>
      </c>
      <c r="L217" s="24" t="str">
        <f>IF($D217="","",$B217*VLOOKUP($D217,aliments!$B$2:$AZ$70,9,0)/100)</f>
        <v/>
      </c>
      <c r="M217" s="24" t="str">
        <f>IF($D217="","",$B217*VLOOKUP($D217,aliments!$B$2:$AZ$70,10,0)/100)</f>
        <v/>
      </c>
      <c r="N217" s="24" t="str">
        <f>IF($D217="","",$B217*VLOOKUP($D217,aliments!$B$2:$AZ$70,11,0)/100)</f>
        <v/>
      </c>
      <c r="O217" s="24" t="str">
        <f>IF($D217="","",$B217*VLOOKUP($D217,aliments!$B$2:$AZ$70,12,0)/100)</f>
        <v/>
      </c>
      <c r="P217" s="24" t="str">
        <f>IF($D217="","",$B217*VLOOKUP($D217,aliments!$B$2:$AZ$70,13,0)/100)</f>
        <v/>
      </c>
      <c r="Q217" s="24" t="str">
        <f>IF($D217="","",$B217*VLOOKUP($D217,aliments!$B$2:$AZ$70,14,0)/100)</f>
        <v/>
      </c>
      <c r="R217" s="24" t="str">
        <f>IF($D217="","",$B217*VLOOKUP($D217,aliments!$B$2:$AZ$70,15,0)/100)</f>
        <v/>
      </c>
      <c r="S217" s="24" t="str">
        <f>IF($D217="","",$B217*VLOOKUP($D217,aliments!$B$2:$AZ$70,16,0)/100)</f>
        <v/>
      </c>
      <c r="T217" s="24" t="str">
        <f>IF($D217="","",$B217*VLOOKUP($D217,aliments!$B$2:$AZ$70,17,0)/100)</f>
        <v/>
      </c>
      <c r="U217" s="24" t="str">
        <f>IF($D217="","",$B217*VLOOKUP($D217,aliments!$B$2:$AZ$70,18,0)/100)</f>
        <v/>
      </c>
      <c r="V217" s="24" t="str">
        <f>IF($D217="","",$B217*VLOOKUP($D217,aliments!$B$2:$AZ$70,19,0)/100)</f>
        <v/>
      </c>
      <c r="W217" s="24" t="str">
        <f>IF($D217="","",$B217*VLOOKUP($D217,aliments!$B$2:$AZ$70,20,0)/100)</f>
        <v/>
      </c>
      <c r="X217" s="24" t="str">
        <f>IF($D217="","",$B217*VLOOKUP($D217,aliments!$B$2:$AZ$70,21,0)/100)</f>
        <v/>
      </c>
      <c r="Y217" s="24" t="str">
        <f>IF($D217="","",$B217*VLOOKUP($D217,aliments!$B$2:$AZ$70,22,0)/100)</f>
        <v/>
      </c>
      <c r="Z217" s="24" t="str">
        <f>IF($D217="","",$B217*VLOOKUP($D217,aliments!$B$2:$AZ$70,23,0)/100)</f>
        <v/>
      </c>
      <c r="AA217" s="24" t="str">
        <f>IF($D217="","",$B217*VLOOKUP($D217,aliments!$B$2:$AZ$70,24,0)/100)</f>
        <v/>
      </c>
      <c r="AB217" s="24" t="str">
        <f>IF($D217="","",$B217*VLOOKUP($D217,aliments!$B$2:$AZ$70,25,0)/100)</f>
        <v/>
      </c>
      <c r="AC217" s="24" t="str">
        <f>IF($D217="","",$B217*VLOOKUP($D217,aliments!$B$2:$AZ$70,26,0)/100)</f>
        <v/>
      </c>
      <c r="AD217" s="24" t="str">
        <f>IF($D217="","",$B217*VLOOKUP($D217,aliments!$B$2:$AZ$70,27,0)/100)</f>
        <v/>
      </c>
      <c r="AE217" s="24" t="str">
        <f>IF($D217="","",$B217*VLOOKUP($D217,aliments!$B$2:$AZ$70,28,0)/100)</f>
        <v/>
      </c>
      <c r="AF217" s="24" t="str">
        <f>IF($D217="","",$B217*VLOOKUP($D217,aliments!$B$2:$AZ$70,29,0)/100)</f>
        <v/>
      </c>
      <c r="AG217" s="24" t="str">
        <f>IF($D217="","",$B217*VLOOKUP($D217,aliments!$B$2:$AZ$70,30,0)/100)</f>
        <v/>
      </c>
      <c r="AH217" s="24" t="str">
        <f>IF($D217="","",$B217*VLOOKUP($D217,aliments!$B$2:$AZ$70,31,0)/100)</f>
        <v/>
      </c>
      <c r="AI217" s="24" t="str">
        <f>IF($D217="","",$B217*VLOOKUP($D217,aliments!$B$2:$AZ$70,32,0)/100)</f>
        <v/>
      </c>
      <c r="AJ217" s="24" t="str">
        <f>IF($D217="","",$B217*VLOOKUP($D217,aliments!$B$2:$AZ$70,33,0)/100)</f>
        <v/>
      </c>
      <c r="AK217" s="24" t="str">
        <f>IF($D217="","",$B217*VLOOKUP($D217,aliments!$B$2:$AZ$70,34,0)/100)</f>
        <v/>
      </c>
      <c r="AL217" s="24" t="str">
        <f>IF($D217="","",$B217*VLOOKUP($D217,aliments!$B$2:$AZ$70,35,0)/100)</f>
        <v/>
      </c>
      <c r="AM217" s="24" t="str">
        <f>IF($D217="","",$B217*VLOOKUP($D217,aliments!$B$2:$AZ$70,36,0)/100)</f>
        <v/>
      </c>
      <c r="AN217" s="24" t="str">
        <f>IF($D217="","",$B217*VLOOKUP($D217,aliments!$B$2:$AZ$70,37,0)/100)</f>
        <v/>
      </c>
    </row>
    <row r="218" spans="1:78">
      <c r="D218" s="23"/>
      <c r="E218" s="24" t="str">
        <f>IF($D218="","",$B218*VLOOKUP($D218,aliments!$B$2:$AZ$70,2,0)/100)</f>
        <v/>
      </c>
      <c r="F218" s="24" t="str">
        <f>IF($D218="","",$B218*VLOOKUP($D218,aliments!$B$2:$AZ$70,3,0)/100)</f>
        <v/>
      </c>
      <c r="G218" s="24" t="str">
        <f>IF($D218="","",$B218*VLOOKUP($D218,aliments!$B$2:$AZ$70,4,0)/100)</f>
        <v/>
      </c>
      <c r="H218" s="24" t="str">
        <f>IF($D218="","",$B218*VLOOKUP($D218,aliments!$B$2:$AZ$70,5,0)/100)</f>
        <v/>
      </c>
      <c r="I218" s="24" t="str">
        <f>IF($D218="","",$B218*VLOOKUP($D218,aliments!$B$2:$AZ$70,6,0)/100)</f>
        <v/>
      </c>
      <c r="J218" s="24" t="str">
        <f>IF($D218="","",$B218*VLOOKUP($D218,aliments!$B$2:$AZ$70,7,0)/100)</f>
        <v/>
      </c>
      <c r="K218" s="24" t="str">
        <f>IF($D218="","",$B218*VLOOKUP($D218,aliments!$B$2:$AZ$70,8,0)/100)</f>
        <v/>
      </c>
      <c r="L218" s="24" t="str">
        <f>IF($D218="","",$B218*VLOOKUP($D218,aliments!$B$2:$AZ$70,9,0)/100)</f>
        <v/>
      </c>
      <c r="M218" s="24" t="str">
        <f>IF($D218="","",$B218*VLOOKUP($D218,aliments!$B$2:$AZ$70,10,0)/100)</f>
        <v/>
      </c>
      <c r="N218" s="24" t="str">
        <f>IF($D218="","",$B218*VLOOKUP($D218,aliments!$B$2:$AZ$70,11,0)/100)</f>
        <v/>
      </c>
      <c r="O218" s="24" t="str">
        <f>IF($D218="","",$B218*VLOOKUP($D218,aliments!$B$2:$AZ$70,12,0)/100)</f>
        <v/>
      </c>
      <c r="P218" s="24" t="str">
        <f>IF($D218="","",$B218*VLOOKUP($D218,aliments!$B$2:$AZ$70,13,0)/100)</f>
        <v/>
      </c>
      <c r="Q218" s="24" t="str">
        <f>IF($D218="","",$B218*VLOOKUP($D218,aliments!$B$2:$AZ$70,14,0)/100)</f>
        <v/>
      </c>
      <c r="R218" s="24" t="str">
        <f>IF($D218="","",$B218*VLOOKUP($D218,aliments!$B$2:$AZ$70,15,0)/100)</f>
        <v/>
      </c>
      <c r="S218" s="24" t="str">
        <f>IF($D218="","",$B218*VLOOKUP($D218,aliments!$B$2:$AZ$70,16,0)/100)</f>
        <v/>
      </c>
      <c r="T218" s="24" t="str">
        <f>IF($D218="","",$B218*VLOOKUP($D218,aliments!$B$2:$AZ$70,17,0)/100)</f>
        <v/>
      </c>
      <c r="U218" s="24" t="str">
        <f>IF($D218="","",$B218*VLOOKUP($D218,aliments!$B$2:$AZ$70,18,0)/100)</f>
        <v/>
      </c>
      <c r="V218" s="24" t="str">
        <f>IF($D218="","",$B218*VLOOKUP($D218,aliments!$B$2:$AZ$70,19,0)/100)</f>
        <v/>
      </c>
      <c r="W218" s="24" t="str">
        <f>IF($D218="","",$B218*VLOOKUP($D218,aliments!$B$2:$AZ$70,20,0)/100)</f>
        <v/>
      </c>
      <c r="X218" s="24" t="str">
        <f>IF($D218="","",$B218*VLOOKUP($D218,aliments!$B$2:$AZ$70,21,0)/100)</f>
        <v/>
      </c>
      <c r="Y218" s="24" t="str">
        <f>IF($D218="","",$B218*VLOOKUP($D218,aliments!$B$2:$AZ$70,22,0)/100)</f>
        <v/>
      </c>
      <c r="Z218" s="24" t="str">
        <f>IF($D218="","",$B218*VLOOKUP($D218,aliments!$B$2:$AZ$70,23,0)/100)</f>
        <v/>
      </c>
      <c r="AA218" s="24" t="str">
        <f>IF($D218="","",$B218*VLOOKUP($D218,aliments!$B$2:$AZ$70,24,0)/100)</f>
        <v/>
      </c>
      <c r="AB218" s="24" t="str">
        <f>IF($D218="","",$B218*VLOOKUP($D218,aliments!$B$2:$AZ$70,25,0)/100)</f>
        <v/>
      </c>
      <c r="AC218" s="24" t="str">
        <f>IF($D218="","",$B218*VLOOKUP($D218,aliments!$B$2:$AZ$70,26,0)/100)</f>
        <v/>
      </c>
      <c r="AD218" s="24" t="str">
        <f>IF($D218="","",$B218*VLOOKUP($D218,aliments!$B$2:$AZ$70,27,0)/100)</f>
        <v/>
      </c>
      <c r="AE218" s="24" t="str">
        <f>IF($D218="","",$B218*VLOOKUP($D218,aliments!$B$2:$AZ$70,28,0)/100)</f>
        <v/>
      </c>
      <c r="AF218" s="24" t="str">
        <f>IF($D218="","",$B218*VLOOKUP($D218,aliments!$B$2:$AZ$70,29,0)/100)</f>
        <v/>
      </c>
      <c r="AG218" s="24" t="str">
        <f>IF($D218="","",$B218*VLOOKUP($D218,aliments!$B$2:$AZ$70,30,0)/100)</f>
        <v/>
      </c>
      <c r="AH218" s="24" t="str">
        <f>IF($D218="","",$B218*VLOOKUP($D218,aliments!$B$2:$AZ$70,31,0)/100)</f>
        <v/>
      </c>
      <c r="AI218" s="24" t="str">
        <f>IF($D218="","",$B218*VLOOKUP($D218,aliments!$B$2:$AZ$70,32,0)/100)</f>
        <v/>
      </c>
      <c r="AJ218" s="24" t="str">
        <f>IF($D218="","",$B218*VLOOKUP($D218,aliments!$B$2:$AZ$70,33,0)/100)</f>
        <v/>
      </c>
      <c r="AK218" s="24" t="str">
        <f>IF($D218="","",$B218*VLOOKUP($D218,aliments!$B$2:$AZ$70,34,0)/100)</f>
        <v/>
      </c>
      <c r="AL218" s="24" t="str">
        <f>IF($D218="","",$B218*VLOOKUP($D218,aliments!$B$2:$AZ$70,35,0)/100)</f>
        <v/>
      </c>
      <c r="AM218" s="24" t="str">
        <f>IF($D218="","",$B218*VLOOKUP($D218,aliments!$B$2:$AZ$70,36,0)/100)</f>
        <v/>
      </c>
      <c r="AN218" s="24" t="str">
        <f>IF($D218="","",$B218*VLOOKUP($D218,aliments!$B$2:$AZ$70,37,0)/100)</f>
        <v/>
      </c>
    </row>
    <row r="219" spans="1:78">
      <c r="D219" s="23"/>
      <c r="E219" s="24" t="str">
        <f>IF($D219="","",$B219*VLOOKUP($D219,aliments!$B$2:$AZ$70,2,0)/100)</f>
        <v/>
      </c>
      <c r="F219" s="24" t="str">
        <f>IF($D219="","",$B219*VLOOKUP($D219,aliments!$B$2:$AZ$70,3,0)/100)</f>
        <v/>
      </c>
      <c r="G219" s="24" t="str">
        <f>IF($D219="","",$B219*VLOOKUP($D219,aliments!$B$2:$AZ$70,4,0)/100)</f>
        <v/>
      </c>
      <c r="H219" s="24" t="str">
        <f>IF($D219="","",$B219*VLOOKUP($D219,aliments!$B$2:$AZ$70,5,0)/100)</f>
        <v/>
      </c>
      <c r="I219" s="24" t="str">
        <f>IF($D219="","",$B219*VLOOKUP($D219,aliments!$B$2:$AZ$70,6,0)/100)</f>
        <v/>
      </c>
      <c r="J219" s="24" t="str">
        <f>IF($D219="","",$B219*VLOOKUP($D219,aliments!$B$2:$AZ$70,7,0)/100)</f>
        <v/>
      </c>
      <c r="K219" s="24" t="str">
        <f>IF($D219="","",$B219*VLOOKUP($D219,aliments!$B$2:$AZ$70,8,0)/100)</f>
        <v/>
      </c>
      <c r="L219" s="24" t="str">
        <f>IF($D219="","",$B219*VLOOKUP($D219,aliments!$B$2:$AZ$70,9,0)/100)</f>
        <v/>
      </c>
      <c r="M219" s="24" t="str">
        <f>IF($D219="","",$B219*VLOOKUP($D219,aliments!$B$2:$AZ$70,10,0)/100)</f>
        <v/>
      </c>
      <c r="N219" s="24" t="str">
        <f>IF($D219="","",$B219*VLOOKUP($D219,aliments!$B$2:$AZ$70,11,0)/100)</f>
        <v/>
      </c>
      <c r="O219" s="24" t="str">
        <f>IF($D219="","",$B219*VLOOKUP($D219,aliments!$B$2:$AZ$70,12,0)/100)</f>
        <v/>
      </c>
      <c r="P219" s="24" t="str">
        <f>IF($D219="","",$B219*VLOOKUP($D219,aliments!$B$2:$AZ$70,13,0)/100)</f>
        <v/>
      </c>
      <c r="Q219" s="24" t="str">
        <f>IF($D219="","",$B219*VLOOKUP($D219,aliments!$B$2:$AZ$70,14,0)/100)</f>
        <v/>
      </c>
      <c r="R219" s="24" t="str">
        <f>IF($D219="","",$B219*VLOOKUP($D219,aliments!$B$2:$AZ$70,15,0)/100)</f>
        <v/>
      </c>
      <c r="S219" s="24" t="str">
        <f>IF($D219="","",$B219*VLOOKUP($D219,aliments!$B$2:$AZ$70,16,0)/100)</f>
        <v/>
      </c>
      <c r="T219" s="24" t="str">
        <f>IF($D219="","",$B219*VLOOKUP($D219,aliments!$B$2:$AZ$70,17,0)/100)</f>
        <v/>
      </c>
      <c r="U219" s="24" t="str">
        <f>IF($D219="","",$B219*VLOOKUP($D219,aliments!$B$2:$AZ$70,18,0)/100)</f>
        <v/>
      </c>
      <c r="V219" s="24" t="str">
        <f>IF($D219="","",$B219*VLOOKUP($D219,aliments!$B$2:$AZ$70,19,0)/100)</f>
        <v/>
      </c>
      <c r="W219" s="24" t="str">
        <f>IF($D219="","",$B219*VLOOKUP($D219,aliments!$B$2:$AZ$70,20,0)/100)</f>
        <v/>
      </c>
      <c r="X219" s="24" t="str">
        <f>IF($D219="","",$B219*VLOOKUP($D219,aliments!$B$2:$AZ$70,21,0)/100)</f>
        <v/>
      </c>
      <c r="Y219" s="24" t="str">
        <f>IF($D219="","",$B219*VLOOKUP($D219,aliments!$B$2:$AZ$70,22,0)/100)</f>
        <v/>
      </c>
      <c r="Z219" s="24" t="str">
        <f>IF($D219="","",$B219*VLOOKUP($D219,aliments!$B$2:$AZ$70,23,0)/100)</f>
        <v/>
      </c>
      <c r="AA219" s="24" t="str">
        <f>IF($D219="","",$B219*VLOOKUP($D219,aliments!$B$2:$AZ$70,24,0)/100)</f>
        <v/>
      </c>
      <c r="AB219" s="24" t="str">
        <f>IF($D219="","",$B219*VLOOKUP($D219,aliments!$B$2:$AZ$70,25,0)/100)</f>
        <v/>
      </c>
      <c r="AC219" s="24" t="str">
        <f>IF($D219="","",$B219*VLOOKUP($D219,aliments!$B$2:$AZ$70,26,0)/100)</f>
        <v/>
      </c>
      <c r="AD219" s="24" t="str">
        <f>IF($D219="","",$B219*VLOOKUP($D219,aliments!$B$2:$AZ$70,27,0)/100)</f>
        <v/>
      </c>
      <c r="AE219" s="24" t="str">
        <f>IF($D219="","",$B219*VLOOKUP($D219,aliments!$B$2:$AZ$70,28,0)/100)</f>
        <v/>
      </c>
      <c r="AF219" s="24" t="str">
        <f>IF($D219="","",$B219*VLOOKUP($D219,aliments!$B$2:$AZ$70,29,0)/100)</f>
        <v/>
      </c>
      <c r="AG219" s="24" t="str">
        <f>IF($D219="","",$B219*VLOOKUP($D219,aliments!$B$2:$AZ$70,30,0)/100)</f>
        <v/>
      </c>
      <c r="AH219" s="24" t="str">
        <f>IF($D219="","",$B219*VLOOKUP($D219,aliments!$B$2:$AZ$70,31,0)/100)</f>
        <v/>
      </c>
      <c r="AI219" s="24" t="str">
        <f>IF($D219="","",$B219*VLOOKUP($D219,aliments!$B$2:$AZ$70,32,0)/100)</f>
        <v/>
      </c>
      <c r="AJ219" s="24" t="str">
        <f>IF($D219="","",$B219*VLOOKUP($D219,aliments!$B$2:$AZ$70,33,0)/100)</f>
        <v/>
      </c>
      <c r="AK219" s="24" t="str">
        <f>IF($D219="","",$B219*VLOOKUP($D219,aliments!$B$2:$AZ$70,34,0)/100)</f>
        <v/>
      </c>
      <c r="AL219" s="24" t="str">
        <f>IF($D219="","",$B219*VLOOKUP($D219,aliments!$B$2:$AZ$70,35,0)/100)</f>
        <v/>
      </c>
      <c r="AM219" s="24" t="str">
        <f>IF($D219="","",$B219*VLOOKUP($D219,aliments!$B$2:$AZ$70,36,0)/100)</f>
        <v/>
      </c>
      <c r="AN219" s="24" t="str">
        <f>IF($D219="","",$B219*VLOOKUP($D219,aliments!$B$2:$AZ$70,37,0)/100)</f>
        <v/>
      </c>
      <c r="AT219" s="19"/>
      <c r="AU219" s="19"/>
      <c r="AV219" s="19"/>
      <c r="AW219" s="19"/>
      <c r="AX219" s="19"/>
      <c r="AY219" s="19"/>
      <c r="AZ219" s="19"/>
      <c r="BA219" s="19"/>
      <c r="BB219" s="19"/>
      <c r="BC219" s="19"/>
      <c r="BD219" s="19"/>
      <c r="BE219" s="19"/>
      <c r="BF219" s="19"/>
      <c r="BG219" s="19"/>
      <c r="BH219" s="19"/>
      <c r="BI219" s="19"/>
      <c r="BJ219" s="19"/>
      <c r="BK219" s="19"/>
      <c r="BL219" s="19"/>
      <c r="BM219" s="19"/>
      <c r="BN219" s="19"/>
      <c r="BO219" s="19"/>
      <c r="BP219" s="19"/>
      <c r="BQ219" s="19"/>
      <c r="BR219" s="19"/>
      <c r="BS219" s="19"/>
      <c r="BT219" s="19"/>
      <c r="BU219" s="19"/>
      <c r="BV219" s="19"/>
      <c r="BW219" s="19"/>
    </row>
    <row r="220" spans="1:78">
      <c r="D220" s="23"/>
      <c r="E220" s="24" t="str">
        <f>IF($D220="","",$B220*VLOOKUP($D220,aliments!$B$2:$AZ$70,2,0)/100)</f>
        <v/>
      </c>
      <c r="F220" s="24" t="str">
        <f>IF($D220="","",$B220*VLOOKUP($D220,aliments!$B$2:$AZ$70,3,0)/100)</f>
        <v/>
      </c>
      <c r="G220" s="24" t="str">
        <f>IF($D220="","",$B220*VLOOKUP($D220,aliments!$B$2:$AZ$70,4,0)/100)</f>
        <v/>
      </c>
      <c r="H220" s="24" t="str">
        <f>IF($D220="","",$B220*VLOOKUP($D220,aliments!$B$2:$AZ$70,5,0)/100)</f>
        <v/>
      </c>
      <c r="I220" s="24" t="str">
        <f>IF($D220="","",$B220*VLOOKUP($D220,aliments!$B$2:$AZ$70,6,0)/100)</f>
        <v/>
      </c>
      <c r="J220" s="24" t="str">
        <f>IF($D220="","",$B220*VLOOKUP($D220,aliments!$B$2:$AZ$70,7,0)/100)</f>
        <v/>
      </c>
      <c r="K220" s="24" t="str">
        <f>IF($D220="","",$B220*VLOOKUP($D220,aliments!$B$2:$AZ$70,8,0)/100)</f>
        <v/>
      </c>
      <c r="L220" s="24" t="str">
        <f>IF($D220="","",$B220*VLOOKUP($D220,aliments!$B$2:$AZ$70,9,0)/100)</f>
        <v/>
      </c>
      <c r="M220" s="24" t="str">
        <f>IF($D220="","",$B220*VLOOKUP($D220,aliments!$B$2:$AZ$70,10,0)/100)</f>
        <v/>
      </c>
      <c r="N220" s="24" t="str">
        <f>IF($D220="","",$B220*VLOOKUP($D220,aliments!$B$2:$AZ$70,11,0)/100)</f>
        <v/>
      </c>
      <c r="O220" s="24" t="str">
        <f>IF($D220="","",$B220*VLOOKUP($D220,aliments!$B$2:$AZ$70,12,0)/100)</f>
        <v/>
      </c>
      <c r="P220" s="24" t="str">
        <f>IF($D220="","",$B220*VLOOKUP($D220,aliments!$B$2:$AZ$70,13,0)/100)</f>
        <v/>
      </c>
      <c r="Q220" s="24" t="str">
        <f>IF($D220="","",$B220*VLOOKUP($D220,aliments!$B$2:$AZ$70,14,0)/100)</f>
        <v/>
      </c>
      <c r="R220" s="24" t="str">
        <f>IF($D220="","",$B220*VLOOKUP($D220,aliments!$B$2:$AZ$70,15,0)/100)</f>
        <v/>
      </c>
      <c r="S220" s="24" t="str">
        <f>IF($D220="","",$B220*VLOOKUP($D220,aliments!$B$2:$AZ$70,16,0)/100)</f>
        <v/>
      </c>
      <c r="T220" s="24" t="str">
        <f>IF($D220="","",$B220*VLOOKUP($D220,aliments!$B$2:$AZ$70,17,0)/100)</f>
        <v/>
      </c>
      <c r="U220" s="24" t="str">
        <f>IF($D220="","",$B220*VLOOKUP($D220,aliments!$B$2:$AZ$70,18,0)/100)</f>
        <v/>
      </c>
      <c r="V220" s="24" t="str">
        <f>IF($D220="","",$B220*VLOOKUP($D220,aliments!$B$2:$AZ$70,19,0)/100)</f>
        <v/>
      </c>
      <c r="W220" s="24" t="str">
        <f>IF($D220="","",$B220*VLOOKUP($D220,aliments!$B$2:$AZ$70,20,0)/100)</f>
        <v/>
      </c>
      <c r="X220" s="24" t="str">
        <f>IF($D220="","",$B220*VLOOKUP($D220,aliments!$B$2:$AZ$70,21,0)/100)</f>
        <v/>
      </c>
      <c r="Y220" s="24" t="str">
        <f>IF($D220="","",$B220*VLOOKUP($D220,aliments!$B$2:$AZ$70,22,0)/100)</f>
        <v/>
      </c>
      <c r="Z220" s="24" t="str">
        <f>IF($D220="","",$B220*VLOOKUP($D220,aliments!$B$2:$AZ$70,23,0)/100)</f>
        <v/>
      </c>
      <c r="AA220" s="24" t="str">
        <f>IF($D220="","",$B220*VLOOKUP($D220,aliments!$B$2:$AZ$70,24,0)/100)</f>
        <v/>
      </c>
      <c r="AB220" s="24" t="str">
        <f>IF($D220="","",$B220*VLOOKUP($D220,aliments!$B$2:$AZ$70,25,0)/100)</f>
        <v/>
      </c>
      <c r="AC220" s="24" t="str">
        <f>IF($D220="","",$B220*VLOOKUP($D220,aliments!$B$2:$AZ$70,26,0)/100)</f>
        <v/>
      </c>
      <c r="AD220" s="24" t="str">
        <f>IF($D220="","",$B220*VLOOKUP($D220,aliments!$B$2:$AZ$70,27,0)/100)</f>
        <v/>
      </c>
      <c r="AE220" s="24" t="str">
        <f>IF($D220="","",$B220*VLOOKUP($D220,aliments!$B$2:$AZ$70,28,0)/100)</f>
        <v/>
      </c>
      <c r="AF220" s="24" t="str">
        <f>IF($D220="","",$B220*VLOOKUP($D220,aliments!$B$2:$AZ$70,29,0)/100)</f>
        <v/>
      </c>
      <c r="AG220" s="24" t="str">
        <f>IF($D220="","",$B220*VLOOKUP($D220,aliments!$B$2:$AZ$70,30,0)/100)</f>
        <v/>
      </c>
      <c r="AH220" s="24" t="str">
        <f>IF($D220="","",$B220*VLOOKUP($D220,aliments!$B$2:$AZ$70,31,0)/100)</f>
        <v/>
      </c>
      <c r="AI220" s="24" t="str">
        <f>IF($D220="","",$B220*VLOOKUP($D220,aliments!$B$2:$AZ$70,32,0)/100)</f>
        <v/>
      </c>
      <c r="AJ220" s="24" t="str">
        <f>IF($D220="","",$B220*VLOOKUP($D220,aliments!$B$2:$AZ$70,33,0)/100)</f>
        <v/>
      </c>
      <c r="AK220" s="24" t="str">
        <f>IF($D220="","",$B220*VLOOKUP($D220,aliments!$B$2:$AZ$70,34,0)/100)</f>
        <v/>
      </c>
      <c r="AL220" s="24" t="str">
        <f>IF($D220="","",$B220*VLOOKUP($D220,aliments!$B$2:$AZ$70,35,0)/100)</f>
        <v/>
      </c>
      <c r="AM220" s="24" t="str">
        <f>IF($D220="","",$B220*VLOOKUP($D220,aliments!$B$2:$AZ$70,36,0)/100)</f>
        <v/>
      </c>
      <c r="AN220" s="24" t="str">
        <f>IF($D220="","",$B220*VLOOKUP($D220,aliments!$B$2:$AZ$70,37,0)/100)</f>
        <v/>
      </c>
      <c r="AT220" s="19"/>
      <c r="AU220" s="19"/>
      <c r="AV220" s="19"/>
      <c r="AW220" s="19"/>
      <c r="AX220" s="19"/>
      <c r="AY220" s="19"/>
      <c r="AZ220" s="19"/>
      <c r="BA220" s="19"/>
      <c r="BB220" s="19"/>
      <c r="BC220" s="19"/>
      <c r="BD220" s="19"/>
      <c r="BE220" s="19"/>
      <c r="BF220" s="19"/>
      <c r="BG220" s="19"/>
      <c r="BH220" s="19"/>
      <c r="BI220" s="19"/>
      <c r="BJ220" s="19"/>
      <c r="BK220" s="19"/>
      <c r="BL220" s="19"/>
      <c r="BM220" s="19"/>
      <c r="BN220" s="19"/>
      <c r="BO220" s="19"/>
      <c r="BP220" s="19"/>
      <c r="BQ220" s="19"/>
      <c r="BR220" s="19"/>
      <c r="BS220" s="19"/>
      <c r="BT220" s="19"/>
      <c r="BU220" s="19"/>
      <c r="BV220" s="19"/>
      <c r="BW220" s="19"/>
    </row>
    <row r="221" spans="1:78" ht="13.5" thickBot="1">
      <c r="D221" s="23"/>
      <c r="E221" s="24" t="str">
        <f>IF($D221="","",$B221*VLOOKUP($D221,aliments!$B$2:$AZ$70,2,0)/100)</f>
        <v/>
      </c>
      <c r="F221" s="24" t="str">
        <f>IF($D221="","",$B221*VLOOKUP($D221,aliments!$B$2:$AZ$70,3,0)/100)</f>
        <v/>
      </c>
      <c r="G221" s="24" t="str">
        <f>IF($D221="","",$B221*VLOOKUP($D221,aliments!$B$2:$AZ$70,4,0)/100)</f>
        <v/>
      </c>
      <c r="H221" s="24" t="str">
        <f>IF($D221="","",$B221*VLOOKUP($D221,aliments!$B$2:$AZ$70,5,0)/100)</f>
        <v/>
      </c>
      <c r="I221" s="24" t="str">
        <f>IF($D221="","",$B221*VLOOKUP($D221,aliments!$B$2:$AZ$70,6,0)/100)</f>
        <v/>
      </c>
      <c r="J221" s="24" t="str">
        <f>IF($D221="","",$B221*VLOOKUP($D221,aliments!$B$2:$AZ$70,7,0)/100)</f>
        <v/>
      </c>
      <c r="K221" s="24" t="str">
        <f>IF($D221="","",$B221*VLOOKUP($D221,aliments!$B$2:$AZ$70,8,0)/100)</f>
        <v/>
      </c>
      <c r="L221" s="24" t="str">
        <f>IF($D221="","",$B221*VLOOKUP($D221,aliments!$B$2:$AZ$70,9,0)/100)</f>
        <v/>
      </c>
      <c r="M221" s="24" t="str">
        <f>IF($D221="","",$B221*VLOOKUP($D221,aliments!$B$2:$AZ$70,10,0)/100)</f>
        <v/>
      </c>
      <c r="N221" s="24" t="str">
        <f>IF($D221="","",$B221*VLOOKUP($D221,aliments!$B$2:$AZ$70,11,0)/100)</f>
        <v/>
      </c>
      <c r="O221" s="24" t="str">
        <f>IF($D221="","",$B221*VLOOKUP($D221,aliments!$B$2:$AZ$70,12,0)/100)</f>
        <v/>
      </c>
      <c r="P221" s="24" t="str">
        <f>IF($D221="","",$B221*VLOOKUP($D221,aliments!$B$2:$AZ$70,13,0)/100)</f>
        <v/>
      </c>
      <c r="Q221" s="24" t="str">
        <f>IF($D221="","",$B221*VLOOKUP($D221,aliments!$B$2:$AZ$70,14,0)/100)</f>
        <v/>
      </c>
      <c r="R221" s="24" t="str">
        <f>IF($D221="","",$B221*VLOOKUP($D221,aliments!$B$2:$AZ$70,15,0)/100)</f>
        <v/>
      </c>
      <c r="S221" s="24" t="str">
        <f>IF($D221="","",$B221*VLOOKUP($D221,aliments!$B$2:$AZ$70,16,0)/100)</f>
        <v/>
      </c>
      <c r="T221" s="24" t="str">
        <f>IF($D221="","",$B221*VLOOKUP($D221,aliments!$B$2:$AZ$70,17,0)/100)</f>
        <v/>
      </c>
      <c r="U221" s="24" t="str">
        <f>IF($D221="","",$B221*VLOOKUP($D221,aliments!$B$2:$AZ$70,18,0)/100)</f>
        <v/>
      </c>
      <c r="V221" s="24" t="str">
        <f>IF($D221="","",$B221*VLOOKUP($D221,aliments!$B$2:$AZ$70,19,0)/100)</f>
        <v/>
      </c>
      <c r="W221" s="24" t="str">
        <f>IF($D221="","",$B221*VLOOKUP($D221,aliments!$B$2:$AZ$70,20,0)/100)</f>
        <v/>
      </c>
      <c r="X221" s="24" t="str">
        <f>IF($D221="","",$B221*VLOOKUP($D221,aliments!$B$2:$AZ$70,21,0)/100)</f>
        <v/>
      </c>
      <c r="Y221" s="24" t="str">
        <f>IF($D221="","",$B221*VLOOKUP($D221,aliments!$B$2:$AZ$70,22,0)/100)</f>
        <v/>
      </c>
      <c r="Z221" s="24" t="str">
        <f>IF($D221="","",$B221*VLOOKUP($D221,aliments!$B$2:$AZ$70,23,0)/100)</f>
        <v/>
      </c>
      <c r="AA221" s="24" t="str">
        <f>IF($D221="","",$B221*VLOOKUP($D221,aliments!$B$2:$AZ$70,24,0)/100)</f>
        <v/>
      </c>
      <c r="AB221" s="24" t="str">
        <f>IF($D221="","",$B221*VLOOKUP($D221,aliments!$B$2:$AZ$70,25,0)/100)</f>
        <v/>
      </c>
      <c r="AC221" s="24" t="str">
        <f>IF($D221="","",$B221*VLOOKUP($D221,aliments!$B$2:$AZ$70,26,0)/100)</f>
        <v/>
      </c>
      <c r="AD221" s="24" t="str">
        <f>IF($D221="","",$B221*VLOOKUP($D221,aliments!$B$2:$AZ$70,27,0)/100)</f>
        <v/>
      </c>
      <c r="AE221" s="24" t="str">
        <f>IF($D221="","",$B221*VLOOKUP($D221,aliments!$B$2:$AZ$70,28,0)/100)</f>
        <v/>
      </c>
      <c r="AF221" s="24" t="str">
        <f>IF($D221="","",$B221*VLOOKUP($D221,aliments!$B$2:$AZ$70,29,0)/100)</f>
        <v/>
      </c>
      <c r="AG221" s="24" t="str">
        <f>IF($D221="","",$B221*VLOOKUP($D221,aliments!$B$2:$AZ$70,30,0)/100)</f>
        <v/>
      </c>
      <c r="AH221" s="24" t="str">
        <f>IF($D221="","",$B221*VLOOKUP($D221,aliments!$B$2:$AZ$70,31,0)/100)</f>
        <v/>
      </c>
      <c r="AI221" s="24" t="str">
        <f>IF($D221="","",$B221*VLOOKUP($D221,aliments!$B$2:$AZ$70,32,0)/100)</f>
        <v/>
      </c>
      <c r="AJ221" s="24" t="str">
        <f>IF($D221="","",$B221*VLOOKUP($D221,aliments!$B$2:$AZ$70,33,0)/100)</f>
        <v/>
      </c>
      <c r="AK221" s="24" t="str">
        <f>IF($D221="","",$B221*VLOOKUP($D221,aliments!$B$2:$AZ$70,34,0)/100)</f>
        <v/>
      </c>
      <c r="AL221" s="24" t="str">
        <f>IF($D221="","",$B221*VLOOKUP($D221,aliments!$B$2:$AZ$70,35,0)/100)</f>
        <v/>
      </c>
      <c r="AM221" s="24" t="str">
        <f>IF($D221="","",$B221*VLOOKUP($D221,aliments!$B$2:$AZ$70,36,0)/100)</f>
        <v/>
      </c>
      <c r="AN221" s="24" t="str">
        <f>IF($D221="","",$B221*VLOOKUP($D221,aliments!$B$2:$AZ$70,37,0)/100)</f>
        <v/>
      </c>
      <c r="AT221" s="19"/>
      <c r="AU221" s="19"/>
      <c r="AV221" s="19"/>
      <c r="AW221" s="19"/>
      <c r="AX221" s="19"/>
      <c r="AY221" s="19"/>
      <c r="AZ221" s="19"/>
      <c r="BA221" s="19"/>
      <c r="BB221" s="19"/>
      <c r="BC221" s="19"/>
      <c r="BD221" s="19"/>
      <c r="BE221" s="19"/>
      <c r="BF221" s="19"/>
      <c r="BG221" s="19"/>
      <c r="BH221" s="19"/>
      <c r="BI221" s="19"/>
      <c r="BJ221" s="19"/>
      <c r="BK221" s="19"/>
      <c r="BL221" s="19"/>
      <c r="BM221" s="19"/>
      <c r="BN221" s="19"/>
      <c r="BO221" s="19"/>
      <c r="BP221" s="19"/>
      <c r="BQ221" s="19"/>
      <c r="BR221" s="19"/>
      <c r="BS221" s="19"/>
      <c r="BT221" s="19"/>
      <c r="BU221" s="19"/>
      <c r="BV221" s="19"/>
      <c r="BW221" s="19"/>
    </row>
    <row r="222" spans="1:78" ht="13.5" thickBot="1">
      <c r="A222" s="12" t="s">
        <v>4</v>
      </c>
      <c r="E222" s="28" t="str">
        <f>IF(SUM(E215:E221)=0,"",AVERAGE(E215:E221))</f>
        <v/>
      </c>
      <c r="F222" s="28">
        <f>SUM(F215:F221)</f>
        <v>0</v>
      </c>
      <c r="G222" s="13">
        <f>SUM(G215:G221)</f>
        <v>0</v>
      </c>
      <c r="H222" s="13">
        <f t="shared" ref="H222" si="632">SUM(H215:H221)</f>
        <v>0</v>
      </c>
      <c r="I222" s="13">
        <f t="shared" ref="I222" si="633">SUM(I215:I221)</f>
        <v>0</v>
      </c>
      <c r="J222" s="13">
        <f t="shared" ref="J222" si="634">SUM(J215:J221)</f>
        <v>0</v>
      </c>
      <c r="K222" s="13">
        <f t="shared" ref="K222" si="635">SUM(K215:K221)</f>
        <v>0</v>
      </c>
      <c r="L222" s="13">
        <f t="shared" ref="L222" si="636">SUM(L215:L221)</f>
        <v>0</v>
      </c>
      <c r="M222" s="13">
        <f t="shared" ref="M222" si="637">SUM(M215:M221)</f>
        <v>0</v>
      </c>
      <c r="N222" s="13">
        <f t="shared" ref="N222" si="638">SUM(N215:N221)</f>
        <v>0</v>
      </c>
      <c r="O222" s="13">
        <f t="shared" ref="O222" si="639">SUM(O215:O221)</f>
        <v>0</v>
      </c>
      <c r="P222" s="13">
        <f t="shared" ref="P222" si="640">SUM(P215:P221)</f>
        <v>0</v>
      </c>
      <c r="Q222" s="13">
        <f t="shared" ref="Q222" si="641">SUM(Q215:Q221)</f>
        <v>0</v>
      </c>
      <c r="R222" s="13">
        <f t="shared" ref="R222" si="642">SUM(R215:R221)</f>
        <v>0</v>
      </c>
      <c r="S222" s="13">
        <f t="shared" ref="S222" si="643">SUM(S215:S221)</f>
        <v>0</v>
      </c>
      <c r="T222" s="13">
        <f t="shared" ref="T222" si="644">SUM(T215:T221)</f>
        <v>0</v>
      </c>
      <c r="U222" s="13">
        <f t="shared" ref="U222" si="645">SUM(U215:U221)</f>
        <v>0</v>
      </c>
      <c r="V222" s="13">
        <f t="shared" ref="V222" si="646">SUM(V215:V221)</f>
        <v>0</v>
      </c>
      <c r="W222" s="13">
        <f t="shared" ref="W222" si="647">SUM(W215:W221)</f>
        <v>0</v>
      </c>
      <c r="X222" s="13">
        <f t="shared" ref="X222" si="648">SUM(X215:X221)</f>
        <v>0</v>
      </c>
      <c r="Y222" s="13">
        <f t="shared" ref="Y222" si="649">SUM(Y215:Y221)</f>
        <v>0</v>
      </c>
      <c r="Z222" s="13">
        <f t="shared" ref="Z222" si="650">SUM(Z215:Z221)</f>
        <v>0</v>
      </c>
      <c r="AA222" s="13">
        <f t="shared" ref="AA222" si="651">SUM(AA215:AA221)</f>
        <v>0</v>
      </c>
      <c r="AB222" s="13">
        <f t="shared" ref="AB222" si="652">SUM(AB215:AB221)</f>
        <v>0</v>
      </c>
      <c r="AC222" s="13">
        <f t="shared" ref="AC222" si="653">SUM(AC215:AC221)</f>
        <v>0</v>
      </c>
      <c r="AD222" s="13">
        <f t="shared" ref="AD222" si="654">SUM(AD215:AD221)</f>
        <v>0</v>
      </c>
      <c r="AE222" s="13">
        <f t="shared" ref="AE222" si="655">SUM(AE215:AE221)</f>
        <v>0</v>
      </c>
      <c r="AF222" s="13">
        <f t="shared" ref="AF222" si="656">SUM(AF215:AF221)</f>
        <v>0</v>
      </c>
      <c r="AG222" s="13">
        <f t="shared" ref="AG222" si="657">SUM(AG215:AG221)</f>
        <v>0</v>
      </c>
      <c r="AH222" s="13">
        <f t="shared" ref="AH222" si="658">SUM(AH215:AH221)</f>
        <v>0</v>
      </c>
      <c r="AI222" s="13">
        <f t="shared" ref="AI222" si="659">SUM(AI215:AI221)</f>
        <v>0</v>
      </c>
      <c r="AJ222" s="13">
        <f t="shared" ref="AJ222" si="660">SUM(AJ215:AJ221)</f>
        <v>0</v>
      </c>
      <c r="AK222" s="13">
        <f t="shared" ref="AK222" si="661">SUM(AK215:AK221)</f>
        <v>0</v>
      </c>
      <c r="AL222" s="13">
        <f t="shared" ref="AL222" si="662">SUM(AL215:AL221)</f>
        <v>0</v>
      </c>
      <c r="AM222" s="13">
        <f t="shared" ref="AM222" si="663">SUM(AM215:AM221)</f>
        <v>0</v>
      </c>
      <c r="AN222" s="13">
        <f t="shared" ref="AN222" si="664">SUM(AN215:AN221)</f>
        <v>0</v>
      </c>
      <c r="AT222" s="19"/>
      <c r="AU222" s="19"/>
      <c r="AV222" s="19"/>
      <c r="AW222" s="19"/>
      <c r="AX222" s="19"/>
      <c r="AY222" s="19"/>
      <c r="AZ222" s="19"/>
      <c r="BA222" s="19"/>
      <c r="BB222" s="19"/>
      <c r="BC222" s="19"/>
      <c r="BD222" s="19"/>
      <c r="BE222" s="19"/>
      <c r="BF222" s="19"/>
      <c r="BG222" s="19"/>
      <c r="BH222" s="19"/>
      <c r="BI222" s="19"/>
      <c r="BJ222" s="19"/>
      <c r="BK222" s="19"/>
      <c r="BL222" s="19"/>
      <c r="BM222" s="19"/>
      <c r="BN222" s="19"/>
      <c r="BO222" s="19"/>
      <c r="BP222" s="19"/>
      <c r="BQ222" s="19"/>
      <c r="BR222" s="19"/>
      <c r="BS222" s="19"/>
      <c r="BT222" s="19"/>
      <c r="BU222" s="19"/>
      <c r="BV222" s="19"/>
      <c r="BW222" s="19"/>
    </row>
    <row r="223" spans="1:78" ht="13.5" thickBot="1">
      <c r="AT223" s="19"/>
      <c r="AU223" s="19"/>
      <c r="AV223" s="19"/>
      <c r="AW223" s="19"/>
      <c r="AX223" s="19"/>
      <c r="AY223" s="19"/>
      <c r="AZ223" s="19"/>
      <c r="BA223" s="19"/>
      <c r="BB223" s="19"/>
      <c r="BC223" s="19"/>
      <c r="BD223" s="19"/>
      <c r="BE223" s="19"/>
      <c r="BF223" s="19"/>
      <c r="BG223" s="19"/>
      <c r="BH223" s="19"/>
      <c r="BI223" s="19"/>
      <c r="BJ223" s="19"/>
      <c r="BK223" s="19"/>
      <c r="BL223" s="19"/>
      <c r="BM223" s="19"/>
      <c r="BN223" s="19"/>
      <c r="BO223" s="19"/>
      <c r="BP223" s="19"/>
      <c r="BQ223" s="19"/>
      <c r="BR223" s="19"/>
      <c r="BS223" s="19"/>
      <c r="BT223" s="19"/>
      <c r="BU223" s="19"/>
      <c r="BV223" s="19"/>
      <c r="BW223" s="19"/>
    </row>
    <row r="224" spans="1:78" ht="13.5" thickBot="1">
      <c r="A224" s="2" t="s">
        <v>163</v>
      </c>
      <c r="B224" s="3" t="s">
        <v>165</v>
      </c>
      <c r="C224" s="3"/>
      <c r="D224" s="3" t="s">
        <v>0</v>
      </c>
      <c r="E224" s="27" t="s">
        <v>181</v>
      </c>
      <c r="F224" s="27" t="s">
        <v>180</v>
      </c>
      <c r="G224" s="3" t="s">
        <v>166</v>
      </c>
      <c r="H224" s="3" t="s">
        <v>167</v>
      </c>
      <c r="I224" s="3" t="s">
        <v>168</v>
      </c>
      <c r="J224" s="3" t="s">
        <v>5</v>
      </c>
      <c r="K224" s="3" t="s">
        <v>161</v>
      </c>
      <c r="L224" s="3" t="s">
        <v>162</v>
      </c>
      <c r="M224" s="3" t="s">
        <v>152</v>
      </c>
      <c r="N224" s="3" t="s">
        <v>153</v>
      </c>
      <c r="O224" s="3" t="s">
        <v>154</v>
      </c>
      <c r="P224" s="3" t="s">
        <v>155</v>
      </c>
      <c r="Q224" s="3" t="s">
        <v>156</v>
      </c>
      <c r="R224" s="3" t="s">
        <v>157</v>
      </c>
      <c r="S224" s="3" t="s">
        <v>158</v>
      </c>
      <c r="T224" s="3" t="s">
        <v>159</v>
      </c>
      <c r="U224" s="3" t="s">
        <v>160</v>
      </c>
      <c r="V224" s="3" t="s">
        <v>179</v>
      </c>
      <c r="W224" s="3" t="s">
        <v>178</v>
      </c>
      <c r="X224" s="3" t="s">
        <v>26</v>
      </c>
      <c r="Y224" s="3" t="s">
        <v>29</v>
      </c>
      <c r="Z224" s="3" t="s">
        <v>28</v>
      </c>
      <c r="AA224" s="3" t="s">
        <v>32</v>
      </c>
      <c r="AB224" s="3" t="s">
        <v>23</v>
      </c>
      <c r="AC224" s="3" t="s">
        <v>27</v>
      </c>
      <c r="AD224" s="3" t="s">
        <v>24</v>
      </c>
      <c r="AE224" s="3" t="s">
        <v>25</v>
      </c>
      <c r="AF224" s="3" t="s">
        <v>31</v>
      </c>
      <c r="AG224" s="3" t="s">
        <v>22</v>
      </c>
      <c r="AH224" s="3" t="s">
        <v>30</v>
      </c>
      <c r="AI224" s="3" t="s">
        <v>36</v>
      </c>
      <c r="AJ224" s="3" t="s">
        <v>37</v>
      </c>
      <c r="AK224" s="3" t="s">
        <v>38</v>
      </c>
      <c r="AL224" s="3" t="s">
        <v>40</v>
      </c>
      <c r="AM224" s="3" t="s">
        <v>41</v>
      </c>
      <c r="AN224" s="4" t="s">
        <v>21</v>
      </c>
      <c r="AT224" s="19"/>
      <c r="AU224" s="19"/>
      <c r="AV224" s="19"/>
      <c r="AW224" s="19"/>
      <c r="AX224" s="19"/>
      <c r="AY224" s="19"/>
      <c r="AZ224" s="19"/>
      <c r="BA224" s="19"/>
      <c r="BB224" s="19"/>
      <c r="BC224" s="19"/>
      <c r="BD224" s="19"/>
      <c r="BE224" s="19"/>
      <c r="BF224" s="19"/>
      <c r="BG224" s="19"/>
      <c r="BH224" s="19"/>
      <c r="BI224" s="19"/>
      <c r="BJ224" s="19"/>
      <c r="BK224" s="19"/>
      <c r="BL224" s="19"/>
      <c r="BM224" s="19"/>
      <c r="BN224" s="19"/>
      <c r="BO224" s="19"/>
      <c r="BP224" s="19"/>
      <c r="BQ224" s="19"/>
      <c r="BR224" s="19"/>
      <c r="BS224" s="19"/>
      <c r="BT224" s="19"/>
      <c r="BU224" s="19"/>
      <c r="BV224" s="19"/>
      <c r="BW224" s="19"/>
    </row>
    <row r="225" spans="1:75">
      <c r="D225" s="23"/>
      <c r="E225" s="24" t="str">
        <f>IF($D225="","",$B225*VLOOKUP($D225,aliments!$B$2:$AZ$70,2,0)/100)</f>
        <v/>
      </c>
      <c r="F225" s="24" t="str">
        <f>IF($D225="","",$B225*VLOOKUP($D225,aliments!$B$2:$AZ$70,3,0)/100)</f>
        <v/>
      </c>
      <c r="G225" s="24" t="str">
        <f>IF($D225="","",$B225*VLOOKUP($D225,aliments!$B$2:$AZ$70,4,0)/100)</f>
        <v/>
      </c>
      <c r="H225" s="24" t="str">
        <f>IF($D225="","",$B225*VLOOKUP($D225,aliments!$B$2:$AZ$70,5,0)/100)</f>
        <v/>
      </c>
      <c r="I225" s="24" t="str">
        <f>IF($D225="","",$B225*VLOOKUP($D225,aliments!$B$2:$AZ$70,6,0)/100)</f>
        <v/>
      </c>
      <c r="J225" s="24" t="str">
        <f>IF($D225="","",$B225*VLOOKUP($D225,aliments!$B$2:$AZ$70,7,0)/100)</f>
        <v/>
      </c>
      <c r="K225" s="24" t="str">
        <f>IF($D225="","",$B225*VLOOKUP($D225,aliments!$B$2:$AZ$70,8,0)/100)</f>
        <v/>
      </c>
      <c r="L225" s="24" t="str">
        <f>IF($D225="","",$B225*VLOOKUP($D225,aliments!$B$2:$AZ$70,9,0)/100)</f>
        <v/>
      </c>
      <c r="M225" s="24" t="str">
        <f>IF($D225="","",$B225*VLOOKUP($D225,aliments!$B$2:$AZ$70,10,0)/100)</f>
        <v/>
      </c>
      <c r="N225" s="24" t="str">
        <f>IF($D225="","",$B225*VLOOKUP($D225,aliments!$B$2:$AZ$70,11,0)/100)</f>
        <v/>
      </c>
      <c r="O225" s="24" t="str">
        <f>IF($D225="","",$B225*VLOOKUP($D225,aliments!$B$2:$AZ$70,12,0)/100)</f>
        <v/>
      </c>
      <c r="P225" s="24" t="str">
        <f>IF($D225="","",$B225*VLOOKUP($D225,aliments!$B$2:$AZ$70,13,0)/100)</f>
        <v/>
      </c>
      <c r="Q225" s="24" t="str">
        <f>IF($D225="","",$B225*VLOOKUP($D225,aliments!$B$2:$AZ$70,14,0)/100)</f>
        <v/>
      </c>
      <c r="R225" s="24" t="str">
        <f>IF($D225="","",$B225*VLOOKUP($D225,aliments!$B$2:$AZ$70,15,0)/100)</f>
        <v/>
      </c>
      <c r="S225" s="24" t="str">
        <f>IF($D225="","",$B225*VLOOKUP($D225,aliments!$B$2:$AZ$70,16,0)/100)</f>
        <v/>
      </c>
      <c r="T225" s="24" t="str">
        <f>IF($D225="","",$B225*VLOOKUP($D225,aliments!$B$2:$AZ$70,17,0)/100)</f>
        <v/>
      </c>
      <c r="U225" s="24" t="str">
        <f>IF($D225="","",$B225*VLOOKUP($D225,aliments!$B$2:$AZ$70,18,0)/100)</f>
        <v/>
      </c>
      <c r="V225" s="24" t="str">
        <f>IF($D225="","",$B225*VLOOKUP($D225,aliments!$B$2:$AZ$70,19,0)/100)</f>
        <v/>
      </c>
      <c r="W225" s="24" t="str">
        <f>IF($D225="","",$B225*VLOOKUP($D225,aliments!$B$2:$AZ$70,20,0)/100)</f>
        <v/>
      </c>
      <c r="X225" s="24" t="str">
        <f>IF($D225="","",$B225*VLOOKUP($D225,aliments!$B$2:$AZ$70,21,0)/100)</f>
        <v/>
      </c>
      <c r="Y225" s="24" t="str">
        <f>IF($D225="","",$B225*VLOOKUP($D225,aliments!$B$2:$AZ$70,22,0)/100)</f>
        <v/>
      </c>
      <c r="Z225" s="24" t="str">
        <f>IF($D225="","",$B225*VLOOKUP($D225,aliments!$B$2:$AZ$70,23,0)/100)</f>
        <v/>
      </c>
      <c r="AA225" s="24" t="str">
        <f>IF($D225="","",$B225*VLOOKUP($D225,aliments!$B$2:$AZ$70,24,0)/100)</f>
        <v/>
      </c>
      <c r="AB225" s="24" t="str">
        <f>IF($D225="","",$B225*VLOOKUP($D225,aliments!$B$2:$AZ$70,25,0)/100)</f>
        <v/>
      </c>
      <c r="AC225" s="24" t="str">
        <f>IF($D225="","",$B225*VLOOKUP($D225,aliments!$B$2:$AZ$70,26,0)/100)</f>
        <v/>
      </c>
      <c r="AD225" s="24" t="str">
        <f>IF($D225="","",$B225*VLOOKUP($D225,aliments!$B$2:$AZ$70,27,0)/100)</f>
        <v/>
      </c>
      <c r="AE225" s="24" t="str">
        <f>IF($D225="","",$B225*VLOOKUP($D225,aliments!$B$2:$AZ$70,28,0)/100)</f>
        <v/>
      </c>
      <c r="AF225" s="24" t="str">
        <f>IF($D225="","",$B225*VLOOKUP($D225,aliments!$B$2:$AZ$70,29,0)/100)</f>
        <v/>
      </c>
      <c r="AG225" s="24" t="str">
        <f>IF($D225="","",$B225*VLOOKUP($D225,aliments!$B$2:$AZ$70,30,0)/100)</f>
        <v/>
      </c>
      <c r="AH225" s="24" t="str">
        <f>IF($D225="","",$B225*VLOOKUP($D225,aliments!$B$2:$AZ$70,31,0)/100)</f>
        <v/>
      </c>
      <c r="AI225" s="24" t="str">
        <f>IF($D225="","",$B225*VLOOKUP($D225,aliments!$B$2:$AZ$70,32,0)/100)</f>
        <v/>
      </c>
      <c r="AJ225" s="24" t="str">
        <f>IF($D225="","",$B225*VLOOKUP($D225,aliments!$B$2:$AZ$70,33,0)/100)</f>
        <v/>
      </c>
      <c r="AK225" s="24" t="str">
        <f>IF($D225="","",$B225*VLOOKUP($D225,aliments!$B$2:$AZ$70,34,0)/100)</f>
        <v/>
      </c>
      <c r="AL225" s="24" t="str">
        <f>IF($D225="","",$B225*VLOOKUP($D225,aliments!$B$2:$AZ$70,35,0)/100)</f>
        <v/>
      </c>
      <c r="AM225" s="24" t="str">
        <f>IF($D225="","",$B225*VLOOKUP($D225,aliments!$B$2:$AZ$70,36,0)/100)</f>
        <v/>
      </c>
      <c r="AN225" s="24" t="str">
        <f>IF($D225="","",$B225*VLOOKUP($D225,aliments!$B$2:$AZ$70,37,0)/100)</f>
        <v/>
      </c>
      <c r="AT225" s="19"/>
      <c r="AU225" s="19"/>
      <c r="AV225" s="19"/>
      <c r="AW225" s="19"/>
      <c r="AX225" s="19"/>
      <c r="AY225" s="19"/>
      <c r="AZ225" s="19"/>
      <c r="BA225" s="19"/>
      <c r="BB225" s="19"/>
      <c r="BC225" s="19"/>
      <c r="BD225" s="19"/>
      <c r="BE225" s="19"/>
      <c r="BF225" s="19"/>
      <c r="BG225" s="19"/>
      <c r="BH225" s="19"/>
      <c r="BI225" s="19"/>
      <c r="BJ225" s="19"/>
      <c r="BK225" s="19"/>
      <c r="BL225" s="19"/>
      <c r="BM225" s="19"/>
      <c r="BN225" s="19"/>
      <c r="BO225" s="19"/>
      <c r="BP225" s="19"/>
      <c r="BQ225" s="19"/>
      <c r="BR225" s="19"/>
      <c r="BS225" s="19"/>
      <c r="BT225" s="19"/>
      <c r="BU225" s="19"/>
      <c r="BV225" s="19"/>
      <c r="BW225" s="19"/>
    </row>
    <row r="226" spans="1:75">
      <c r="D226" s="23"/>
      <c r="E226" s="24" t="str">
        <f>IF($D226="","",$B226*VLOOKUP($D226,aliments!$B$2:$AZ$70,2,0)/100)</f>
        <v/>
      </c>
      <c r="F226" s="24" t="str">
        <f>IF($D226="","",$B226*VLOOKUP($D226,aliments!$B$2:$AZ$70,3,0)/100)</f>
        <v/>
      </c>
      <c r="G226" s="24" t="str">
        <f>IF($D226="","",$B226*VLOOKUP($D226,aliments!$B$2:$AZ$70,4,0)/100)</f>
        <v/>
      </c>
      <c r="H226" s="24" t="str">
        <f>IF($D226="","",$B226*VLOOKUP($D226,aliments!$B$2:$AZ$70,5,0)/100)</f>
        <v/>
      </c>
      <c r="I226" s="24" t="str">
        <f>IF($D226="","",$B226*VLOOKUP($D226,aliments!$B$2:$AZ$70,6,0)/100)</f>
        <v/>
      </c>
      <c r="J226" s="24" t="str">
        <f>IF($D226="","",$B226*VLOOKUP($D226,aliments!$B$2:$AZ$70,7,0)/100)</f>
        <v/>
      </c>
      <c r="K226" s="24" t="str">
        <f>IF($D226="","",$B226*VLOOKUP($D226,aliments!$B$2:$AZ$70,8,0)/100)</f>
        <v/>
      </c>
      <c r="L226" s="24" t="str">
        <f>IF($D226="","",$B226*VLOOKUP($D226,aliments!$B$2:$AZ$70,9,0)/100)</f>
        <v/>
      </c>
      <c r="M226" s="24" t="str">
        <f>IF($D226="","",$B226*VLOOKUP($D226,aliments!$B$2:$AZ$70,10,0)/100)</f>
        <v/>
      </c>
      <c r="N226" s="24" t="str">
        <f>IF($D226="","",$B226*VLOOKUP($D226,aliments!$B$2:$AZ$70,11,0)/100)</f>
        <v/>
      </c>
      <c r="O226" s="24" t="str">
        <f>IF($D226="","",$B226*VLOOKUP($D226,aliments!$B$2:$AZ$70,12,0)/100)</f>
        <v/>
      </c>
      <c r="P226" s="24" t="str">
        <f>IF($D226="","",$B226*VLOOKUP($D226,aliments!$B$2:$AZ$70,13,0)/100)</f>
        <v/>
      </c>
      <c r="Q226" s="24" t="str">
        <f>IF($D226="","",$B226*VLOOKUP($D226,aliments!$B$2:$AZ$70,14,0)/100)</f>
        <v/>
      </c>
      <c r="R226" s="24" t="str">
        <f>IF($D226="","",$B226*VLOOKUP($D226,aliments!$B$2:$AZ$70,15,0)/100)</f>
        <v/>
      </c>
      <c r="S226" s="24" t="str">
        <f>IF($D226="","",$B226*VLOOKUP($D226,aliments!$B$2:$AZ$70,16,0)/100)</f>
        <v/>
      </c>
      <c r="T226" s="24" t="str">
        <f>IF($D226="","",$B226*VLOOKUP($D226,aliments!$B$2:$AZ$70,17,0)/100)</f>
        <v/>
      </c>
      <c r="U226" s="24" t="str">
        <f>IF($D226="","",$B226*VLOOKUP($D226,aliments!$B$2:$AZ$70,18,0)/100)</f>
        <v/>
      </c>
      <c r="V226" s="24" t="str">
        <f>IF($D226="","",$B226*VLOOKUP($D226,aliments!$B$2:$AZ$70,19,0)/100)</f>
        <v/>
      </c>
      <c r="W226" s="24" t="str">
        <f>IF($D226="","",$B226*VLOOKUP($D226,aliments!$B$2:$AZ$70,20,0)/100)</f>
        <v/>
      </c>
      <c r="X226" s="24" t="str">
        <f>IF($D226="","",$B226*VLOOKUP($D226,aliments!$B$2:$AZ$70,21,0)/100)</f>
        <v/>
      </c>
      <c r="Y226" s="24" t="str">
        <f>IF($D226="","",$B226*VLOOKUP($D226,aliments!$B$2:$AZ$70,22,0)/100)</f>
        <v/>
      </c>
      <c r="Z226" s="24" t="str">
        <f>IF($D226="","",$B226*VLOOKUP($D226,aliments!$B$2:$AZ$70,23,0)/100)</f>
        <v/>
      </c>
      <c r="AA226" s="24" t="str">
        <f>IF($D226="","",$B226*VLOOKUP($D226,aliments!$B$2:$AZ$70,24,0)/100)</f>
        <v/>
      </c>
      <c r="AB226" s="24" t="str">
        <f>IF($D226="","",$B226*VLOOKUP($D226,aliments!$B$2:$AZ$70,25,0)/100)</f>
        <v/>
      </c>
      <c r="AC226" s="24" t="str">
        <f>IF($D226="","",$B226*VLOOKUP($D226,aliments!$B$2:$AZ$70,26,0)/100)</f>
        <v/>
      </c>
      <c r="AD226" s="24" t="str">
        <f>IF($D226="","",$B226*VLOOKUP($D226,aliments!$B$2:$AZ$70,27,0)/100)</f>
        <v/>
      </c>
      <c r="AE226" s="24" t="str">
        <f>IF($D226="","",$B226*VLOOKUP($D226,aliments!$B$2:$AZ$70,28,0)/100)</f>
        <v/>
      </c>
      <c r="AF226" s="24" t="str">
        <f>IF($D226="","",$B226*VLOOKUP($D226,aliments!$B$2:$AZ$70,29,0)/100)</f>
        <v/>
      </c>
      <c r="AG226" s="24" t="str">
        <f>IF($D226="","",$B226*VLOOKUP($D226,aliments!$B$2:$AZ$70,30,0)/100)</f>
        <v/>
      </c>
      <c r="AH226" s="24" t="str">
        <f>IF($D226="","",$B226*VLOOKUP($D226,aliments!$B$2:$AZ$70,31,0)/100)</f>
        <v/>
      </c>
      <c r="AI226" s="24" t="str">
        <f>IF($D226="","",$B226*VLOOKUP($D226,aliments!$B$2:$AZ$70,32,0)/100)</f>
        <v/>
      </c>
      <c r="AJ226" s="24" t="str">
        <f>IF($D226="","",$B226*VLOOKUP($D226,aliments!$B$2:$AZ$70,33,0)/100)</f>
        <v/>
      </c>
      <c r="AK226" s="24" t="str">
        <f>IF($D226="","",$B226*VLOOKUP($D226,aliments!$B$2:$AZ$70,34,0)/100)</f>
        <v/>
      </c>
      <c r="AL226" s="24" t="str">
        <f>IF($D226="","",$B226*VLOOKUP($D226,aliments!$B$2:$AZ$70,35,0)/100)</f>
        <v/>
      </c>
      <c r="AM226" s="24" t="str">
        <f>IF($D226="","",$B226*VLOOKUP($D226,aliments!$B$2:$AZ$70,36,0)/100)</f>
        <v/>
      </c>
      <c r="AN226" s="24" t="str">
        <f>IF($D226="","",$B226*VLOOKUP($D226,aliments!$B$2:$AZ$70,37,0)/100)</f>
        <v/>
      </c>
    </row>
    <row r="227" spans="1:75">
      <c r="D227" s="23"/>
      <c r="E227" s="24" t="str">
        <f>IF($D227="","",$B227*VLOOKUP($D227,aliments!$B$2:$AZ$70,2,0)/100)</f>
        <v/>
      </c>
      <c r="F227" s="24" t="str">
        <f>IF($D227="","",$B227*VLOOKUP($D227,aliments!$B$2:$AZ$70,3,0)/100)</f>
        <v/>
      </c>
      <c r="G227" s="24" t="str">
        <f>IF($D227="","",$B227*VLOOKUP($D227,aliments!$B$2:$AZ$70,4,0)/100)</f>
        <v/>
      </c>
      <c r="H227" s="24" t="str">
        <f>IF($D227="","",$B227*VLOOKUP($D227,aliments!$B$2:$AZ$70,5,0)/100)</f>
        <v/>
      </c>
      <c r="I227" s="24" t="str">
        <f>IF($D227="","",$B227*VLOOKUP($D227,aliments!$B$2:$AZ$70,6,0)/100)</f>
        <v/>
      </c>
      <c r="J227" s="24" t="str">
        <f>IF($D227="","",$B227*VLOOKUP($D227,aliments!$B$2:$AZ$70,7,0)/100)</f>
        <v/>
      </c>
      <c r="K227" s="24" t="str">
        <f>IF($D227="","",$B227*VLOOKUP($D227,aliments!$B$2:$AZ$70,8,0)/100)</f>
        <v/>
      </c>
      <c r="L227" s="24" t="str">
        <f>IF($D227="","",$B227*VLOOKUP($D227,aliments!$B$2:$AZ$70,9,0)/100)</f>
        <v/>
      </c>
      <c r="M227" s="24" t="str">
        <f>IF($D227="","",$B227*VLOOKUP($D227,aliments!$B$2:$AZ$70,10,0)/100)</f>
        <v/>
      </c>
      <c r="N227" s="24" t="str">
        <f>IF($D227="","",$B227*VLOOKUP($D227,aliments!$B$2:$AZ$70,11,0)/100)</f>
        <v/>
      </c>
      <c r="O227" s="24" t="str">
        <f>IF($D227="","",$B227*VLOOKUP($D227,aliments!$B$2:$AZ$70,12,0)/100)</f>
        <v/>
      </c>
      <c r="P227" s="24" t="str">
        <f>IF($D227="","",$B227*VLOOKUP($D227,aliments!$B$2:$AZ$70,13,0)/100)</f>
        <v/>
      </c>
      <c r="Q227" s="24" t="str">
        <f>IF($D227="","",$B227*VLOOKUP($D227,aliments!$B$2:$AZ$70,14,0)/100)</f>
        <v/>
      </c>
      <c r="R227" s="24" t="str">
        <f>IF($D227="","",$B227*VLOOKUP($D227,aliments!$B$2:$AZ$70,15,0)/100)</f>
        <v/>
      </c>
      <c r="S227" s="24" t="str">
        <f>IF($D227="","",$B227*VLOOKUP($D227,aliments!$B$2:$AZ$70,16,0)/100)</f>
        <v/>
      </c>
      <c r="T227" s="24" t="str">
        <f>IF($D227="","",$B227*VLOOKUP($D227,aliments!$B$2:$AZ$70,17,0)/100)</f>
        <v/>
      </c>
      <c r="U227" s="24" t="str">
        <f>IF($D227="","",$B227*VLOOKUP($D227,aliments!$B$2:$AZ$70,18,0)/100)</f>
        <v/>
      </c>
      <c r="V227" s="24" t="str">
        <f>IF($D227="","",$B227*VLOOKUP($D227,aliments!$B$2:$AZ$70,19,0)/100)</f>
        <v/>
      </c>
      <c r="W227" s="24" t="str">
        <f>IF($D227="","",$B227*VLOOKUP($D227,aliments!$B$2:$AZ$70,20,0)/100)</f>
        <v/>
      </c>
      <c r="X227" s="24" t="str">
        <f>IF($D227="","",$B227*VLOOKUP($D227,aliments!$B$2:$AZ$70,21,0)/100)</f>
        <v/>
      </c>
      <c r="Y227" s="24" t="str">
        <f>IF($D227="","",$B227*VLOOKUP($D227,aliments!$B$2:$AZ$70,22,0)/100)</f>
        <v/>
      </c>
      <c r="Z227" s="24" t="str">
        <f>IF($D227="","",$B227*VLOOKUP($D227,aliments!$B$2:$AZ$70,23,0)/100)</f>
        <v/>
      </c>
      <c r="AA227" s="24" t="str">
        <f>IF($D227="","",$B227*VLOOKUP($D227,aliments!$B$2:$AZ$70,24,0)/100)</f>
        <v/>
      </c>
      <c r="AB227" s="24" t="str">
        <f>IF($D227="","",$B227*VLOOKUP($D227,aliments!$B$2:$AZ$70,25,0)/100)</f>
        <v/>
      </c>
      <c r="AC227" s="24" t="str">
        <f>IF($D227="","",$B227*VLOOKUP($D227,aliments!$B$2:$AZ$70,26,0)/100)</f>
        <v/>
      </c>
      <c r="AD227" s="24" t="str">
        <f>IF($D227="","",$B227*VLOOKUP($D227,aliments!$B$2:$AZ$70,27,0)/100)</f>
        <v/>
      </c>
      <c r="AE227" s="24" t="str">
        <f>IF($D227="","",$B227*VLOOKUP($D227,aliments!$B$2:$AZ$70,28,0)/100)</f>
        <v/>
      </c>
      <c r="AF227" s="24" t="str">
        <f>IF($D227="","",$B227*VLOOKUP($D227,aliments!$B$2:$AZ$70,29,0)/100)</f>
        <v/>
      </c>
      <c r="AG227" s="24" t="str">
        <f>IF($D227="","",$B227*VLOOKUP($D227,aliments!$B$2:$AZ$70,30,0)/100)</f>
        <v/>
      </c>
      <c r="AH227" s="24" t="str">
        <f>IF($D227="","",$B227*VLOOKUP($D227,aliments!$B$2:$AZ$70,31,0)/100)</f>
        <v/>
      </c>
      <c r="AI227" s="24" t="str">
        <f>IF($D227="","",$B227*VLOOKUP($D227,aliments!$B$2:$AZ$70,32,0)/100)</f>
        <v/>
      </c>
      <c r="AJ227" s="24" t="str">
        <f>IF($D227="","",$B227*VLOOKUP($D227,aliments!$B$2:$AZ$70,33,0)/100)</f>
        <v/>
      </c>
      <c r="AK227" s="24" t="str">
        <f>IF($D227="","",$B227*VLOOKUP($D227,aliments!$B$2:$AZ$70,34,0)/100)</f>
        <v/>
      </c>
      <c r="AL227" s="24" t="str">
        <f>IF($D227="","",$B227*VLOOKUP($D227,aliments!$B$2:$AZ$70,35,0)/100)</f>
        <v/>
      </c>
      <c r="AM227" s="24" t="str">
        <f>IF($D227="","",$B227*VLOOKUP($D227,aliments!$B$2:$AZ$70,36,0)/100)</f>
        <v/>
      </c>
      <c r="AN227" s="24" t="str">
        <f>IF($D227="","",$B227*VLOOKUP($D227,aliments!$B$2:$AZ$70,37,0)/100)</f>
        <v/>
      </c>
    </row>
    <row r="228" spans="1:75">
      <c r="D228" s="23"/>
      <c r="E228" s="24" t="str">
        <f>IF($D228="","",$B228*VLOOKUP($D228,aliments!$B$2:$AZ$70,2,0)/100)</f>
        <v/>
      </c>
      <c r="F228" s="24" t="str">
        <f>IF($D228="","",$B228*VLOOKUP($D228,aliments!$B$2:$AZ$70,3,0)/100)</f>
        <v/>
      </c>
      <c r="G228" s="24" t="str">
        <f>IF($D228="","",$B228*VLOOKUP($D228,aliments!$B$2:$AZ$70,4,0)/100)</f>
        <v/>
      </c>
      <c r="H228" s="24" t="str">
        <f>IF($D228="","",$B228*VLOOKUP($D228,aliments!$B$2:$AZ$70,5,0)/100)</f>
        <v/>
      </c>
      <c r="I228" s="24" t="str">
        <f>IF($D228="","",$B228*VLOOKUP($D228,aliments!$B$2:$AZ$70,6,0)/100)</f>
        <v/>
      </c>
      <c r="J228" s="24" t="str">
        <f>IF($D228="","",$B228*VLOOKUP($D228,aliments!$B$2:$AZ$70,7,0)/100)</f>
        <v/>
      </c>
      <c r="K228" s="24" t="str">
        <f>IF($D228="","",$B228*VLOOKUP($D228,aliments!$B$2:$AZ$70,8,0)/100)</f>
        <v/>
      </c>
      <c r="L228" s="24" t="str">
        <f>IF($D228="","",$B228*VLOOKUP($D228,aliments!$B$2:$AZ$70,9,0)/100)</f>
        <v/>
      </c>
      <c r="M228" s="24" t="str">
        <f>IF($D228="","",$B228*VLOOKUP($D228,aliments!$B$2:$AZ$70,10,0)/100)</f>
        <v/>
      </c>
      <c r="N228" s="24" t="str">
        <f>IF($D228="","",$B228*VLOOKUP($D228,aliments!$B$2:$AZ$70,11,0)/100)</f>
        <v/>
      </c>
      <c r="O228" s="24" t="str">
        <f>IF($D228="","",$B228*VLOOKUP($D228,aliments!$B$2:$AZ$70,12,0)/100)</f>
        <v/>
      </c>
      <c r="P228" s="24" t="str">
        <f>IF($D228="","",$B228*VLOOKUP($D228,aliments!$B$2:$AZ$70,13,0)/100)</f>
        <v/>
      </c>
      <c r="Q228" s="24" t="str">
        <f>IF($D228="","",$B228*VLOOKUP($D228,aliments!$B$2:$AZ$70,14,0)/100)</f>
        <v/>
      </c>
      <c r="R228" s="24" t="str">
        <f>IF($D228="","",$B228*VLOOKUP($D228,aliments!$B$2:$AZ$70,15,0)/100)</f>
        <v/>
      </c>
      <c r="S228" s="24" t="str">
        <f>IF($D228="","",$B228*VLOOKUP($D228,aliments!$B$2:$AZ$70,16,0)/100)</f>
        <v/>
      </c>
      <c r="T228" s="24" t="str">
        <f>IF($D228="","",$B228*VLOOKUP($D228,aliments!$B$2:$AZ$70,17,0)/100)</f>
        <v/>
      </c>
      <c r="U228" s="24" t="str">
        <f>IF($D228="","",$B228*VLOOKUP($D228,aliments!$B$2:$AZ$70,18,0)/100)</f>
        <v/>
      </c>
      <c r="V228" s="24" t="str">
        <f>IF($D228="","",$B228*VLOOKUP($D228,aliments!$B$2:$AZ$70,19,0)/100)</f>
        <v/>
      </c>
      <c r="W228" s="24" t="str">
        <f>IF($D228="","",$B228*VLOOKUP($D228,aliments!$B$2:$AZ$70,20,0)/100)</f>
        <v/>
      </c>
      <c r="X228" s="24" t="str">
        <f>IF($D228="","",$B228*VLOOKUP($D228,aliments!$B$2:$AZ$70,21,0)/100)</f>
        <v/>
      </c>
      <c r="Y228" s="24" t="str">
        <f>IF($D228="","",$B228*VLOOKUP($D228,aliments!$B$2:$AZ$70,22,0)/100)</f>
        <v/>
      </c>
      <c r="Z228" s="24" t="str">
        <f>IF($D228="","",$B228*VLOOKUP($D228,aliments!$B$2:$AZ$70,23,0)/100)</f>
        <v/>
      </c>
      <c r="AA228" s="24" t="str">
        <f>IF($D228="","",$B228*VLOOKUP($D228,aliments!$B$2:$AZ$70,24,0)/100)</f>
        <v/>
      </c>
      <c r="AB228" s="24" t="str">
        <f>IF($D228="","",$B228*VLOOKUP($D228,aliments!$B$2:$AZ$70,25,0)/100)</f>
        <v/>
      </c>
      <c r="AC228" s="24" t="str">
        <f>IF($D228="","",$B228*VLOOKUP($D228,aliments!$B$2:$AZ$70,26,0)/100)</f>
        <v/>
      </c>
      <c r="AD228" s="24" t="str">
        <f>IF($D228="","",$B228*VLOOKUP($D228,aliments!$B$2:$AZ$70,27,0)/100)</f>
        <v/>
      </c>
      <c r="AE228" s="24" t="str">
        <f>IF($D228="","",$B228*VLOOKUP($D228,aliments!$B$2:$AZ$70,28,0)/100)</f>
        <v/>
      </c>
      <c r="AF228" s="24" t="str">
        <f>IF($D228="","",$B228*VLOOKUP($D228,aliments!$B$2:$AZ$70,29,0)/100)</f>
        <v/>
      </c>
      <c r="AG228" s="24" t="str">
        <f>IF($D228="","",$B228*VLOOKUP($D228,aliments!$B$2:$AZ$70,30,0)/100)</f>
        <v/>
      </c>
      <c r="AH228" s="24" t="str">
        <f>IF($D228="","",$B228*VLOOKUP($D228,aliments!$B$2:$AZ$70,31,0)/100)</f>
        <v/>
      </c>
      <c r="AI228" s="24" t="str">
        <f>IF($D228="","",$B228*VLOOKUP($D228,aliments!$B$2:$AZ$70,32,0)/100)</f>
        <v/>
      </c>
      <c r="AJ228" s="24" t="str">
        <f>IF($D228="","",$B228*VLOOKUP($D228,aliments!$B$2:$AZ$70,33,0)/100)</f>
        <v/>
      </c>
      <c r="AK228" s="24" t="str">
        <f>IF($D228="","",$B228*VLOOKUP($D228,aliments!$B$2:$AZ$70,34,0)/100)</f>
        <v/>
      </c>
      <c r="AL228" s="24" t="str">
        <f>IF($D228="","",$B228*VLOOKUP($D228,aliments!$B$2:$AZ$70,35,0)/100)</f>
        <v/>
      </c>
      <c r="AM228" s="24" t="str">
        <f>IF($D228="","",$B228*VLOOKUP($D228,aliments!$B$2:$AZ$70,36,0)/100)</f>
        <v/>
      </c>
      <c r="AN228" s="24" t="str">
        <f>IF($D228="","",$B228*VLOOKUP($D228,aliments!$B$2:$AZ$70,37,0)/100)</f>
        <v/>
      </c>
    </row>
    <row r="229" spans="1:75">
      <c r="D229" s="23"/>
      <c r="E229" s="24" t="str">
        <f>IF($D229="","",$B229*VLOOKUP($D229,aliments!$B$2:$AZ$70,2,0)/100)</f>
        <v/>
      </c>
      <c r="F229" s="24" t="str">
        <f>IF($D229="","",$B229*VLOOKUP($D229,aliments!$B$2:$AZ$70,3,0)/100)</f>
        <v/>
      </c>
      <c r="G229" s="24" t="str">
        <f>IF($D229="","",$B229*VLOOKUP($D229,aliments!$B$2:$AZ$70,4,0)/100)</f>
        <v/>
      </c>
      <c r="H229" s="24" t="str">
        <f>IF($D229="","",$B229*VLOOKUP($D229,aliments!$B$2:$AZ$70,5,0)/100)</f>
        <v/>
      </c>
      <c r="I229" s="24" t="str">
        <f>IF($D229="","",$B229*VLOOKUP($D229,aliments!$B$2:$AZ$70,6,0)/100)</f>
        <v/>
      </c>
      <c r="J229" s="24" t="str">
        <f>IF($D229="","",$B229*VLOOKUP($D229,aliments!$B$2:$AZ$70,7,0)/100)</f>
        <v/>
      </c>
      <c r="K229" s="24" t="str">
        <f>IF($D229="","",$B229*VLOOKUP($D229,aliments!$B$2:$AZ$70,8,0)/100)</f>
        <v/>
      </c>
      <c r="L229" s="24" t="str">
        <f>IF($D229="","",$B229*VLOOKUP($D229,aliments!$B$2:$AZ$70,9,0)/100)</f>
        <v/>
      </c>
      <c r="M229" s="24" t="str">
        <f>IF($D229="","",$B229*VLOOKUP($D229,aliments!$B$2:$AZ$70,10,0)/100)</f>
        <v/>
      </c>
      <c r="N229" s="24" t="str">
        <f>IF($D229="","",$B229*VLOOKUP($D229,aliments!$B$2:$AZ$70,11,0)/100)</f>
        <v/>
      </c>
      <c r="O229" s="24" t="str">
        <f>IF($D229="","",$B229*VLOOKUP($D229,aliments!$B$2:$AZ$70,12,0)/100)</f>
        <v/>
      </c>
      <c r="P229" s="24" t="str">
        <f>IF($D229="","",$B229*VLOOKUP($D229,aliments!$B$2:$AZ$70,13,0)/100)</f>
        <v/>
      </c>
      <c r="Q229" s="24" t="str">
        <f>IF($D229="","",$B229*VLOOKUP($D229,aliments!$B$2:$AZ$70,14,0)/100)</f>
        <v/>
      </c>
      <c r="R229" s="24" t="str">
        <f>IF($D229="","",$B229*VLOOKUP($D229,aliments!$B$2:$AZ$70,15,0)/100)</f>
        <v/>
      </c>
      <c r="S229" s="24" t="str">
        <f>IF($D229="","",$B229*VLOOKUP($D229,aliments!$B$2:$AZ$70,16,0)/100)</f>
        <v/>
      </c>
      <c r="T229" s="24" t="str">
        <f>IF($D229="","",$B229*VLOOKUP($D229,aliments!$B$2:$AZ$70,17,0)/100)</f>
        <v/>
      </c>
      <c r="U229" s="24" t="str">
        <f>IF($D229="","",$B229*VLOOKUP($D229,aliments!$B$2:$AZ$70,18,0)/100)</f>
        <v/>
      </c>
      <c r="V229" s="24" t="str">
        <f>IF($D229="","",$B229*VLOOKUP($D229,aliments!$B$2:$AZ$70,19,0)/100)</f>
        <v/>
      </c>
      <c r="W229" s="24" t="str">
        <f>IF($D229="","",$B229*VLOOKUP($D229,aliments!$B$2:$AZ$70,20,0)/100)</f>
        <v/>
      </c>
      <c r="X229" s="24" t="str">
        <f>IF($D229="","",$B229*VLOOKUP($D229,aliments!$B$2:$AZ$70,21,0)/100)</f>
        <v/>
      </c>
      <c r="Y229" s="24" t="str">
        <f>IF($D229="","",$B229*VLOOKUP($D229,aliments!$B$2:$AZ$70,22,0)/100)</f>
        <v/>
      </c>
      <c r="Z229" s="24" t="str">
        <f>IF($D229="","",$B229*VLOOKUP($D229,aliments!$B$2:$AZ$70,23,0)/100)</f>
        <v/>
      </c>
      <c r="AA229" s="24" t="str">
        <f>IF($D229="","",$B229*VLOOKUP($D229,aliments!$B$2:$AZ$70,24,0)/100)</f>
        <v/>
      </c>
      <c r="AB229" s="24" t="str">
        <f>IF($D229="","",$B229*VLOOKUP($D229,aliments!$B$2:$AZ$70,25,0)/100)</f>
        <v/>
      </c>
      <c r="AC229" s="24" t="str">
        <f>IF($D229="","",$B229*VLOOKUP($D229,aliments!$B$2:$AZ$70,26,0)/100)</f>
        <v/>
      </c>
      <c r="AD229" s="24" t="str">
        <f>IF($D229="","",$B229*VLOOKUP($D229,aliments!$B$2:$AZ$70,27,0)/100)</f>
        <v/>
      </c>
      <c r="AE229" s="24" t="str">
        <f>IF($D229="","",$B229*VLOOKUP($D229,aliments!$B$2:$AZ$70,28,0)/100)</f>
        <v/>
      </c>
      <c r="AF229" s="24" t="str">
        <f>IF($D229="","",$B229*VLOOKUP($D229,aliments!$B$2:$AZ$70,29,0)/100)</f>
        <v/>
      </c>
      <c r="AG229" s="24" t="str">
        <f>IF($D229="","",$B229*VLOOKUP($D229,aliments!$B$2:$AZ$70,30,0)/100)</f>
        <v/>
      </c>
      <c r="AH229" s="24" t="str">
        <f>IF($D229="","",$B229*VLOOKUP($D229,aliments!$B$2:$AZ$70,31,0)/100)</f>
        <v/>
      </c>
      <c r="AI229" s="24" t="str">
        <f>IF($D229="","",$B229*VLOOKUP($D229,aliments!$B$2:$AZ$70,32,0)/100)</f>
        <v/>
      </c>
      <c r="AJ229" s="24" t="str">
        <f>IF($D229="","",$B229*VLOOKUP($D229,aliments!$B$2:$AZ$70,33,0)/100)</f>
        <v/>
      </c>
      <c r="AK229" s="24" t="str">
        <f>IF($D229="","",$B229*VLOOKUP($D229,aliments!$B$2:$AZ$70,34,0)/100)</f>
        <v/>
      </c>
      <c r="AL229" s="24" t="str">
        <f>IF($D229="","",$B229*VLOOKUP($D229,aliments!$B$2:$AZ$70,35,0)/100)</f>
        <v/>
      </c>
      <c r="AM229" s="24" t="str">
        <f>IF($D229="","",$B229*VLOOKUP($D229,aliments!$B$2:$AZ$70,36,0)/100)</f>
        <v/>
      </c>
      <c r="AN229" s="24" t="str">
        <f>IF($D229="","",$B229*VLOOKUP($D229,aliments!$B$2:$AZ$70,37,0)/100)</f>
        <v/>
      </c>
      <c r="AT229" s="19"/>
      <c r="AU229" s="19"/>
      <c r="AV229" s="19"/>
      <c r="AW229" s="19"/>
      <c r="AX229" s="19"/>
      <c r="AY229" s="19"/>
      <c r="AZ229" s="19"/>
      <c r="BA229" s="19"/>
      <c r="BB229" s="19"/>
      <c r="BC229" s="19"/>
      <c r="BD229" s="19"/>
      <c r="BE229" s="19"/>
      <c r="BF229" s="19"/>
      <c r="BG229" s="19"/>
      <c r="BH229" s="19"/>
      <c r="BI229" s="19"/>
      <c r="BJ229" s="19"/>
      <c r="BK229" s="19"/>
      <c r="BL229" s="19"/>
      <c r="BM229" s="19"/>
      <c r="BN229" s="19"/>
      <c r="BO229" s="19"/>
      <c r="BP229" s="19"/>
      <c r="BQ229" s="19"/>
      <c r="BR229" s="19"/>
      <c r="BS229" s="19"/>
      <c r="BT229" s="19"/>
      <c r="BU229" s="19"/>
      <c r="BV229" s="19"/>
      <c r="BW229" s="19"/>
    </row>
    <row r="230" spans="1:75">
      <c r="D230" s="23"/>
      <c r="E230" s="24" t="str">
        <f>IF($D230="","",$B230*VLOOKUP($D230,aliments!$B$2:$AZ$70,2,0)/100)</f>
        <v/>
      </c>
      <c r="F230" s="24" t="str">
        <f>IF($D230="","",$B230*VLOOKUP($D230,aliments!$B$2:$AZ$70,3,0)/100)</f>
        <v/>
      </c>
      <c r="G230" s="24" t="str">
        <f>IF($D230="","",$B230*VLOOKUP($D230,aliments!$B$2:$AZ$70,4,0)/100)</f>
        <v/>
      </c>
      <c r="H230" s="24" t="str">
        <f>IF($D230="","",$B230*VLOOKUP($D230,aliments!$B$2:$AZ$70,5,0)/100)</f>
        <v/>
      </c>
      <c r="I230" s="24" t="str">
        <f>IF($D230="","",$B230*VLOOKUP($D230,aliments!$B$2:$AZ$70,6,0)/100)</f>
        <v/>
      </c>
      <c r="J230" s="24" t="str">
        <f>IF($D230="","",$B230*VLOOKUP($D230,aliments!$B$2:$AZ$70,7,0)/100)</f>
        <v/>
      </c>
      <c r="K230" s="24" t="str">
        <f>IF($D230="","",$B230*VLOOKUP($D230,aliments!$B$2:$AZ$70,8,0)/100)</f>
        <v/>
      </c>
      <c r="L230" s="24" t="str">
        <f>IF($D230="","",$B230*VLOOKUP($D230,aliments!$B$2:$AZ$70,9,0)/100)</f>
        <v/>
      </c>
      <c r="M230" s="24" t="str">
        <f>IF($D230="","",$B230*VLOOKUP($D230,aliments!$B$2:$AZ$70,10,0)/100)</f>
        <v/>
      </c>
      <c r="N230" s="24" t="str">
        <f>IF($D230="","",$B230*VLOOKUP($D230,aliments!$B$2:$AZ$70,11,0)/100)</f>
        <v/>
      </c>
      <c r="O230" s="24" t="str">
        <f>IF($D230="","",$B230*VLOOKUP($D230,aliments!$B$2:$AZ$70,12,0)/100)</f>
        <v/>
      </c>
      <c r="P230" s="24" t="str">
        <f>IF($D230="","",$B230*VLOOKUP($D230,aliments!$B$2:$AZ$70,13,0)/100)</f>
        <v/>
      </c>
      <c r="Q230" s="24" t="str">
        <f>IF($D230="","",$B230*VLOOKUP($D230,aliments!$B$2:$AZ$70,14,0)/100)</f>
        <v/>
      </c>
      <c r="R230" s="24" t="str">
        <f>IF($D230="","",$B230*VLOOKUP($D230,aliments!$B$2:$AZ$70,15,0)/100)</f>
        <v/>
      </c>
      <c r="S230" s="24" t="str">
        <f>IF($D230="","",$B230*VLOOKUP($D230,aliments!$B$2:$AZ$70,16,0)/100)</f>
        <v/>
      </c>
      <c r="T230" s="24" t="str">
        <f>IF($D230="","",$B230*VLOOKUP($D230,aliments!$B$2:$AZ$70,17,0)/100)</f>
        <v/>
      </c>
      <c r="U230" s="24" t="str">
        <f>IF($D230="","",$B230*VLOOKUP($D230,aliments!$B$2:$AZ$70,18,0)/100)</f>
        <v/>
      </c>
      <c r="V230" s="24" t="str">
        <f>IF($D230="","",$B230*VLOOKUP($D230,aliments!$B$2:$AZ$70,19,0)/100)</f>
        <v/>
      </c>
      <c r="W230" s="24" t="str">
        <f>IF($D230="","",$B230*VLOOKUP($D230,aliments!$B$2:$AZ$70,20,0)/100)</f>
        <v/>
      </c>
      <c r="X230" s="24" t="str">
        <f>IF($D230="","",$B230*VLOOKUP($D230,aliments!$B$2:$AZ$70,21,0)/100)</f>
        <v/>
      </c>
      <c r="Y230" s="24" t="str">
        <f>IF($D230="","",$B230*VLOOKUP($D230,aliments!$B$2:$AZ$70,22,0)/100)</f>
        <v/>
      </c>
      <c r="Z230" s="24" t="str">
        <f>IF($D230="","",$B230*VLOOKUP($D230,aliments!$B$2:$AZ$70,23,0)/100)</f>
        <v/>
      </c>
      <c r="AA230" s="24" t="str">
        <f>IF($D230="","",$B230*VLOOKUP($D230,aliments!$B$2:$AZ$70,24,0)/100)</f>
        <v/>
      </c>
      <c r="AB230" s="24" t="str">
        <f>IF($D230="","",$B230*VLOOKUP($D230,aliments!$B$2:$AZ$70,25,0)/100)</f>
        <v/>
      </c>
      <c r="AC230" s="24" t="str">
        <f>IF($D230="","",$B230*VLOOKUP($D230,aliments!$B$2:$AZ$70,26,0)/100)</f>
        <v/>
      </c>
      <c r="AD230" s="24" t="str">
        <f>IF($D230="","",$B230*VLOOKUP($D230,aliments!$B$2:$AZ$70,27,0)/100)</f>
        <v/>
      </c>
      <c r="AE230" s="24" t="str">
        <f>IF($D230="","",$B230*VLOOKUP($D230,aliments!$B$2:$AZ$70,28,0)/100)</f>
        <v/>
      </c>
      <c r="AF230" s="24" t="str">
        <f>IF($D230="","",$B230*VLOOKUP($D230,aliments!$B$2:$AZ$70,29,0)/100)</f>
        <v/>
      </c>
      <c r="AG230" s="24" t="str">
        <f>IF($D230="","",$B230*VLOOKUP($D230,aliments!$B$2:$AZ$70,30,0)/100)</f>
        <v/>
      </c>
      <c r="AH230" s="24" t="str">
        <f>IF($D230="","",$B230*VLOOKUP($D230,aliments!$B$2:$AZ$70,31,0)/100)</f>
        <v/>
      </c>
      <c r="AI230" s="24" t="str">
        <f>IF($D230="","",$B230*VLOOKUP($D230,aliments!$B$2:$AZ$70,32,0)/100)</f>
        <v/>
      </c>
      <c r="AJ230" s="24" t="str">
        <f>IF($D230="","",$B230*VLOOKUP($D230,aliments!$B$2:$AZ$70,33,0)/100)</f>
        <v/>
      </c>
      <c r="AK230" s="24" t="str">
        <f>IF($D230="","",$B230*VLOOKUP($D230,aliments!$B$2:$AZ$70,34,0)/100)</f>
        <v/>
      </c>
      <c r="AL230" s="24" t="str">
        <f>IF($D230="","",$B230*VLOOKUP($D230,aliments!$B$2:$AZ$70,35,0)/100)</f>
        <v/>
      </c>
      <c r="AM230" s="24" t="str">
        <f>IF($D230="","",$B230*VLOOKUP($D230,aliments!$B$2:$AZ$70,36,0)/100)</f>
        <v/>
      </c>
      <c r="AN230" s="24" t="str">
        <f>IF($D230="","",$B230*VLOOKUP($D230,aliments!$B$2:$AZ$70,37,0)/100)</f>
        <v/>
      </c>
      <c r="AT230" s="19"/>
      <c r="AU230" s="19"/>
      <c r="AV230" s="19"/>
      <c r="AW230" s="19"/>
      <c r="AX230" s="19"/>
      <c r="AY230" s="19"/>
      <c r="AZ230" s="19"/>
      <c r="BA230" s="19"/>
      <c r="BB230" s="19"/>
      <c r="BC230" s="19"/>
      <c r="BD230" s="19"/>
      <c r="BE230" s="19"/>
      <c r="BF230" s="19"/>
      <c r="BG230" s="19"/>
      <c r="BH230" s="19"/>
      <c r="BI230" s="19"/>
      <c r="BJ230" s="19"/>
      <c r="BK230" s="19"/>
      <c r="BL230" s="19"/>
      <c r="BM230" s="19"/>
      <c r="BN230" s="19"/>
      <c r="BO230" s="19"/>
      <c r="BP230" s="19"/>
      <c r="BQ230" s="19"/>
      <c r="BR230" s="19"/>
      <c r="BS230" s="19"/>
      <c r="BT230" s="19"/>
      <c r="BU230" s="19"/>
      <c r="BV230" s="19"/>
      <c r="BW230" s="19"/>
    </row>
    <row r="231" spans="1:75" ht="13.5" thickBot="1">
      <c r="D231" s="23"/>
      <c r="E231" s="24" t="str">
        <f>IF($D231="","",$B231*VLOOKUP($D231,aliments!$B$2:$AZ$70,2,0)/100)</f>
        <v/>
      </c>
      <c r="F231" s="24" t="str">
        <f>IF($D231="","",$B231*VLOOKUP($D231,aliments!$B$2:$AZ$70,3,0)/100)</f>
        <v/>
      </c>
      <c r="G231" s="24" t="str">
        <f>IF($D231="","",$B231*VLOOKUP($D231,aliments!$B$2:$AZ$70,4,0)/100)</f>
        <v/>
      </c>
      <c r="H231" s="24" t="str">
        <f>IF($D231="","",$B231*VLOOKUP($D231,aliments!$B$2:$AZ$70,5,0)/100)</f>
        <v/>
      </c>
      <c r="I231" s="24" t="str">
        <f>IF($D231="","",$B231*VLOOKUP($D231,aliments!$B$2:$AZ$70,6,0)/100)</f>
        <v/>
      </c>
      <c r="J231" s="24" t="str">
        <f>IF($D231="","",$B231*VLOOKUP($D231,aliments!$B$2:$AZ$70,7,0)/100)</f>
        <v/>
      </c>
      <c r="K231" s="24" t="str">
        <f>IF($D231="","",$B231*VLOOKUP($D231,aliments!$B$2:$AZ$70,8,0)/100)</f>
        <v/>
      </c>
      <c r="L231" s="24" t="str">
        <f>IF($D231="","",$B231*VLOOKUP($D231,aliments!$B$2:$AZ$70,9,0)/100)</f>
        <v/>
      </c>
      <c r="M231" s="24" t="str">
        <f>IF($D231="","",$B231*VLOOKUP($D231,aliments!$B$2:$AZ$70,10,0)/100)</f>
        <v/>
      </c>
      <c r="N231" s="24" t="str">
        <f>IF($D231="","",$B231*VLOOKUP($D231,aliments!$B$2:$AZ$70,11,0)/100)</f>
        <v/>
      </c>
      <c r="O231" s="24" t="str">
        <f>IF($D231="","",$B231*VLOOKUP($D231,aliments!$B$2:$AZ$70,12,0)/100)</f>
        <v/>
      </c>
      <c r="P231" s="24" t="str">
        <f>IF($D231="","",$B231*VLOOKUP($D231,aliments!$B$2:$AZ$70,13,0)/100)</f>
        <v/>
      </c>
      <c r="Q231" s="24" t="str">
        <f>IF($D231="","",$B231*VLOOKUP($D231,aliments!$B$2:$AZ$70,14,0)/100)</f>
        <v/>
      </c>
      <c r="R231" s="24" t="str">
        <f>IF($D231="","",$B231*VLOOKUP($D231,aliments!$B$2:$AZ$70,15,0)/100)</f>
        <v/>
      </c>
      <c r="S231" s="24" t="str">
        <f>IF($D231="","",$B231*VLOOKUP($D231,aliments!$B$2:$AZ$70,16,0)/100)</f>
        <v/>
      </c>
      <c r="T231" s="24" t="str">
        <f>IF($D231="","",$B231*VLOOKUP($D231,aliments!$B$2:$AZ$70,17,0)/100)</f>
        <v/>
      </c>
      <c r="U231" s="24" t="str">
        <f>IF($D231="","",$B231*VLOOKUP($D231,aliments!$B$2:$AZ$70,18,0)/100)</f>
        <v/>
      </c>
      <c r="V231" s="24" t="str">
        <f>IF($D231="","",$B231*VLOOKUP($D231,aliments!$B$2:$AZ$70,19,0)/100)</f>
        <v/>
      </c>
      <c r="W231" s="24" t="str">
        <f>IF($D231="","",$B231*VLOOKUP($D231,aliments!$B$2:$AZ$70,20,0)/100)</f>
        <v/>
      </c>
      <c r="X231" s="24" t="str">
        <f>IF($D231="","",$B231*VLOOKUP($D231,aliments!$B$2:$AZ$70,21,0)/100)</f>
        <v/>
      </c>
      <c r="Y231" s="24" t="str">
        <f>IF($D231="","",$B231*VLOOKUP($D231,aliments!$B$2:$AZ$70,22,0)/100)</f>
        <v/>
      </c>
      <c r="Z231" s="24" t="str">
        <f>IF($D231="","",$B231*VLOOKUP($D231,aliments!$B$2:$AZ$70,23,0)/100)</f>
        <v/>
      </c>
      <c r="AA231" s="24" t="str">
        <f>IF($D231="","",$B231*VLOOKUP($D231,aliments!$B$2:$AZ$70,24,0)/100)</f>
        <v/>
      </c>
      <c r="AB231" s="24" t="str">
        <f>IF($D231="","",$B231*VLOOKUP($D231,aliments!$B$2:$AZ$70,25,0)/100)</f>
        <v/>
      </c>
      <c r="AC231" s="24" t="str">
        <f>IF($D231="","",$B231*VLOOKUP($D231,aliments!$B$2:$AZ$70,26,0)/100)</f>
        <v/>
      </c>
      <c r="AD231" s="24" t="str">
        <f>IF($D231="","",$B231*VLOOKUP($D231,aliments!$B$2:$AZ$70,27,0)/100)</f>
        <v/>
      </c>
      <c r="AE231" s="24" t="str">
        <f>IF($D231="","",$B231*VLOOKUP($D231,aliments!$B$2:$AZ$70,28,0)/100)</f>
        <v/>
      </c>
      <c r="AF231" s="24" t="str">
        <f>IF($D231="","",$B231*VLOOKUP($D231,aliments!$B$2:$AZ$70,29,0)/100)</f>
        <v/>
      </c>
      <c r="AG231" s="24" t="str">
        <f>IF($D231="","",$B231*VLOOKUP($D231,aliments!$B$2:$AZ$70,30,0)/100)</f>
        <v/>
      </c>
      <c r="AH231" s="24" t="str">
        <f>IF($D231="","",$B231*VLOOKUP($D231,aliments!$B$2:$AZ$70,31,0)/100)</f>
        <v/>
      </c>
      <c r="AI231" s="24" t="str">
        <f>IF($D231="","",$B231*VLOOKUP($D231,aliments!$B$2:$AZ$70,32,0)/100)</f>
        <v/>
      </c>
      <c r="AJ231" s="24" t="str">
        <f>IF($D231="","",$B231*VLOOKUP($D231,aliments!$B$2:$AZ$70,33,0)/100)</f>
        <v/>
      </c>
      <c r="AK231" s="24" t="str">
        <f>IF($D231="","",$B231*VLOOKUP($D231,aliments!$B$2:$AZ$70,34,0)/100)</f>
        <v/>
      </c>
      <c r="AL231" s="24" t="str">
        <f>IF($D231="","",$B231*VLOOKUP($D231,aliments!$B$2:$AZ$70,35,0)/100)</f>
        <v/>
      </c>
      <c r="AM231" s="24" t="str">
        <f>IF($D231="","",$B231*VLOOKUP($D231,aliments!$B$2:$AZ$70,36,0)/100)</f>
        <v/>
      </c>
      <c r="AN231" s="24" t="str">
        <f>IF($D231="","",$B231*VLOOKUP($D231,aliments!$B$2:$AZ$70,37,0)/100)</f>
        <v/>
      </c>
      <c r="AT231" s="19"/>
      <c r="AU231" s="19"/>
      <c r="AV231" s="19"/>
      <c r="AW231" s="19"/>
      <c r="AX231" s="19"/>
      <c r="AY231" s="19"/>
      <c r="AZ231" s="19"/>
      <c r="BA231" s="19"/>
      <c r="BB231" s="19"/>
      <c r="BC231" s="19"/>
      <c r="BD231" s="19"/>
      <c r="BE231" s="19"/>
      <c r="BF231" s="19"/>
      <c r="BG231" s="19"/>
      <c r="BH231" s="19"/>
      <c r="BI231" s="19"/>
      <c r="BJ231" s="19"/>
      <c r="BK231" s="19"/>
      <c r="BL231" s="19"/>
      <c r="BM231" s="19"/>
      <c r="BN231" s="19"/>
      <c r="BO231" s="19"/>
      <c r="BP231" s="19"/>
      <c r="BQ231" s="19"/>
      <c r="BR231" s="19"/>
      <c r="BS231" s="19"/>
      <c r="BT231" s="19"/>
      <c r="BU231" s="19"/>
      <c r="BV231" s="19"/>
      <c r="BW231" s="19"/>
    </row>
    <row r="232" spans="1:75" ht="13.5" thickBot="1">
      <c r="A232" s="12" t="s">
        <v>4</v>
      </c>
      <c r="E232" s="28" t="str">
        <f>IF(SUM(E225:E231)=0,"",AVERAGE(E225:E231))</f>
        <v/>
      </c>
      <c r="F232" s="28">
        <f>SUM(F225:F231)</f>
        <v>0</v>
      </c>
      <c r="G232" s="13">
        <f>SUM(G225:G231)</f>
        <v>0</v>
      </c>
      <c r="H232" s="13">
        <f t="shared" ref="H232" si="665">SUM(H225:H231)</f>
        <v>0</v>
      </c>
      <c r="I232" s="13">
        <f t="shared" ref="I232" si="666">SUM(I225:I231)</f>
        <v>0</v>
      </c>
      <c r="J232" s="13">
        <f t="shared" ref="J232" si="667">SUM(J225:J231)</f>
        <v>0</v>
      </c>
      <c r="K232" s="13">
        <f t="shared" ref="K232" si="668">SUM(K225:K231)</f>
        <v>0</v>
      </c>
      <c r="L232" s="13">
        <f t="shared" ref="L232" si="669">SUM(L225:L231)</f>
        <v>0</v>
      </c>
      <c r="M232" s="13">
        <f t="shared" ref="M232" si="670">SUM(M225:M231)</f>
        <v>0</v>
      </c>
      <c r="N232" s="13">
        <f t="shared" ref="N232" si="671">SUM(N225:N231)</f>
        <v>0</v>
      </c>
      <c r="O232" s="13">
        <f t="shared" ref="O232" si="672">SUM(O225:O231)</f>
        <v>0</v>
      </c>
      <c r="P232" s="13">
        <f t="shared" ref="P232" si="673">SUM(P225:P231)</f>
        <v>0</v>
      </c>
      <c r="Q232" s="13">
        <f t="shared" ref="Q232" si="674">SUM(Q225:Q231)</f>
        <v>0</v>
      </c>
      <c r="R232" s="13">
        <f t="shared" ref="R232" si="675">SUM(R225:R231)</f>
        <v>0</v>
      </c>
      <c r="S232" s="13">
        <f t="shared" ref="S232" si="676">SUM(S225:S231)</f>
        <v>0</v>
      </c>
      <c r="T232" s="13">
        <f t="shared" ref="T232" si="677">SUM(T225:T231)</f>
        <v>0</v>
      </c>
      <c r="U232" s="13">
        <f t="shared" ref="U232" si="678">SUM(U225:U231)</f>
        <v>0</v>
      </c>
      <c r="V232" s="13">
        <f t="shared" ref="V232" si="679">SUM(V225:V231)</f>
        <v>0</v>
      </c>
      <c r="W232" s="13">
        <f t="shared" ref="W232" si="680">SUM(W225:W231)</f>
        <v>0</v>
      </c>
      <c r="X232" s="13">
        <f t="shared" ref="X232" si="681">SUM(X225:X231)</f>
        <v>0</v>
      </c>
      <c r="Y232" s="13">
        <f t="shared" ref="Y232" si="682">SUM(Y225:Y231)</f>
        <v>0</v>
      </c>
      <c r="Z232" s="13">
        <f t="shared" ref="Z232" si="683">SUM(Z225:Z231)</f>
        <v>0</v>
      </c>
      <c r="AA232" s="13">
        <f t="shared" ref="AA232" si="684">SUM(AA225:AA231)</f>
        <v>0</v>
      </c>
      <c r="AB232" s="13">
        <f t="shared" ref="AB232" si="685">SUM(AB225:AB231)</f>
        <v>0</v>
      </c>
      <c r="AC232" s="13">
        <f t="shared" ref="AC232" si="686">SUM(AC225:AC231)</f>
        <v>0</v>
      </c>
      <c r="AD232" s="13">
        <f t="shared" ref="AD232" si="687">SUM(AD225:AD231)</f>
        <v>0</v>
      </c>
      <c r="AE232" s="13">
        <f t="shared" ref="AE232" si="688">SUM(AE225:AE231)</f>
        <v>0</v>
      </c>
      <c r="AF232" s="13">
        <f t="shared" ref="AF232" si="689">SUM(AF225:AF231)</f>
        <v>0</v>
      </c>
      <c r="AG232" s="13">
        <f t="shared" ref="AG232" si="690">SUM(AG225:AG231)</f>
        <v>0</v>
      </c>
      <c r="AH232" s="13">
        <f t="shared" ref="AH232" si="691">SUM(AH225:AH231)</f>
        <v>0</v>
      </c>
      <c r="AI232" s="13">
        <f t="shared" ref="AI232" si="692">SUM(AI225:AI231)</f>
        <v>0</v>
      </c>
      <c r="AJ232" s="13">
        <f t="shared" ref="AJ232" si="693">SUM(AJ225:AJ231)</f>
        <v>0</v>
      </c>
      <c r="AK232" s="13">
        <f t="shared" ref="AK232" si="694">SUM(AK225:AK231)</f>
        <v>0</v>
      </c>
      <c r="AL232" s="13">
        <f t="shared" ref="AL232" si="695">SUM(AL225:AL231)</f>
        <v>0</v>
      </c>
      <c r="AM232" s="13">
        <f t="shared" ref="AM232" si="696">SUM(AM225:AM231)</f>
        <v>0</v>
      </c>
      <c r="AN232" s="13">
        <f t="shared" ref="AN232" si="697">SUM(AN225:AN231)</f>
        <v>0</v>
      </c>
      <c r="AT232" s="19"/>
      <c r="AU232" s="19"/>
      <c r="AV232" s="19"/>
      <c r="AW232" s="19"/>
      <c r="AX232" s="19"/>
      <c r="AY232" s="19"/>
      <c r="AZ232" s="19"/>
      <c r="BA232" s="19"/>
      <c r="BB232" s="19"/>
      <c r="BC232" s="19"/>
      <c r="BD232" s="19"/>
      <c r="BE232" s="19"/>
      <c r="BF232" s="19"/>
      <c r="BG232" s="19"/>
      <c r="BH232" s="19"/>
      <c r="BI232" s="19"/>
      <c r="BJ232" s="19"/>
      <c r="BK232" s="19"/>
      <c r="BL232" s="19"/>
      <c r="BM232" s="19"/>
      <c r="BN232" s="19"/>
      <c r="BO232" s="19"/>
      <c r="BP232" s="19"/>
      <c r="BQ232" s="19"/>
      <c r="BR232" s="19"/>
      <c r="BS232" s="19"/>
      <c r="BT232" s="19"/>
      <c r="BU232" s="19"/>
      <c r="BV232" s="19"/>
      <c r="BW232" s="19"/>
    </row>
    <row r="233" spans="1:75" ht="13.5" thickBot="1">
      <c r="A233" s="5"/>
      <c r="AT233" s="19"/>
      <c r="AU233" s="19"/>
      <c r="AV233" s="19"/>
      <c r="AW233" s="19"/>
      <c r="AX233" s="19"/>
      <c r="AY233" s="19"/>
      <c r="AZ233" s="19"/>
      <c r="BA233" s="19"/>
      <c r="BB233" s="19"/>
      <c r="BC233" s="19"/>
      <c r="BD233" s="19"/>
      <c r="BE233" s="19"/>
      <c r="BF233" s="19"/>
      <c r="BG233" s="19"/>
      <c r="BH233" s="19"/>
      <c r="BI233" s="19"/>
      <c r="BJ233" s="19"/>
      <c r="BK233" s="19"/>
      <c r="BL233" s="19"/>
      <c r="BM233" s="19"/>
      <c r="BN233" s="19"/>
      <c r="BO233" s="19"/>
      <c r="BP233" s="19"/>
      <c r="BQ233" s="19"/>
      <c r="BR233" s="19"/>
      <c r="BS233" s="19"/>
      <c r="BT233" s="19"/>
      <c r="BU233" s="19"/>
      <c r="BV233" s="19"/>
      <c r="BW233" s="19"/>
    </row>
    <row r="234" spans="1:75" ht="13.5" thickBot="1">
      <c r="A234" s="2" t="s">
        <v>2</v>
      </c>
      <c r="B234" s="3" t="s">
        <v>165</v>
      </c>
      <c r="C234" s="3"/>
      <c r="D234" s="3" t="s">
        <v>0</v>
      </c>
      <c r="E234" s="27" t="s">
        <v>181</v>
      </c>
      <c r="F234" s="27" t="s">
        <v>180</v>
      </c>
      <c r="G234" s="3" t="s">
        <v>166</v>
      </c>
      <c r="H234" s="3" t="s">
        <v>167</v>
      </c>
      <c r="I234" s="3" t="s">
        <v>168</v>
      </c>
      <c r="J234" s="3" t="s">
        <v>5</v>
      </c>
      <c r="K234" s="3" t="s">
        <v>161</v>
      </c>
      <c r="L234" s="3" t="s">
        <v>162</v>
      </c>
      <c r="M234" s="3" t="s">
        <v>152</v>
      </c>
      <c r="N234" s="3" t="s">
        <v>153</v>
      </c>
      <c r="O234" s="3" t="s">
        <v>154</v>
      </c>
      <c r="P234" s="3" t="s">
        <v>155</v>
      </c>
      <c r="Q234" s="3" t="s">
        <v>156</v>
      </c>
      <c r="R234" s="3" t="s">
        <v>157</v>
      </c>
      <c r="S234" s="3" t="s">
        <v>158</v>
      </c>
      <c r="T234" s="3" t="s">
        <v>159</v>
      </c>
      <c r="U234" s="3" t="s">
        <v>160</v>
      </c>
      <c r="V234" s="3" t="s">
        <v>179</v>
      </c>
      <c r="W234" s="3" t="s">
        <v>178</v>
      </c>
      <c r="X234" s="3" t="s">
        <v>26</v>
      </c>
      <c r="Y234" s="3" t="s">
        <v>29</v>
      </c>
      <c r="Z234" s="3" t="s">
        <v>28</v>
      </c>
      <c r="AA234" s="3" t="s">
        <v>32</v>
      </c>
      <c r="AB234" s="3" t="s">
        <v>23</v>
      </c>
      <c r="AC234" s="3" t="s">
        <v>27</v>
      </c>
      <c r="AD234" s="3" t="s">
        <v>24</v>
      </c>
      <c r="AE234" s="3" t="s">
        <v>25</v>
      </c>
      <c r="AF234" s="3" t="s">
        <v>31</v>
      </c>
      <c r="AG234" s="3" t="s">
        <v>22</v>
      </c>
      <c r="AH234" s="3" t="s">
        <v>30</v>
      </c>
      <c r="AI234" s="3" t="s">
        <v>36</v>
      </c>
      <c r="AJ234" s="3" t="s">
        <v>37</v>
      </c>
      <c r="AK234" s="3" t="s">
        <v>38</v>
      </c>
      <c r="AL234" s="3" t="s">
        <v>40</v>
      </c>
      <c r="AM234" s="3" t="s">
        <v>41</v>
      </c>
      <c r="AN234" s="4" t="s">
        <v>21</v>
      </c>
      <c r="AT234" s="19"/>
      <c r="AU234" s="19"/>
      <c r="AV234" s="19"/>
      <c r="AW234" s="19"/>
      <c r="AX234" s="19"/>
      <c r="AY234" s="19"/>
      <c r="AZ234" s="19"/>
      <c r="BA234" s="19"/>
      <c r="BB234" s="19"/>
      <c r="BC234" s="19"/>
      <c r="BD234" s="19"/>
      <c r="BE234" s="19"/>
      <c r="BF234" s="19"/>
      <c r="BG234" s="19"/>
      <c r="BH234" s="19"/>
      <c r="BI234" s="19"/>
      <c r="BJ234" s="19"/>
      <c r="BK234" s="19"/>
      <c r="BL234" s="19"/>
      <c r="BM234" s="19"/>
      <c r="BN234" s="19"/>
      <c r="BO234" s="19"/>
      <c r="BP234" s="19"/>
      <c r="BQ234" s="19"/>
      <c r="BR234" s="19"/>
      <c r="BS234" s="19"/>
      <c r="BT234" s="19"/>
      <c r="BU234" s="19"/>
      <c r="BV234" s="19"/>
      <c r="BW234" s="19"/>
    </row>
    <row r="235" spans="1:75">
      <c r="D235" s="23"/>
      <c r="E235" s="24" t="str">
        <f>IF($D235="","",$B235*VLOOKUP($D235,aliments!$B$2:$AZ$70,2,0)/100)</f>
        <v/>
      </c>
      <c r="F235" s="24" t="str">
        <f>IF($D235="","",$B235*VLOOKUP($D235,aliments!$B$2:$AZ$70,3,0)/100)</f>
        <v/>
      </c>
      <c r="G235" s="24" t="str">
        <f>IF($D235="","",$B235*VLOOKUP($D235,aliments!$B$2:$AZ$70,4,0)/100)</f>
        <v/>
      </c>
      <c r="H235" s="24" t="str">
        <f>IF($D235="","",$B235*VLOOKUP($D235,aliments!$B$2:$AZ$70,5,0)/100)</f>
        <v/>
      </c>
      <c r="I235" s="24" t="str">
        <f>IF($D235="","",$B235*VLOOKUP($D235,aliments!$B$2:$AZ$70,6,0)/100)</f>
        <v/>
      </c>
      <c r="J235" s="24" t="str">
        <f>IF($D235="","",$B235*VLOOKUP($D235,aliments!$B$2:$AZ$70,7,0)/100)</f>
        <v/>
      </c>
      <c r="K235" s="24" t="str">
        <f>IF($D235="","",$B235*VLOOKUP($D235,aliments!$B$2:$AZ$70,8,0)/100)</f>
        <v/>
      </c>
      <c r="L235" s="24" t="str">
        <f>IF($D235="","",$B235*VLOOKUP($D235,aliments!$B$2:$AZ$70,9,0)/100)</f>
        <v/>
      </c>
      <c r="M235" s="24" t="str">
        <f>IF($D235="","",$B235*VLOOKUP($D235,aliments!$B$2:$AZ$70,10,0)/100)</f>
        <v/>
      </c>
      <c r="N235" s="24" t="str">
        <f>IF($D235="","",$B235*VLOOKUP($D235,aliments!$B$2:$AZ$70,11,0)/100)</f>
        <v/>
      </c>
      <c r="O235" s="24" t="str">
        <f>IF($D235="","",$B235*VLOOKUP($D235,aliments!$B$2:$AZ$70,12,0)/100)</f>
        <v/>
      </c>
      <c r="P235" s="24" t="str">
        <f>IF($D235="","",$B235*VLOOKUP($D235,aliments!$B$2:$AZ$70,13,0)/100)</f>
        <v/>
      </c>
      <c r="Q235" s="24" t="str">
        <f>IF($D235="","",$B235*VLOOKUP($D235,aliments!$B$2:$AZ$70,14,0)/100)</f>
        <v/>
      </c>
      <c r="R235" s="24" t="str">
        <f>IF($D235="","",$B235*VLOOKUP($D235,aliments!$B$2:$AZ$70,15,0)/100)</f>
        <v/>
      </c>
      <c r="S235" s="24" t="str">
        <f>IF($D235="","",$B235*VLOOKUP($D235,aliments!$B$2:$AZ$70,16,0)/100)</f>
        <v/>
      </c>
      <c r="T235" s="24" t="str">
        <f>IF($D235="","",$B235*VLOOKUP($D235,aliments!$B$2:$AZ$70,17,0)/100)</f>
        <v/>
      </c>
      <c r="U235" s="24" t="str">
        <f>IF($D235="","",$B235*VLOOKUP($D235,aliments!$B$2:$AZ$70,18,0)/100)</f>
        <v/>
      </c>
      <c r="V235" s="24" t="str">
        <f>IF($D235="","",$B235*VLOOKUP($D235,aliments!$B$2:$AZ$70,19,0)/100)</f>
        <v/>
      </c>
      <c r="W235" s="24" t="str">
        <f>IF($D235="","",$B235*VLOOKUP($D235,aliments!$B$2:$AZ$70,20,0)/100)</f>
        <v/>
      </c>
      <c r="X235" s="24" t="str">
        <f>IF($D235="","",$B235*VLOOKUP($D235,aliments!$B$2:$AZ$70,21,0)/100)</f>
        <v/>
      </c>
      <c r="Y235" s="24" t="str">
        <f>IF($D235="","",$B235*VLOOKUP($D235,aliments!$B$2:$AZ$70,22,0)/100)</f>
        <v/>
      </c>
      <c r="Z235" s="24" t="str">
        <f>IF($D235="","",$B235*VLOOKUP($D235,aliments!$B$2:$AZ$70,23,0)/100)</f>
        <v/>
      </c>
      <c r="AA235" s="24" t="str">
        <f>IF($D235="","",$B235*VLOOKUP($D235,aliments!$B$2:$AZ$70,24,0)/100)</f>
        <v/>
      </c>
      <c r="AB235" s="24" t="str">
        <f>IF($D235="","",$B235*VLOOKUP($D235,aliments!$B$2:$AZ$70,25,0)/100)</f>
        <v/>
      </c>
      <c r="AC235" s="24" t="str">
        <f>IF($D235="","",$B235*VLOOKUP($D235,aliments!$B$2:$AZ$70,26,0)/100)</f>
        <v/>
      </c>
      <c r="AD235" s="24" t="str">
        <f>IF($D235="","",$B235*VLOOKUP($D235,aliments!$B$2:$AZ$70,27,0)/100)</f>
        <v/>
      </c>
      <c r="AE235" s="24" t="str">
        <f>IF($D235="","",$B235*VLOOKUP($D235,aliments!$B$2:$AZ$70,28,0)/100)</f>
        <v/>
      </c>
      <c r="AF235" s="24" t="str">
        <f>IF($D235="","",$B235*VLOOKUP($D235,aliments!$B$2:$AZ$70,29,0)/100)</f>
        <v/>
      </c>
      <c r="AG235" s="24" t="str">
        <f>IF($D235="","",$B235*VLOOKUP($D235,aliments!$B$2:$AZ$70,30,0)/100)</f>
        <v/>
      </c>
      <c r="AH235" s="24" t="str">
        <f>IF($D235="","",$B235*VLOOKUP($D235,aliments!$B$2:$AZ$70,31,0)/100)</f>
        <v/>
      </c>
      <c r="AI235" s="24" t="str">
        <f>IF($D235="","",$B235*VLOOKUP($D235,aliments!$B$2:$AZ$70,32,0)/100)</f>
        <v/>
      </c>
      <c r="AJ235" s="24" t="str">
        <f>IF($D235="","",$B235*VLOOKUP($D235,aliments!$B$2:$AZ$70,33,0)/100)</f>
        <v/>
      </c>
      <c r="AK235" s="24" t="str">
        <f>IF($D235="","",$B235*VLOOKUP($D235,aliments!$B$2:$AZ$70,34,0)/100)</f>
        <v/>
      </c>
      <c r="AL235" s="24" t="str">
        <f>IF($D235="","",$B235*VLOOKUP($D235,aliments!$B$2:$AZ$70,35,0)/100)</f>
        <v/>
      </c>
      <c r="AM235" s="24" t="str">
        <f>IF($D235="","",$B235*VLOOKUP($D235,aliments!$B$2:$AZ$70,36,0)/100)</f>
        <v/>
      </c>
      <c r="AN235" s="24" t="str">
        <f>IF($D235="","",$B235*VLOOKUP($D235,aliments!$B$2:$AZ$70,37,0)/100)</f>
        <v/>
      </c>
    </row>
    <row r="236" spans="1:75">
      <c r="D236" s="23"/>
      <c r="E236" s="24" t="str">
        <f>IF($D236="","",$B236*VLOOKUP($D236,aliments!$B$2:$AZ$70,2,0)/100)</f>
        <v/>
      </c>
      <c r="F236" s="24" t="str">
        <f>IF($D236="","",$B236*VLOOKUP($D236,aliments!$B$2:$AZ$70,3,0)/100)</f>
        <v/>
      </c>
      <c r="G236" s="24" t="str">
        <f>IF($D236="","",$B236*VLOOKUP($D236,aliments!$B$2:$AZ$70,4,0)/100)</f>
        <v/>
      </c>
      <c r="H236" s="24" t="str">
        <f>IF($D236="","",$B236*VLOOKUP($D236,aliments!$B$2:$AZ$70,5,0)/100)</f>
        <v/>
      </c>
      <c r="I236" s="24" t="str">
        <f>IF($D236="","",$B236*VLOOKUP($D236,aliments!$B$2:$AZ$70,6,0)/100)</f>
        <v/>
      </c>
      <c r="J236" s="24" t="str">
        <f>IF($D236="","",$B236*VLOOKUP($D236,aliments!$B$2:$AZ$70,7,0)/100)</f>
        <v/>
      </c>
      <c r="K236" s="24" t="str">
        <f>IF($D236="","",$B236*VLOOKUP($D236,aliments!$B$2:$AZ$70,8,0)/100)</f>
        <v/>
      </c>
      <c r="L236" s="24" t="str">
        <f>IF($D236="","",$B236*VLOOKUP($D236,aliments!$B$2:$AZ$70,9,0)/100)</f>
        <v/>
      </c>
      <c r="M236" s="24" t="str">
        <f>IF($D236="","",$B236*VLOOKUP($D236,aliments!$B$2:$AZ$70,10,0)/100)</f>
        <v/>
      </c>
      <c r="N236" s="24" t="str">
        <f>IF($D236="","",$B236*VLOOKUP($D236,aliments!$B$2:$AZ$70,11,0)/100)</f>
        <v/>
      </c>
      <c r="O236" s="24" t="str">
        <f>IF($D236="","",$B236*VLOOKUP($D236,aliments!$B$2:$AZ$70,12,0)/100)</f>
        <v/>
      </c>
      <c r="P236" s="24" t="str">
        <f>IF($D236="","",$B236*VLOOKUP($D236,aliments!$B$2:$AZ$70,13,0)/100)</f>
        <v/>
      </c>
      <c r="Q236" s="24" t="str">
        <f>IF($D236="","",$B236*VLOOKUP($D236,aliments!$B$2:$AZ$70,14,0)/100)</f>
        <v/>
      </c>
      <c r="R236" s="24" t="str">
        <f>IF($D236="","",$B236*VLOOKUP($D236,aliments!$B$2:$AZ$70,15,0)/100)</f>
        <v/>
      </c>
      <c r="S236" s="24" t="str">
        <f>IF($D236="","",$B236*VLOOKUP($D236,aliments!$B$2:$AZ$70,16,0)/100)</f>
        <v/>
      </c>
      <c r="T236" s="24" t="str">
        <f>IF($D236="","",$B236*VLOOKUP($D236,aliments!$B$2:$AZ$70,17,0)/100)</f>
        <v/>
      </c>
      <c r="U236" s="24" t="str">
        <f>IF($D236="","",$B236*VLOOKUP($D236,aliments!$B$2:$AZ$70,18,0)/100)</f>
        <v/>
      </c>
      <c r="V236" s="24" t="str">
        <f>IF($D236="","",$B236*VLOOKUP($D236,aliments!$B$2:$AZ$70,19,0)/100)</f>
        <v/>
      </c>
      <c r="W236" s="24" t="str">
        <f>IF($D236="","",$B236*VLOOKUP($D236,aliments!$B$2:$AZ$70,20,0)/100)</f>
        <v/>
      </c>
      <c r="X236" s="24" t="str">
        <f>IF($D236="","",$B236*VLOOKUP($D236,aliments!$B$2:$AZ$70,21,0)/100)</f>
        <v/>
      </c>
      <c r="Y236" s="24" t="str">
        <f>IF($D236="","",$B236*VLOOKUP($D236,aliments!$B$2:$AZ$70,22,0)/100)</f>
        <v/>
      </c>
      <c r="Z236" s="24" t="str">
        <f>IF($D236="","",$B236*VLOOKUP($D236,aliments!$B$2:$AZ$70,23,0)/100)</f>
        <v/>
      </c>
      <c r="AA236" s="24" t="str">
        <f>IF($D236="","",$B236*VLOOKUP($D236,aliments!$B$2:$AZ$70,24,0)/100)</f>
        <v/>
      </c>
      <c r="AB236" s="24" t="str">
        <f>IF($D236="","",$B236*VLOOKUP($D236,aliments!$B$2:$AZ$70,25,0)/100)</f>
        <v/>
      </c>
      <c r="AC236" s="24" t="str">
        <f>IF($D236="","",$B236*VLOOKUP($D236,aliments!$B$2:$AZ$70,26,0)/100)</f>
        <v/>
      </c>
      <c r="AD236" s="24" t="str">
        <f>IF($D236="","",$B236*VLOOKUP($D236,aliments!$B$2:$AZ$70,27,0)/100)</f>
        <v/>
      </c>
      <c r="AE236" s="24" t="str">
        <f>IF($D236="","",$B236*VLOOKUP($D236,aliments!$B$2:$AZ$70,28,0)/100)</f>
        <v/>
      </c>
      <c r="AF236" s="24" t="str">
        <f>IF($D236="","",$B236*VLOOKUP($D236,aliments!$B$2:$AZ$70,29,0)/100)</f>
        <v/>
      </c>
      <c r="AG236" s="24" t="str">
        <f>IF($D236="","",$B236*VLOOKUP($D236,aliments!$B$2:$AZ$70,30,0)/100)</f>
        <v/>
      </c>
      <c r="AH236" s="24" t="str">
        <f>IF($D236="","",$B236*VLOOKUP($D236,aliments!$B$2:$AZ$70,31,0)/100)</f>
        <v/>
      </c>
      <c r="AI236" s="24" t="str">
        <f>IF($D236="","",$B236*VLOOKUP($D236,aliments!$B$2:$AZ$70,32,0)/100)</f>
        <v/>
      </c>
      <c r="AJ236" s="24" t="str">
        <f>IF($D236="","",$B236*VLOOKUP($D236,aliments!$B$2:$AZ$70,33,0)/100)</f>
        <v/>
      </c>
      <c r="AK236" s="24" t="str">
        <f>IF($D236="","",$B236*VLOOKUP($D236,aliments!$B$2:$AZ$70,34,0)/100)</f>
        <v/>
      </c>
      <c r="AL236" s="24" t="str">
        <f>IF($D236="","",$B236*VLOOKUP($D236,aliments!$B$2:$AZ$70,35,0)/100)</f>
        <v/>
      </c>
      <c r="AM236" s="24" t="str">
        <f>IF($D236="","",$B236*VLOOKUP($D236,aliments!$B$2:$AZ$70,36,0)/100)</f>
        <v/>
      </c>
      <c r="AN236" s="24" t="str">
        <f>IF($D236="","",$B236*VLOOKUP($D236,aliments!$B$2:$AZ$70,37,0)/100)</f>
        <v/>
      </c>
    </row>
    <row r="237" spans="1:75">
      <c r="D237" s="23"/>
      <c r="E237" s="24" t="str">
        <f>IF($D237="","",$B237*VLOOKUP($D237,aliments!$B$2:$AZ$70,2,0)/100)</f>
        <v/>
      </c>
      <c r="F237" s="24" t="str">
        <f>IF($D237="","",$B237*VLOOKUP($D237,aliments!$B$2:$AZ$70,3,0)/100)</f>
        <v/>
      </c>
      <c r="G237" s="24" t="str">
        <f>IF($D237="","",$B237*VLOOKUP($D237,aliments!$B$2:$AZ$70,4,0)/100)</f>
        <v/>
      </c>
      <c r="H237" s="24" t="str">
        <f>IF($D237="","",$B237*VLOOKUP($D237,aliments!$B$2:$AZ$70,5,0)/100)</f>
        <v/>
      </c>
      <c r="I237" s="24" t="str">
        <f>IF($D237="","",$B237*VLOOKUP($D237,aliments!$B$2:$AZ$70,6,0)/100)</f>
        <v/>
      </c>
      <c r="J237" s="24" t="str">
        <f>IF($D237="","",$B237*VLOOKUP($D237,aliments!$B$2:$AZ$70,7,0)/100)</f>
        <v/>
      </c>
      <c r="K237" s="24" t="str">
        <f>IF($D237="","",$B237*VLOOKUP($D237,aliments!$B$2:$AZ$70,8,0)/100)</f>
        <v/>
      </c>
      <c r="L237" s="24" t="str">
        <f>IF($D237="","",$B237*VLOOKUP($D237,aliments!$B$2:$AZ$70,9,0)/100)</f>
        <v/>
      </c>
      <c r="M237" s="24" t="str">
        <f>IF($D237="","",$B237*VLOOKUP($D237,aliments!$B$2:$AZ$70,10,0)/100)</f>
        <v/>
      </c>
      <c r="N237" s="24" t="str">
        <f>IF($D237="","",$B237*VLOOKUP($D237,aliments!$B$2:$AZ$70,11,0)/100)</f>
        <v/>
      </c>
      <c r="O237" s="24" t="str">
        <f>IF($D237="","",$B237*VLOOKUP($D237,aliments!$B$2:$AZ$70,12,0)/100)</f>
        <v/>
      </c>
      <c r="P237" s="24" t="str">
        <f>IF($D237="","",$B237*VLOOKUP($D237,aliments!$B$2:$AZ$70,13,0)/100)</f>
        <v/>
      </c>
      <c r="Q237" s="24" t="str">
        <f>IF($D237="","",$B237*VLOOKUP($D237,aliments!$B$2:$AZ$70,14,0)/100)</f>
        <v/>
      </c>
      <c r="R237" s="24" t="str">
        <f>IF($D237="","",$B237*VLOOKUP($D237,aliments!$B$2:$AZ$70,15,0)/100)</f>
        <v/>
      </c>
      <c r="S237" s="24" t="str">
        <f>IF($D237="","",$B237*VLOOKUP($D237,aliments!$B$2:$AZ$70,16,0)/100)</f>
        <v/>
      </c>
      <c r="T237" s="24" t="str">
        <f>IF($D237="","",$B237*VLOOKUP($D237,aliments!$B$2:$AZ$70,17,0)/100)</f>
        <v/>
      </c>
      <c r="U237" s="24" t="str">
        <f>IF($D237="","",$B237*VLOOKUP($D237,aliments!$B$2:$AZ$70,18,0)/100)</f>
        <v/>
      </c>
      <c r="V237" s="24" t="str">
        <f>IF($D237="","",$B237*VLOOKUP($D237,aliments!$B$2:$AZ$70,19,0)/100)</f>
        <v/>
      </c>
      <c r="W237" s="24" t="str">
        <f>IF($D237="","",$B237*VLOOKUP($D237,aliments!$B$2:$AZ$70,20,0)/100)</f>
        <v/>
      </c>
      <c r="X237" s="24" t="str">
        <f>IF($D237="","",$B237*VLOOKUP($D237,aliments!$B$2:$AZ$70,21,0)/100)</f>
        <v/>
      </c>
      <c r="Y237" s="24" t="str">
        <f>IF($D237="","",$B237*VLOOKUP($D237,aliments!$B$2:$AZ$70,22,0)/100)</f>
        <v/>
      </c>
      <c r="Z237" s="24" t="str">
        <f>IF($D237="","",$B237*VLOOKUP($D237,aliments!$B$2:$AZ$70,23,0)/100)</f>
        <v/>
      </c>
      <c r="AA237" s="24" t="str">
        <f>IF($D237="","",$B237*VLOOKUP($D237,aliments!$B$2:$AZ$70,24,0)/100)</f>
        <v/>
      </c>
      <c r="AB237" s="24" t="str">
        <f>IF($D237="","",$B237*VLOOKUP($D237,aliments!$B$2:$AZ$70,25,0)/100)</f>
        <v/>
      </c>
      <c r="AC237" s="24" t="str">
        <f>IF($D237="","",$B237*VLOOKUP($D237,aliments!$B$2:$AZ$70,26,0)/100)</f>
        <v/>
      </c>
      <c r="AD237" s="24" t="str">
        <f>IF($D237="","",$B237*VLOOKUP($D237,aliments!$B$2:$AZ$70,27,0)/100)</f>
        <v/>
      </c>
      <c r="AE237" s="24" t="str">
        <f>IF($D237="","",$B237*VLOOKUP($D237,aliments!$B$2:$AZ$70,28,0)/100)</f>
        <v/>
      </c>
      <c r="AF237" s="24" t="str">
        <f>IF($D237="","",$B237*VLOOKUP($D237,aliments!$B$2:$AZ$70,29,0)/100)</f>
        <v/>
      </c>
      <c r="AG237" s="24" t="str">
        <f>IF($D237="","",$B237*VLOOKUP($D237,aliments!$B$2:$AZ$70,30,0)/100)</f>
        <v/>
      </c>
      <c r="AH237" s="24" t="str">
        <f>IF($D237="","",$B237*VLOOKUP($D237,aliments!$B$2:$AZ$70,31,0)/100)</f>
        <v/>
      </c>
      <c r="AI237" s="24" t="str">
        <f>IF($D237="","",$B237*VLOOKUP($D237,aliments!$B$2:$AZ$70,32,0)/100)</f>
        <v/>
      </c>
      <c r="AJ237" s="24" t="str">
        <f>IF($D237="","",$B237*VLOOKUP($D237,aliments!$B$2:$AZ$70,33,0)/100)</f>
        <v/>
      </c>
      <c r="AK237" s="24" t="str">
        <f>IF($D237="","",$B237*VLOOKUP($D237,aliments!$B$2:$AZ$70,34,0)/100)</f>
        <v/>
      </c>
      <c r="AL237" s="24" t="str">
        <f>IF($D237="","",$B237*VLOOKUP($D237,aliments!$B$2:$AZ$70,35,0)/100)</f>
        <v/>
      </c>
      <c r="AM237" s="24" t="str">
        <f>IF($D237="","",$B237*VLOOKUP($D237,aliments!$B$2:$AZ$70,36,0)/100)</f>
        <v/>
      </c>
      <c r="AN237" s="24" t="str">
        <f>IF($D237="","",$B237*VLOOKUP($D237,aliments!$B$2:$AZ$70,37,0)/100)</f>
        <v/>
      </c>
    </row>
    <row r="238" spans="1:75">
      <c r="D238" s="23"/>
      <c r="E238" s="24" t="str">
        <f>IF($D238="","",$B238*VLOOKUP($D238,aliments!$B$2:$AZ$70,2,0)/100)</f>
        <v/>
      </c>
      <c r="F238" s="24" t="str">
        <f>IF($D238="","",$B238*VLOOKUP($D238,aliments!$B$2:$AZ$70,3,0)/100)</f>
        <v/>
      </c>
      <c r="G238" s="24" t="str">
        <f>IF($D238="","",$B238*VLOOKUP($D238,aliments!$B$2:$AZ$70,4,0)/100)</f>
        <v/>
      </c>
      <c r="H238" s="24" t="str">
        <f>IF($D238="","",$B238*VLOOKUP($D238,aliments!$B$2:$AZ$70,5,0)/100)</f>
        <v/>
      </c>
      <c r="I238" s="24" t="str">
        <f>IF($D238="","",$B238*VLOOKUP($D238,aliments!$B$2:$AZ$70,6,0)/100)</f>
        <v/>
      </c>
      <c r="J238" s="24" t="str">
        <f>IF($D238="","",$B238*VLOOKUP($D238,aliments!$B$2:$AZ$70,7,0)/100)</f>
        <v/>
      </c>
      <c r="K238" s="24" t="str">
        <f>IF($D238="","",$B238*VLOOKUP($D238,aliments!$B$2:$AZ$70,8,0)/100)</f>
        <v/>
      </c>
      <c r="L238" s="24" t="str">
        <f>IF($D238="","",$B238*VLOOKUP($D238,aliments!$B$2:$AZ$70,9,0)/100)</f>
        <v/>
      </c>
      <c r="M238" s="24" t="str">
        <f>IF($D238="","",$B238*VLOOKUP($D238,aliments!$B$2:$AZ$70,10,0)/100)</f>
        <v/>
      </c>
      <c r="N238" s="24" t="str">
        <f>IF($D238="","",$B238*VLOOKUP($D238,aliments!$B$2:$AZ$70,11,0)/100)</f>
        <v/>
      </c>
      <c r="O238" s="24" t="str">
        <f>IF($D238="","",$B238*VLOOKUP($D238,aliments!$B$2:$AZ$70,12,0)/100)</f>
        <v/>
      </c>
      <c r="P238" s="24" t="str">
        <f>IF($D238="","",$B238*VLOOKUP($D238,aliments!$B$2:$AZ$70,13,0)/100)</f>
        <v/>
      </c>
      <c r="Q238" s="24" t="str">
        <f>IF($D238="","",$B238*VLOOKUP($D238,aliments!$B$2:$AZ$70,14,0)/100)</f>
        <v/>
      </c>
      <c r="R238" s="24" t="str">
        <f>IF($D238="","",$B238*VLOOKUP($D238,aliments!$B$2:$AZ$70,15,0)/100)</f>
        <v/>
      </c>
      <c r="S238" s="24" t="str">
        <f>IF($D238="","",$B238*VLOOKUP($D238,aliments!$B$2:$AZ$70,16,0)/100)</f>
        <v/>
      </c>
      <c r="T238" s="24" t="str">
        <f>IF($D238="","",$B238*VLOOKUP($D238,aliments!$B$2:$AZ$70,17,0)/100)</f>
        <v/>
      </c>
      <c r="U238" s="24" t="str">
        <f>IF($D238="","",$B238*VLOOKUP($D238,aliments!$B$2:$AZ$70,18,0)/100)</f>
        <v/>
      </c>
      <c r="V238" s="24" t="str">
        <f>IF($D238="","",$B238*VLOOKUP($D238,aliments!$B$2:$AZ$70,19,0)/100)</f>
        <v/>
      </c>
      <c r="W238" s="24" t="str">
        <f>IF($D238="","",$B238*VLOOKUP($D238,aliments!$B$2:$AZ$70,20,0)/100)</f>
        <v/>
      </c>
      <c r="X238" s="24" t="str">
        <f>IF($D238="","",$B238*VLOOKUP($D238,aliments!$B$2:$AZ$70,21,0)/100)</f>
        <v/>
      </c>
      <c r="Y238" s="24" t="str">
        <f>IF($D238="","",$B238*VLOOKUP($D238,aliments!$B$2:$AZ$70,22,0)/100)</f>
        <v/>
      </c>
      <c r="Z238" s="24" t="str">
        <f>IF($D238="","",$B238*VLOOKUP($D238,aliments!$B$2:$AZ$70,23,0)/100)</f>
        <v/>
      </c>
      <c r="AA238" s="24" t="str">
        <f>IF($D238="","",$B238*VLOOKUP($D238,aliments!$B$2:$AZ$70,24,0)/100)</f>
        <v/>
      </c>
      <c r="AB238" s="24" t="str">
        <f>IF($D238="","",$B238*VLOOKUP($D238,aliments!$B$2:$AZ$70,25,0)/100)</f>
        <v/>
      </c>
      <c r="AC238" s="24" t="str">
        <f>IF($D238="","",$B238*VLOOKUP($D238,aliments!$B$2:$AZ$70,26,0)/100)</f>
        <v/>
      </c>
      <c r="AD238" s="24" t="str">
        <f>IF($D238="","",$B238*VLOOKUP($D238,aliments!$B$2:$AZ$70,27,0)/100)</f>
        <v/>
      </c>
      <c r="AE238" s="24" t="str">
        <f>IF($D238="","",$B238*VLOOKUP($D238,aliments!$B$2:$AZ$70,28,0)/100)</f>
        <v/>
      </c>
      <c r="AF238" s="24" t="str">
        <f>IF($D238="","",$B238*VLOOKUP($D238,aliments!$B$2:$AZ$70,29,0)/100)</f>
        <v/>
      </c>
      <c r="AG238" s="24" t="str">
        <f>IF($D238="","",$B238*VLOOKUP($D238,aliments!$B$2:$AZ$70,30,0)/100)</f>
        <v/>
      </c>
      <c r="AH238" s="24" t="str">
        <f>IF($D238="","",$B238*VLOOKUP($D238,aliments!$B$2:$AZ$70,31,0)/100)</f>
        <v/>
      </c>
      <c r="AI238" s="24" t="str">
        <f>IF($D238="","",$B238*VLOOKUP($D238,aliments!$B$2:$AZ$70,32,0)/100)</f>
        <v/>
      </c>
      <c r="AJ238" s="24" t="str">
        <f>IF($D238="","",$B238*VLOOKUP($D238,aliments!$B$2:$AZ$70,33,0)/100)</f>
        <v/>
      </c>
      <c r="AK238" s="24" t="str">
        <f>IF($D238="","",$B238*VLOOKUP($D238,aliments!$B$2:$AZ$70,34,0)/100)</f>
        <v/>
      </c>
      <c r="AL238" s="24" t="str">
        <f>IF($D238="","",$B238*VLOOKUP($D238,aliments!$B$2:$AZ$70,35,0)/100)</f>
        <v/>
      </c>
      <c r="AM238" s="24" t="str">
        <f>IF($D238="","",$B238*VLOOKUP($D238,aliments!$B$2:$AZ$70,36,0)/100)</f>
        <v/>
      </c>
      <c r="AN238" s="24" t="str">
        <f>IF($D238="","",$B238*VLOOKUP($D238,aliments!$B$2:$AZ$70,37,0)/100)</f>
        <v/>
      </c>
      <c r="AT238" s="19"/>
      <c r="AU238" s="19"/>
      <c r="AV238" s="19"/>
      <c r="AW238" s="19"/>
      <c r="AX238" s="19"/>
      <c r="AY238" s="19"/>
      <c r="AZ238" s="19"/>
      <c r="BA238" s="19"/>
      <c r="BB238" s="19"/>
      <c r="BC238" s="19"/>
      <c r="BD238" s="19"/>
      <c r="BE238" s="19"/>
      <c r="BF238" s="19"/>
      <c r="BG238" s="19"/>
      <c r="BH238" s="19"/>
      <c r="BI238" s="19"/>
      <c r="BJ238" s="19"/>
      <c r="BK238" s="19"/>
      <c r="BL238" s="19"/>
      <c r="BM238" s="19"/>
      <c r="BN238" s="19"/>
      <c r="BO238" s="19"/>
      <c r="BP238" s="19"/>
      <c r="BQ238" s="19"/>
      <c r="BR238" s="19"/>
      <c r="BS238" s="19"/>
      <c r="BT238" s="19"/>
      <c r="BU238" s="19"/>
      <c r="BV238" s="19"/>
      <c r="BW238" s="19"/>
    </row>
    <row r="239" spans="1:75">
      <c r="D239" s="23"/>
      <c r="E239" s="24" t="str">
        <f>IF($D239="","",$B239*VLOOKUP($D239,aliments!$B$2:$AZ$70,2,0)/100)</f>
        <v/>
      </c>
      <c r="F239" s="24" t="str">
        <f>IF($D239="","",$B239*VLOOKUP($D239,aliments!$B$2:$AZ$70,3,0)/100)</f>
        <v/>
      </c>
      <c r="G239" s="24" t="str">
        <f>IF($D239="","",$B239*VLOOKUP($D239,aliments!$B$2:$AZ$70,4,0)/100)</f>
        <v/>
      </c>
      <c r="H239" s="24" t="str">
        <f>IF($D239="","",$B239*VLOOKUP($D239,aliments!$B$2:$AZ$70,5,0)/100)</f>
        <v/>
      </c>
      <c r="I239" s="24" t="str">
        <f>IF($D239="","",$B239*VLOOKUP($D239,aliments!$B$2:$AZ$70,6,0)/100)</f>
        <v/>
      </c>
      <c r="J239" s="24" t="str">
        <f>IF($D239="","",$B239*VLOOKUP($D239,aliments!$B$2:$AZ$70,7,0)/100)</f>
        <v/>
      </c>
      <c r="K239" s="24" t="str">
        <f>IF($D239="","",$B239*VLOOKUP($D239,aliments!$B$2:$AZ$70,8,0)/100)</f>
        <v/>
      </c>
      <c r="L239" s="24" t="str">
        <f>IF($D239="","",$B239*VLOOKUP($D239,aliments!$B$2:$AZ$70,9,0)/100)</f>
        <v/>
      </c>
      <c r="M239" s="24" t="str">
        <f>IF($D239="","",$B239*VLOOKUP($D239,aliments!$B$2:$AZ$70,10,0)/100)</f>
        <v/>
      </c>
      <c r="N239" s="24" t="str">
        <f>IF($D239="","",$B239*VLOOKUP($D239,aliments!$B$2:$AZ$70,11,0)/100)</f>
        <v/>
      </c>
      <c r="O239" s="24" t="str">
        <f>IF($D239="","",$B239*VLOOKUP($D239,aliments!$B$2:$AZ$70,12,0)/100)</f>
        <v/>
      </c>
      <c r="P239" s="24" t="str">
        <f>IF($D239="","",$B239*VLOOKUP($D239,aliments!$B$2:$AZ$70,13,0)/100)</f>
        <v/>
      </c>
      <c r="Q239" s="24" t="str">
        <f>IF($D239="","",$B239*VLOOKUP($D239,aliments!$B$2:$AZ$70,14,0)/100)</f>
        <v/>
      </c>
      <c r="R239" s="24" t="str">
        <f>IF($D239="","",$B239*VLOOKUP($D239,aliments!$B$2:$AZ$70,15,0)/100)</f>
        <v/>
      </c>
      <c r="S239" s="24" t="str">
        <f>IF($D239="","",$B239*VLOOKUP($D239,aliments!$B$2:$AZ$70,16,0)/100)</f>
        <v/>
      </c>
      <c r="T239" s="24" t="str">
        <f>IF($D239="","",$B239*VLOOKUP($D239,aliments!$B$2:$AZ$70,17,0)/100)</f>
        <v/>
      </c>
      <c r="U239" s="24" t="str">
        <f>IF($D239="","",$B239*VLOOKUP($D239,aliments!$B$2:$AZ$70,18,0)/100)</f>
        <v/>
      </c>
      <c r="V239" s="24" t="str">
        <f>IF($D239="","",$B239*VLOOKUP($D239,aliments!$B$2:$AZ$70,19,0)/100)</f>
        <v/>
      </c>
      <c r="W239" s="24" t="str">
        <f>IF($D239="","",$B239*VLOOKUP($D239,aliments!$B$2:$AZ$70,20,0)/100)</f>
        <v/>
      </c>
      <c r="X239" s="24" t="str">
        <f>IF($D239="","",$B239*VLOOKUP($D239,aliments!$B$2:$AZ$70,21,0)/100)</f>
        <v/>
      </c>
      <c r="Y239" s="24" t="str">
        <f>IF($D239="","",$B239*VLOOKUP($D239,aliments!$B$2:$AZ$70,22,0)/100)</f>
        <v/>
      </c>
      <c r="Z239" s="24" t="str">
        <f>IF($D239="","",$B239*VLOOKUP($D239,aliments!$B$2:$AZ$70,23,0)/100)</f>
        <v/>
      </c>
      <c r="AA239" s="24" t="str">
        <f>IF($D239="","",$B239*VLOOKUP($D239,aliments!$B$2:$AZ$70,24,0)/100)</f>
        <v/>
      </c>
      <c r="AB239" s="24" t="str">
        <f>IF($D239="","",$B239*VLOOKUP($D239,aliments!$B$2:$AZ$70,25,0)/100)</f>
        <v/>
      </c>
      <c r="AC239" s="24" t="str">
        <f>IF($D239="","",$B239*VLOOKUP($D239,aliments!$B$2:$AZ$70,26,0)/100)</f>
        <v/>
      </c>
      <c r="AD239" s="24" t="str">
        <f>IF($D239="","",$B239*VLOOKUP($D239,aliments!$B$2:$AZ$70,27,0)/100)</f>
        <v/>
      </c>
      <c r="AE239" s="24" t="str">
        <f>IF($D239="","",$B239*VLOOKUP($D239,aliments!$B$2:$AZ$70,28,0)/100)</f>
        <v/>
      </c>
      <c r="AF239" s="24" t="str">
        <f>IF($D239="","",$B239*VLOOKUP($D239,aliments!$B$2:$AZ$70,29,0)/100)</f>
        <v/>
      </c>
      <c r="AG239" s="24" t="str">
        <f>IF($D239="","",$B239*VLOOKUP($D239,aliments!$B$2:$AZ$70,30,0)/100)</f>
        <v/>
      </c>
      <c r="AH239" s="24" t="str">
        <f>IF($D239="","",$B239*VLOOKUP($D239,aliments!$B$2:$AZ$70,31,0)/100)</f>
        <v/>
      </c>
      <c r="AI239" s="24" t="str">
        <f>IF($D239="","",$B239*VLOOKUP($D239,aliments!$B$2:$AZ$70,32,0)/100)</f>
        <v/>
      </c>
      <c r="AJ239" s="24" t="str">
        <f>IF($D239="","",$B239*VLOOKUP($D239,aliments!$B$2:$AZ$70,33,0)/100)</f>
        <v/>
      </c>
      <c r="AK239" s="24" t="str">
        <f>IF($D239="","",$B239*VLOOKUP($D239,aliments!$B$2:$AZ$70,34,0)/100)</f>
        <v/>
      </c>
      <c r="AL239" s="24" t="str">
        <f>IF($D239="","",$B239*VLOOKUP($D239,aliments!$B$2:$AZ$70,35,0)/100)</f>
        <v/>
      </c>
      <c r="AM239" s="24" t="str">
        <f>IF($D239="","",$B239*VLOOKUP($D239,aliments!$B$2:$AZ$70,36,0)/100)</f>
        <v/>
      </c>
      <c r="AN239" s="24" t="str">
        <f>IF($D239="","",$B239*VLOOKUP($D239,aliments!$B$2:$AZ$70,37,0)/100)</f>
        <v/>
      </c>
      <c r="AT239" s="19"/>
      <c r="AU239" s="19"/>
      <c r="AV239" s="19"/>
      <c r="AW239" s="19"/>
      <c r="AX239" s="19"/>
      <c r="AY239" s="19"/>
      <c r="AZ239" s="19"/>
      <c r="BA239" s="19"/>
      <c r="BB239" s="19"/>
      <c r="BC239" s="19"/>
      <c r="BD239" s="19"/>
      <c r="BE239" s="19"/>
      <c r="BF239" s="19"/>
      <c r="BG239" s="19"/>
      <c r="BH239" s="19"/>
      <c r="BI239" s="19"/>
      <c r="BJ239" s="19"/>
      <c r="BK239" s="19"/>
      <c r="BL239" s="19"/>
      <c r="BM239" s="19"/>
      <c r="BN239" s="19"/>
      <c r="BO239" s="19"/>
      <c r="BP239" s="19"/>
      <c r="BQ239" s="19"/>
      <c r="BR239" s="19"/>
      <c r="BS239" s="19"/>
      <c r="BT239" s="19"/>
      <c r="BU239" s="19"/>
      <c r="BV239" s="19"/>
      <c r="BW239" s="19"/>
    </row>
    <row r="240" spans="1:75">
      <c r="D240" s="23"/>
      <c r="E240" s="24" t="str">
        <f>IF($D240="","",$B240*VLOOKUP($D240,aliments!$B$2:$AZ$70,2,0)/100)</f>
        <v/>
      </c>
      <c r="F240" s="24" t="str">
        <f>IF($D240="","",$B240*VLOOKUP($D240,aliments!$B$2:$AZ$70,3,0)/100)</f>
        <v/>
      </c>
      <c r="G240" s="24" t="str">
        <f>IF($D240="","",$B240*VLOOKUP($D240,aliments!$B$2:$AZ$70,4,0)/100)</f>
        <v/>
      </c>
      <c r="H240" s="24" t="str">
        <f>IF($D240="","",$B240*VLOOKUP($D240,aliments!$B$2:$AZ$70,5,0)/100)</f>
        <v/>
      </c>
      <c r="I240" s="24" t="str">
        <f>IF($D240="","",$B240*VLOOKUP($D240,aliments!$B$2:$AZ$70,6,0)/100)</f>
        <v/>
      </c>
      <c r="J240" s="24" t="str">
        <f>IF($D240="","",$B240*VLOOKUP($D240,aliments!$B$2:$AZ$70,7,0)/100)</f>
        <v/>
      </c>
      <c r="K240" s="24" t="str">
        <f>IF($D240="","",$B240*VLOOKUP($D240,aliments!$B$2:$AZ$70,8,0)/100)</f>
        <v/>
      </c>
      <c r="L240" s="24" t="str">
        <f>IF($D240="","",$B240*VLOOKUP($D240,aliments!$B$2:$AZ$70,9,0)/100)</f>
        <v/>
      </c>
      <c r="M240" s="24" t="str">
        <f>IF($D240="","",$B240*VLOOKUP($D240,aliments!$B$2:$AZ$70,10,0)/100)</f>
        <v/>
      </c>
      <c r="N240" s="24" t="str">
        <f>IF($D240="","",$B240*VLOOKUP($D240,aliments!$B$2:$AZ$70,11,0)/100)</f>
        <v/>
      </c>
      <c r="O240" s="24" t="str">
        <f>IF($D240="","",$B240*VLOOKUP($D240,aliments!$B$2:$AZ$70,12,0)/100)</f>
        <v/>
      </c>
      <c r="P240" s="24" t="str">
        <f>IF($D240="","",$B240*VLOOKUP($D240,aliments!$B$2:$AZ$70,13,0)/100)</f>
        <v/>
      </c>
      <c r="Q240" s="24" t="str">
        <f>IF($D240="","",$B240*VLOOKUP($D240,aliments!$B$2:$AZ$70,14,0)/100)</f>
        <v/>
      </c>
      <c r="R240" s="24" t="str">
        <f>IF($D240="","",$B240*VLOOKUP($D240,aliments!$B$2:$AZ$70,15,0)/100)</f>
        <v/>
      </c>
      <c r="S240" s="24" t="str">
        <f>IF($D240="","",$B240*VLOOKUP($D240,aliments!$B$2:$AZ$70,16,0)/100)</f>
        <v/>
      </c>
      <c r="T240" s="24" t="str">
        <f>IF($D240="","",$B240*VLOOKUP($D240,aliments!$B$2:$AZ$70,17,0)/100)</f>
        <v/>
      </c>
      <c r="U240" s="24" t="str">
        <f>IF($D240="","",$B240*VLOOKUP($D240,aliments!$B$2:$AZ$70,18,0)/100)</f>
        <v/>
      </c>
      <c r="V240" s="24" t="str">
        <f>IF($D240="","",$B240*VLOOKUP($D240,aliments!$B$2:$AZ$70,19,0)/100)</f>
        <v/>
      </c>
      <c r="W240" s="24" t="str">
        <f>IF($D240="","",$B240*VLOOKUP($D240,aliments!$B$2:$AZ$70,20,0)/100)</f>
        <v/>
      </c>
      <c r="X240" s="24" t="str">
        <f>IF($D240="","",$B240*VLOOKUP($D240,aliments!$B$2:$AZ$70,21,0)/100)</f>
        <v/>
      </c>
      <c r="Y240" s="24" t="str">
        <f>IF($D240="","",$B240*VLOOKUP($D240,aliments!$B$2:$AZ$70,22,0)/100)</f>
        <v/>
      </c>
      <c r="Z240" s="24" t="str">
        <f>IF($D240="","",$B240*VLOOKUP($D240,aliments!$B$2:$AZ$70,23,0)/100)</f>
        <v/>
      </c>
      <c r="AA240" s="24" t="str">
        <f>IF($D240="","",$B240*VLOOKUP($D240,aliments!$B$2:$AZ$70,24,0)/100)</f>
        <v/>
      </c>
      <c r="AB240" s="24" t="str">
        <f>IF($D240="","",$B240*VLOOKUP($D240,aliments!$B$2:$AZ$70,25,0)/100)</f>
        <v/>
      </c>
      <c r="AC240" s="24" t="str">
        <f>IF($D240="","",$B240*VLOOKUP($D240,aliments!$B$2:$AZ$70,26,0)/100)</f>
        <v/>
      </c>
      <c r="AD240" s="24" t="str">
        <f>IF($D240="","",$B240*VLOOKUP($D240,aliments!$B$2:$AZ$70,27,0)/100)</f>
        <v/>
      </c>
      <c r="AE240" s="24" t="str">
        <f>IF($D240="","",$B240*VLOOKUP($D240,aliments!$B$2:$AZ$70,28,0)/100)</f>
        <v/>
      </c>
      <c r="AF240" s="24" t="str">
        <f>IF($D240="","",$B240*VLOOKUP($D240,aliments!$B$2:$AZ$70,29,0)/100)</f>
        <v/>
      </c>
      <c r="AG240" s="24" t="str">
        <f>IF($D240="","",$B240*VLOOKUP($D240,aliments!$B$2:$AZ$70,30,0)/100)</f>
        <v/>
      </c>
      <c r="AH240" s="24" t="str">
        <f>IF($D240="","",$B240*VLOOKUP($D240,aliments!$B$2:$AZ$70,31,0)/100)</f>
        <v/>
      </c>
      <c r="AI240" s="24" t="str">
        <f>IF($D240="","",$B240*VLOOKUP($D240,aliments!$B$2:$AZ$70,32,0)/100)</f>
        <v/>
      </c>
      <c r="AJ240" s="24" t="str">
        <f>IF($D240="","",$B240*VLOOKUP($D240,aliments!$B$2:$AZ$70,33,0)/100)</f>
        <v/>
      </c>
      <c r="AK240" s="24" t="str">
        <f>IF($D240="","",$B240*VLOOKUP($D240,aliments!$B$2:$AZ$70,34,0)/100)</f>
        <v/>
      </c>
      <c r="AL240" s="24" t="str">
        <f>IF($D240="","",$B240*VLOOKUP($D240,aliments!$B$2:$AZ$70,35,0)/100)</f>
        <v/>
      </c>
      <c r="AM240" s="24" t="str">
        <f>IF($D240="","",$B240*VLOOKUP($D240,aliments!$B$2:$AZ$70,36,0)/100)</f>
        <v/>
      </c>
      <c r="AN240" s="24" t="str">
        <f>IF($D240="","",$B240*VLOOKUP($D240,aliments!$B$2:$AZ$70,37,0)/100)</f>
        <v/>
      </c>
      <c r="AT240" s="19"/>
      <c r="AU240" s="19"/>
      <c r="AV240" s="19"/>
      <c r="AW240" s="19"/>
      <c r="AX240" s="19"/>
      <c r="AY240" s="19"/>
      <c r="AZ240" s="19"/>
      <c r="BA240" s="19"/>
      <c r="BB240" s="19"/>
      <c r="BC240" s="19"/>
      <c r="BD240" s="19"/>
      <c r="BE240" s="19"/>
      <c r="BF240" s="19"/>
      <c r="BG240" s="19"/>
      <c r="BH240" s="19"/>
      <c r="BI240" s="19"/>
      <c r="BJ240" s="19"/>
      <c r="BK240" s="19"/>
      <c r="BL240" s="19"/>
      <c r="BM240" s="19"/>
      <c r="BN240" s="19"/>
      <c r="BO240" s="19"/>
      <c r="BP240" s="19"/>
      <c r="BQ240" s="19"/>
      <c r="BR240" s="19"/>
      <c r="BS240" s="19"/>
      <c r="BT240" s="19"/>
      <c r="BU240" s="19"/>
      <c r="BV240" s="19"/>
      <c r="BW240" s="19"/>
    </row>
    <row r="241" spans="1:78" ht="13.5" thickBot="1">
      <c r="D241" s="23"/>
      <c r="E241" s="24" t="str">
        <f>IF($D241="","",$B241*VLOOKUP($D241,aliments!$B$2:$AZ$70,2,0)/100)</f>
        <v/>
      </c>
      <c r="F241" s="24" t="str">
        <f>IF($D241="","",$B241*VLOOKUP($D241,aliments!$B$2:$AZ$70,3,0)/100)</f>
        <v/>
      </c>
      <c r="G241" s="24" t="str">
        <f>IF($D241="","",$B241*VLOOKUP($D241,aliments!$B$2:$AZ$70,4,0)/100)</f>
        <v/>
      </c>
      <c r="H241" s="24" t="str">
        <f>IF($D241="","",$B241*VLOOKUP($D241,aliments!$B$2:$AZ$70,5,0)/100)</f>
        <v/>
      </c>
      <c r="I241" s="24" t="str">
        <f>IF($D241="","",$B241*VLOOKUP($D241,aliments!$B$2:$AZ$70,6,0)/100)</f>
        <v/>
      </c>
      <c r="J241" s="24" t="str">
        <f>IF($D241="","",$B241*VLOOKUP($D241,aliments!$B$2:$AZ$70,7,0)/100)</f>
        <v/>
      </c>
      <c r="K241" s="24" t="str">
        <f>IF($D241="","",$B241*VLOOKUP($D241,aliments!$B$2:$AZ$70,8,0)/100)</f>
        <v/>
      </c>
      <c r="L241" s="24" t="str">
        <f>IF($D241="","",$B241*VLOOKUP($D241,aliments!$B$2:$AZ$70,9,0)/100)</f>
        <v/>
      </c>
      <c r="M241" s="24" t="str">
        <f>IF($D241="","",$B241*VLOOKUP($D241,aliments!$B$2:$AZ$70,10,0)/100)</f>
        <v/>
      </c>
      <c r="N241" s="24" t="str">
        <f>IF($D241="","",$B241*VLOOKUP($D241,aliments!$B$2:$AZ$70,11,0)/100)</f>
        <v/>
      </c>
      <c r="O241" s="24" t="str">
        <f>IF($D241="","",$B241*VLOOKUP($D241,aliments!$B$2:$AZ$70,12,0)/100)</f>
        <v/>
      </c>
      <c r="P241" s="24" t="str">
        <f>IF($D241="","",$B241*VLOOKUP($D241,aliments!$B$2:$AZ$70,13,0)/100)</f>
        <v/>
      </c>
      <c r="Q241" s="24" t="str">
        <f>IF($D241="","",$B241*VLOOKUP($D241,aliments!$B$2:$AZ$70,14,0)/100)</f>
        <v/>
      </c>
      <c r="R241" s="24" t="str">
        <f>IF($D241="","",$B241*VLOOKUP($D241,aliments!$B$2:$AZ$70,15,0)/100)</f>
        <v/>
      </c>
      <c r="S241" s="24" t="str">
        <f>IF($D241="","",$B241*VLOOKUP($D241,aliments!$B$2:$AZ$70,16,0)/100)</f>
        <v/>
      </c>
      <c r="T241" s="24" t="str">
        <f>IF($D241="","",$B241*VLOOKUP($D241,aliments!$B$2:$AZ$70,17,0)/100)</f>
        <v/>
      </c>
      <c r="U241" s="24" t="str">
        <f>IF($D241="","",$B241*VLOOKUP($D241,aliments!$B$2:$AZ$70,18,0)/100)</f>
        <v/>
      </c>
      <c r="V241" s="24" t="str">
        <f>IF($D241="","",$B241*VLOOKUP($D241,aliments!$B$2:$AZ$70,19,0)/100)</f>
        <v/>
      </c>
      <c r="W241" s="24" t="str">
        <f>IF($D241="","",$B241*VLOOKUP($D241,aliments!$B$2:$AZ$70,20,0)/100)</f>
        <v/>
      </c>
      <c r="X241" s="24" t="str">
        <f>IF($D241="","",$B241*VLOOKUP($D241,aliments!$B$2:$AZ$70,21,0)/100)</f>
        <v/>
      </c>
      <c r="Y241" s="24" t="str">
        <f>IF($D241="","",$B241*VLOOKUP($D241,aliments!$B$2:$AZ$70,22,0)/100)</f>
        <v/>
      </c>
      <c r="Z241" s="24" t="str">
        <f>IF($D241="","",$B241*VLOOKUP($D241,aliments!$B$2:$AZ$70,23,0)/100)</f>
        <v/>
      </c>
      <c r="AA241" s="24" t="str">
        <f>IF($D241="","",$B241*VLOOKUP($D241,aliments!$B$2:$AZ$70,24,0)/100)</f>
        <v/>
      </c>
      <c r="AB241" s="24" t="str">
        <f>IF($D241="","",$B241*VLOOKUP($D241,aliments!$B$2:$AZ$70,25,0)/100)</f>
        <v/>
      </c>
      <c r="AC241" s="24" t="str">
        <f>IF($D241="","",$B241*VLOOKUP($D241,aliments!$B$2:$AZ$70,26,0)/100)</f>
        <v/>
      </c>
      <c r="AD241" s="24" t="str">
        <f>IF($D241="","",$B241*VLOOKUP($D241,aliments!$B$2:$AZ$70,27,0)/100)</f>
        <v/>
      </c>
      <c r="AE241" s="24" t="str">
        <f>IF($D241="","",$B241*VLOOKUP($D241,aliments!$B$2:$AZ$70,28,0)/100)</f>
        <v/>
      </c>
      <c r="AF241" s="24" t="str">
        <f>IF($D241="","",$B241*VLOOKUP($D241,aliments!$B$2:$AZ$70,29,0)/100)</f>
        <v/>
      </c>
      <c r="AG241" s="24" t="str">
        <f>IF($D241="","",$B241*VLOOKUP($D241,aliments!$B$2:$AZ$70,30,0)/100)</f>
        <v/>
      </c>
      <c r="AH241" s="24" t="str">
        <f>IF($D241="","",$B241*VLOOKUP($D241,aliments!$B$2:$AZ$70,31,0)/100)</f>
        <v/>
      </c>
      <c r="AI241" s="24" t="str">
        <f>IF($D241="","",$B241*VLOOKUP($D241,aliments!$B$2:$AZ$70,32,0)/100)</f>
        <v/>
      </c>
      <c r="AJ241" s="24" t="str">
        <f>IF($D241="","",$B241*VLOOKUP($D241,aliments!$B$2:$AZ$70,33,0)/100)</f>
        <v/>
      </c>
      <c r="AK241" s="24" t="str">
        <f>IF($D241="","",$B241*VLOOKUP($D241,aliments!$B$2:$AZ$70,34,0)/100)</f>
        <v/>
      </c>
      <c r="AL241" s="24" t="str">
        <f>IF($D241="","",$B241*VLOOKUP($D241,aliments!$B$2:$AZ$70,35,0)/100)</f>
        <v/>
      </c>
      <c r="AM241" s="24" t="str">
        <f>IF($D241="","",$B241*VLOOKUP($D241,aliments!$B$2:$AZ$70,36,0)/100)</f>
        <v/>
      </c>
      <c r="AN241" s="24" t="str">
        <f>IF($D241="","",$B241*VLOOKUP($D241,aliments!$B$2:$AZ$70,37,0)/100)</f>
        <v/>
      </c>
      <c r="AT241" s="19"/>
      <c r="AU241" s="19"/>
      <c r="AV241" s="19"/>
      <c r="AW241" s="19"/>
      <c r="AX241" s="19"/>
      <c r="AY241" s="19"/>
      <c r="AZ241" s="19"/>
      <c r="BA241" s="19"/>
      <c r="BB241" s="19"/>
      <c r="BC241" s="19"/>
      <c r="BD241" s="19"/>
      <c r="BE241" s="19"/>
      <c r="BF241" s="19"/>
      <c r="BG241" s="19"/>
      <c r="BH241" s="19"/>
      <c r="BI241" s="19"/>
      <c r="BJ241" s="19"/>
      <c r="BK241" s="19"/>
      <c r="BL241" s="19"/>
      <c r="BM241" s="19"/>
      <c r="BN241" s="19"/>
      <c r="BO241" s="19"/>
      <c r="BP241" s="19"/>
      <c r="BQ241" s="19"/>
      <c r="BR241" s="19"/>
      <c r="BS241" s="19"/>
      <c r="BT241" s="19"/>
      <c r="BU241" s="19"/>
      <c r="BV241" s="19"/>
      <c r="BW241" s="19"/>
    </row>
    <row r="242" spans="1:78" ht="13.5" thickBot="1">
      <c r="A242" s="12" t="s">
        <v>4</v>
      </c>
      <c r="E242" s="28" t="str">
        <f>IF(SUM(E235:E241)=0,"",AVERAGE(E235:E241))</f>
        <v/>
      </c>
      <c r="F242" s="28">
        <f>SUM(F235:F241)</f>
        <v>0</v>
      </c>
      <c r="G242" s="13">
        <f>SUM(G235:G241)</f>
        <v>0</v>
      </c>
      <c r="H242" s="13">
        <f t="shared" ref="H242" si="698">SUM(H235:H241)</f>
        <v>0</v>
      </c>
      <c r="I242" s="13">
        <f t="shared" ref="I242" si="699">SUM(I235:I241)</f>
        <v>0</v>
      </c>
      <c r="J242" s="13">
        <f t="shared" ref="J242" si="700">SUM(J235:J241)</f>
        <v>0</v>
      </c>
      <c r="K242" s="13">
        <f t="shared" ref="K242" si="701">SUM(K235:K241)</f>
        <v>0</v>
      </c>
      <c r="L242" s="13">
        <f t="shared" ref="L242" si="702">SUM(L235:L241)</f>
        <v>0</v>
      </c>
      <c r="M242" s="13">
        <f t="shared" ref="M242" si="703">SUM(M235:M241)</f>
        <v>0</v>
      </c>
      <c r="N242" s="13">
        <f t="shared" ref="N242" si="704">SUM(N235:N241)</f>
        <v>0</v>
      </c>
      <c r="O242" s="13">
        <f t="shared" ref="O242" si="705">SUM(O235:O241)</f>
        <v>0</v>
      </c>
      <c r="P242" s="13">
        <f t="shared" ref="P242" si="706">SUM(P235:P241)</f>
        <v>0</v>
      </c>
      <c r="Q242" s="13">
        <f t="shared" ref="Q242" si="707">SUM(Q235:Q241)</f>
        <v>0</v>
      </c>
      <c r="R242" s="13">
        <f t="shared" ref="R242" si="708">SUM(R235:R241)</f>
        <v>0</v>
      </c>
      <c r="S242" s="13">
        <f t="shared" ref="S242" si="709">SUM(S235:S241)</f>
        <v>0</v>
      </c>
      <c r="T242" s="13">
        <f t="shared" ref="T242" si="710">SUM(T235:T241)</f>
        <v>0</v>
      </c>
      <c r="U242" s="13">
        <f t="shared" ref="U242" si="711">SUM(U235:U241)</f>
        <v>0</v>
      </c>
      <c r="V242" s="13">
        <f t="shared" ref="V242" si="712">SUM(V235:V241)</f>
        <v>0</v>
      </c>
      <c r="W242" s="13">
        <f t="shared" ref="W242" si="713">SUM(W235:W241)</f>
        <v>0</v>
      </c>
      <c r="X242" s="13">
        <f t="shared" ref="X242" si="714">SUM(X235:X241)</f>
        <v>0</v>
      </c>
      <c r="Y242" s="13">
        <f t="shared" ref="Y242" si="715">SUM(Y235:Y241)</f>
        <v>0</v>
      </c>
      <c r="Z242" s="13">
        <f t="shared" ref="Z242" si="716">SUM(Z235:Z241)</f>
        <v>0</v>
      </c>
      <c r="AA242" s="13">
        <f t="shared" ref="AA242" si="717">SUM(AA235:AA241)</f>
        <v>0</v>
      </c>
      <c r="AB242" s="13">
        <f t="shared" ref="AB242" si="718">SUM(AB235:AB241)</f>
        <v>0</v>
      </c>
      <c r="AC242" s="13">
        <f t="shared" ref="AC242" si="719">SUM(AC235:AC241)</f>
        <v>0</v>
      </c>
      <c r="AD242" s="13">
        <f t="shared" ref="AD242" si="720">SUM(AD235:AD241)</f>
        <v>0</v>
      </c>
      <c r="AE242" s="13">
        <f t="shared" ref="AE242" si="721">SUM(AE235:AE241)</f>
        <v>0</v>
      </c>
      <c r="AF242" s="13">
        <f t="shared" ref="AF242" si="722">SUM(AF235:AF241)</f>
        <v>0</v>
      </c>
      <c r="AG242" s="13">
        <f t="shared" ref="AG242" si="723">SUM(AG235:AG241)</f>
        <v>0</v>
      </c>
      <c r="AH242" s="13">
        <f t="shared" ref="AH242" si="724">SUM(AH235:AH241)</f>
        <v>0</v>
      </c>
      <c r="AI242" s="13">
        <f t="shared" ref="AI242" si="725">SUM(AI235:AI241)</f>
        <v>0</v>
      </c>
      <c r="AJ242" s="13">
        <f t="shared" ref="AJ242" si="726">SUM(AJ235:AJ241)</f>
        <v>0</v>
      </c>
      <c r="AK242" s="13">
        <f t="shared" ref="AK242" si="727">SUM(AK235:AK241)</f>
        <v>0</v>
      </c>
      <c r="AL242" s="13">
        <f t="shared" ref="AL242" si="728">SUM(AL235:AL241)</f>
        <v>0</v>
      </c>
      <c r="AM242" s="13">
        <f t="shared" ref="AM242" si="729">SUM(AM235:AM241)</f>
        <v>0</v>
      </c>
      <c r="AN242" s="13">
        <f t="shared" ref="AN242" si="730">SUM(AN235:AN241)</f>
        <v>0</v>
      </c>
      <c r="AT242" s="19"/>
      <c r="AU242" s="19"/>
      <c r="AV242" s="19"/>
      <c r="AW242" s="19"/>
      <c r="AX242" s="19"/>
      <c r="AY242" s="19"/>
      <c r="AZ242" s="19"/>
      <c r="BA242" s="19"/>
      <c r="BB242" s="19"/>
      <c r="BC242" s="19"/>
      <c r="BD242" s="19"/>
      <c r="BE242" s="19"/>
      <c r="BF242" s="19"/>
      <c r="BG242" s="19"/>
      <c r="BH242" s="19"/>
      <c r="BI242" s="19"/>
      <c r="BJ242" s="19"/>
      <c r="BK242" s="19"/>
      <c r="BL242" s="19"/>
      <c r="BM242" s="19"/>
      <c r="BN242" s="19"/>
      <c r="BO242" s="19"/>
      <c r="BP242" s="19"/>
      <c r="BQ242" s="19"/>
      <c r="BR242" s="19"/>
      <c r="BS242" s="19"/>
      <c r="BT242" s="19"/>
      <c r="BU242" s="19"/>
      <c r="BV242" s="19"/>
      <c r="BW242" s="19"/>
    </row>
    <row r="243" spans="1:78" ht="13.5" thickBot="1">
      <c r="A243" s="5"/>
      <c r="B243" s="5"/>
      <c r="C243" s="5"/>
      <c r="D243" s="5"/>
      <c r="E243" s="5"/>
      <c r="F243" s="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T243" s="19"/>
      <c r="AU243" s="19"/>
      <c r="AV243" s="19"/>
      <c r="AW243" s="19"/>
      <c r="AX243" s="19"/>
      <c r="AY243" s="19"/>
      <c r="AZ243" s="19"/>
      <c r="BA243" s="19"/>
      <c r="BB243" s="19"/>
      <c r="BC243" s="19"/>
      <c r="BD243" s="19"/>
      <c r="BE243" s="19"/>
      <c r="BF243" s="19"/>
      <c r="BG243" s="19"/>
      <c r="BH243" s="19"/>
      <c r="BI243" s="19"/>
      <c r="BJ243" s="19"/>
      <c r="BK243" s="19"/>
      <c r="BL243" s="19"/>
      <c r="BM243" s="19"/>
      <c r="BN243" s="19"/>
      <c r="BO243" s="19"/>
      <c r="BP243" s="19"/>
      <c r="BQ243" s="19"/>
      <c r="BR243" s="19"/>
      <c r="BS243" s="19"/>
      <c r="BT243" s="19"/>
      <c r="BU243" s="19"/>
      <c r="BV243" s="19"/>
      <c r="BW243" s="19"/>
    </row>
    <row r="244" spans="1:78" ht="13.5" thickBot="1">
      <c r="A244" s="2" t="s">
        <v>164</v>
      </c>
      <c r="B244" s="3" t="s">
        <v>165</v>
      </c>
      <c r="C244" s="3"/>
      <c r="D244" s="3" t="s">
        <v>0</v>
      </c>
      <c r="E244" s="27" t="s">
        <v>181</v>
      </c>
      <c r="F244" s="27" t="s">
        <v>180</v>
      </c>
      <c r="G244" s="3" t="s">
        <v>166</v>
      </c>
      <c r="H244" s="3" t="s">
        <v>167</v>
      </c>
      <c r="I244" s="3" t="s">
        <v>168</v>
      </c>
      <c r="J244" s="3" t="s">
        <v>5</v>
      </c>
      <c r="K244" s="3" t="s">
        <v>161</v>
      </c>
      <c r="L244" s="3" t="s">
        <v>162</v>
      </c>
      <c r="M244" s="3" t="s">
        <v>152</v>
      </c>
      <c r="N244" s="3" t="s">
        <v>153</v>
      </c>
      <c r="O244" s="3" t="s">
        <v>154</v>
      </c>
      <c r="P244" s="3" t="s">
        <v>155</v>
      </c>
      <c r="Q244" s="3" t="s">
        <v>156</v>
      </c>
      <c r="R244" s="3" t="s">
        <v>157</v>
      </c>
      <c r="S244" s="3" t="s">
        <v>158</v>
      </c>
      <c r="T244" s="3" t="s">
        <v>159</v>
      </c>
      <c r="U244" s="3" t="s">
        <v>160</v>
      </c>
      <c r="V244" s="3" t="s">
        <v>179</v>
      </c>
      <c r="W244" s="3" t="s">
        <v>178</v>
      </c>
      <c r="X244" s="3" t="s">
        <v>26</v>
      </c>
      <c r="Y244" s="3" t="s">
        <v>29</v>
      </c>
      <c r="Z244" s="3" t="s">
        <v>28</v>
      </c>
      <c r="AA244" s="3" t="s">
        <v>32</v>
      </c>
      <c r="AB244" s="3" t="s">
        <v>23</v>
      </c>
      <c r="AC244" s="3" t="s">
        <v>27</v>
      </c>
      <c r="AD244" s="3" t="s">
        <v>24</v>
      </c>
      <c r="AE244" s="3" t="s">
        <v>25</v>
      </c>
      <c r="AF244" s="3" t="s">
        <v>31</v>
      </c>
      <c r="AG244" s="3" t="s">
        <v>22</v>
      </c>
      <c r="AH244" s="3" t="s">
        <v>30</v>
      </c>
      <c r="AI244" s="3" t="s">
        <v>36</v>
      </c>
      <c r="AJ244" s="3" t="s">
        <v>37</v>
      </c>
      <c r="AK244" s="3" t="s">
        <v>38</v>
      </c>
      <c r="AL244" s="3" t="s">
        <v>40</v>
      </c>
      <c r="AM244" s="3" t="s">
        <v>41</v>
      </c>
      <c r="AN244" s="4" t="s">
        <v>21</v>
      </c>
      <c r="AT244" s="19"/>
      <c r="AU244" s="19"/>
      <c r="AV244" s="19"/>
      <c r="AW244" s="19"/>
      <c r="AX244" s="19"/>
      <c r="AY244" s="19"/>
      <c r="AZ244" s="19"/>
      <c r="BA244" s="19"/>
      <c r="BB244" s="19"/>
      <c r="BC244" s="19"/>
      <c r="BD244" s="19"/>
      <c r="BE244" s="19"/>
      <c r="BF244" s="19"/>
      <c r="BG244" s="19"/>
      <c r="BH244" s="19"/>
      <c r="BI244" s="19"/>
      <c r="BJ244" s="19"/>
      <c r="BK244" s="19"/>
      <c r="BL244" s="19"/>
      <c r="BM244" s="19"/>
      <c r="BN244" s="19"/>
      <c r="BO244" s="19"/>
      <c r="BP244" s="19"/>
      <c r="BQ244" s="19"/>
      <c r="BR244" s="19"/>
      <c r="BS244" s="19"/>
      <c r="BT244" s="19"/>
      <c r="BU244" s="19"/>
      <c r="BV244" s="19"/>
      <c r="BW244" s="19"/>
    </row>
    <row r="245" spans="1:78">
      <c r="D245" s="23"/>
      <c r="E245" s="24" t="str">
        <f>IF($D245="","",$B245*VLOOKUP($D245,aliments!$B$2:$AZ$70,2,0)/100)</f>
        <v/>
      </c>
      <c r="F245" s="24" t="str">
        <f>IF($D245="","",$B245*VLOOKUP($D245,aliments!$B$2:$AZ$70,3,0)/100)</f>
        <v/>
      </c>
      <c r="G245" s="24" t="str">
        <f>IF($D245="","",$B245*VLOOKUP($D245,aliments!$B$2:$AZ$70,4,0)/100)</f>
        <v/>
      </c>
      <c r="H245" s="24" t="str">
        <f>IF($D245="","",$B245*VLOOKUP($D245,aliments!$B$2:$AZ$70,5,0)/100)</f>
        <v/>
      </c>
      <c r="I245" s="24" t="str">
        <f>IF($D245="","",$B245*VLOOKUP($D245,aliments!$B$2:$AZ$70,6,0)/100)</f>
        <v/>
      </c>
      <c r="J245" s="24" t="str">
        <f>IF($D245="","",$B245*VLOOKUP($D245,aliments!$B$2:$AZ$70,7,0)/100)</f>
        <v/>
      </c>
      <c r="K245" s="24" t="str">
        <f>IF($D245="","",$B245*VLOOKUP($D245,aliments!$B$2:$AZ$70,8,0)/100)</f>
        <v/>
      </c>
      <c r="L245" s="24" t="str">
        <f>IF($D245="","",$B245*VLOOKUP($D245,aliments!$B$2:$AZ$70,9,0)/100)</f>
        <v/>
      </c>
      <c r="M245" s="24" t="str">
        <f>IF($D245="","",$B245*VLOOKUP($D245,aliments!$B$2:$AZ$70,10,0)/100)</f>
        <v/>
      </c>
      <c r="N245" s="24" t="str">
        <f>IF($D245="","",$B245*VLOOKUP($D245,aliments!$B$2:$AZ$70,11,0)/100)</f>
        <v/>
      </c>
      <c r="O245" s="24" t="str">
        <f>IF($D245="","",$B245*VLOOKUP($D245,aliments!$B$2:$AZ$70,12,0)/100)</f>
        <v/>
      </c>
      <c r="P245" s="24" t="str">
        <f>IF($D245="","",$B245*VLOOKUP($D245,aliments!$B$2:$AZ$70,13,0)/100)</f>
        <v/>
      </c>
      <c r="Q245" s="24" t="str">
        <f>IF($D245="","",$B245*VLOOKUP($D245,aliments!$B$2:$AZ$70,14,0)/100)</f>
        <v/>
      </c>
      <c r="R245" s="24" t="str">
        <f>IF($D245="","",$B245*VLOOKUP($D245,aliments!$B$2:$AZ$70,15,0)/100)</f>
        <v/>
      </c>
      <c r="S245" s="24" t="str">
        <f>IF($D245="","",$B245*VLOOKUP($D245,aliments!$B$2:$AZ$70,16,0)/100)</f>
        <v/>
      </c>
      <c r="T245" s="24" t="str">
        <f>IF($D245="","",$B245*VLOOKUP($D245,aliments!$B$2:$AZ$70,17,0)/100)</f>
        <v/>
      </c>
      <c r="U245" s="24" t="str">
        <f>IF($D245="","",$B245*VLOOKUP($D245,aliments!$B$2:$AZ$70,18,0)/100)</f>
        <v/>
      </c>
      <c r="V245" s="24" t="str">
        <f>IF($D245="","",$B245*VLOOKUP($D245,aliments!$B$2:$AZ$70,19,0)/100)</f>
        <v/>
      </c>
      <c r="W245" s="24" t="str">
        <f>IF($D245="","",$B245*VLOOKUP($D245,aliments!$B$2:$AZ$70,20,0)/100)</f>
        <v/>
      </c>
      <c r="X245" s="24" t="str">
        <f>IF($D245="","",$B245*VLOOKUP($D245,aliments!$B$2:$AZ$70,21,0)/100)</f>
        <v/>
      </c>
      <c r="Y245" s="24" t="str">
        <f>IF($D245="","",$B245*VLOOKUP($D245,aliments!$B$2:$AZ$70,22,0)/100)</f>
        <v/>
      </c>
      <c r="Z245" s="24" t="str">
        <f>IF($D245="","",$B245*VLOOKUP($D245,aliments!$B$2:$AZ$70,23,0)/100)</f>
        <v/>
      </c>
      <c r="AA245" s="24" t="str">
        <f>IF($D245="","",$B245*VLOOKUP($D245,aliments!$B$2:$AZ$70,24,0)/100)</f>
        <v/>
      </c>
      <c r="AB245" s="24" t="str">
        <f>IF($D245="","",$B245*VLOOKUP($D245,aliments!$B$2:$AZ$70,25,0)/100)</f>
        <v/>
      </c>
      <c r="AC245" s="24" t="str">
        <f>IF($D245="","",$B245*VLOOKUP($D245,aliments!$B$2:$AZ$70,26,0)/100)</f>
        <v/>
      </c>
      <c r="AD245" s="24" t="str">
        <f>IF($D245="","",$B245*VLOOKUP($D245,aliments!$B$2:$AZ$70,27,0)/100)</f>
        <v/>
      </c>
      <c r="AE245" s="24" t="str">
        <f>IF($D245="","",$B245*VLOOKUP($D245,aliments!$B$2:$AZ$70,28,0)/100)</f>
        <v/>
      </c>
      <c r="AF245" s="24" t="str">
        <f>IF($D245="","",$B245*VLOOKUP($D245,aliments!$B$2:$AZ$70,29,0)/100)</f>
        <v/>
      </c>
      <c r="AG245" s="24" t="str">
        <f>IF($D245="","",$B245*VLOOKUP($D245,aliments!$B$2:$AZ$70,30,0)/100)</f>
        <v/>
      </c>
      <c r="AH245" s="24" t="str">
        <f>IF($D245="","",$B245*VLOOKUP($D245,aliments!$B$2:$AZ$70,31,0)/100)</f>
        <v/>
      </c>
      <c r="AI245" s="24" t="str">
        <f>IF($D245="","",$B245*VLOOKUP($D245,aliments!$B$2:$AZ$70,32,0)/100)</f>
        <v/>
      </c>
      <c r="AJ245" s="24" t="str">
        <f>IF($D245="","",$B245*VLOOKUP($D245,aliments!$B$2:$AZ$70,33,0)/100)</f>
        <v/>
      </c>
      <c r="AK245" s="24" t="str">
        <f>IF($D245="","",$B245*VLOOKUP($D245,aliments!$B$2:$AZ$70,34,0)/100)</f>
        <v/>
      </c>
      <c r="AL245" s="24" t="str">
        <f>IF($D245="","",$B245*VLOOKUP($D245,aliments!$B$2:$AZ$70,35,0)/100)</f>
        <v/>
      </c>
      <c r="AM245" s="24" t="str">
        <f>IF($D245="","",$B245*VLOOKUP($D245,aliments!$B$2:$AZ$70,36,0)/100)</f>
        <v/>
      </c>
      <c r="AN245" s="24" t="str">
        <f>IF($D245="","",$B245*VLOOKUP($D245,aliments!$B$2:$AZ$70,37,0)/100)</f>
        <v/>
      </c>
    </row>
    <row r="246" spans="1:78">
      <c r="D246" s="23"/>
      <c r="E246" s="24" t="str">
        <f>IF($D246="","",$B246*VLOOKUP($D246,aliments!$B$2:$AZ$70,2,0)/100)</f>
        <v/>
      </c>
      <c r="F246" s="24" t="str">
        <f>IF($D246="","",$B246*VLOOKUP($D246,aliments!$B$2:$AZ$70,3,0)/100)</f>
        <v/>
      </c>
      <c r="G246" s="24" t="str">
        <f>IF($D246="","",$B246*VLOOKUP($D246,aliments!$B$2:$AZ$70,4,0)/100)</f>
        <v/>
      </c>
      <c r="H246" s="24" t="str">
        <f>IF($D246="","",$B246*VLOOKUP($D246,aliments!$B$2:$AZ$70,5,0)/100)</f>
        <v/>
      </c>
      <c r="I246" s="24" t="str">
        <f>IF($D246="","",$B246*VLOOKUP($D246,aliments!$B$2:$AZ$70,6,0)/100)</f>
        <v/>
      </c>
      <c r="J246" s="24" t="str">
        <f>IF($D246="","",$B246*VLOOKUP($D246,aliments!$B$2:$AZ$70,7,0)/100)</f>
        <v/>
      </c>
      <c r="K246" s="24" t="str">
        <f>IF($D246="","",$B246*VLOOKUP($D246,aliments!$B$2:$AZ$70,8,0)/100)</f>
        <v/>
      </c>
      <c r="L246" s="24" t="str">
        <f>IF($D246="","",$B246*VLOOKUP($D246,aliments!$B$2:$AZ$70,9,0)/100)</f>
        <v/>
      </c>
      <c r="M246" s="24" t="str">
        <f>IF($D246="","",$B246*VLOOKUP($D246,aliments!$B$2:$AZ$70,10,0)/100)</f>
        <v/>
      </c>
      <c r="N246" s="24" t="str">
        <f>IF($D246="","",$B246*VLOOKUP($D246,aliments!$B$2:$AZ$70,11,0)/100)</f>
        <v/>
      </c>
      <c r="O246" s="24" t="str">
        <f>IF($D246="","",$B246*VLOOKUP($D246,aliments!$B$2:$AZ$70,12,0)/100)</f>
        <v/>
      </c>
      <c r="P246" s="24" t="str">
        <f>IF($D246="","",$B246*VLOOKUP($D246,aliments!$B$2:$AZ$70,13,0)/100)</f>
        <v/>
      </c>
      <c r="Q246" s="24" t="str">
        <f>IF($D246="","",$B246*VLOOKUP($D246,aliments!$B$2:$AZ$70,14,0)/100)</f>
        <v/>
      </c>
      <c r="R246" s="24" t="str">
        <f>IF($D246="","",$B246*VLOOKUP($D246,aliments!$B$2:$AZ$70,15,0)/100)</f>
        <v/>
      </c>
      <c r="S246" s="24" t="str">
        <f>IF($D246="","",$B246*VLOOKUP($D246,aliments!$B$2:$AZ$70,16,0)/100)</f>
        <v/>
      </c>
      <c r="T246" s="24" t="str">
        <f>IF($D246="","",$B246*VLOOKUP($D246,aliments!$B$2:$AZ$70,17,0)/100)</f>
        <v/>
      </c>
      <c r="U246" s="24" t="str">
        <f>IF($D246="","",$B246*VLOOKUP($D246,aliments!$B$2:$AZ$70,18,0)/100)</f>
        <v/>
      </c>
      <c r="V246" s="24" t="str">
        <f>IF($D246="","",$B246*VLOOKUP($D246,aliments!$B$2:$AZ$70,19,0)/100)</f>
        <v/>
      </c>
      <c r="W246" s="24" t="str">
        <f>IF($D246="","",$B246*VLOOKUP($D246,aliments!$B$2:$AZ$70,20,0)/100)</f>
        <v/>
      </c>
      <c r="X246" s="24" t="str">
        <f>IF($D246="","",$B246*VLOOKUP($D246,aliments!$B$2:$AZ$70,21,0)/100)</f>
        <v/>
      </c>
      <c r="Y246" s="24" t="str">
        <f>IF($D246="","",$B246*VLOOKUP($D246,aliments!$B$2:$AZ$70,22,0)/100)</f>
        <v/>
      </c>
      <c r="Z246" s="24" t="str">
        <f>IF($D246="","",$B246*VLOOKUP($D246,aliments!$B$2:$AZ$70,23,0)/100)</f>
        <v/>
      </c>
      <c r="AA246" s="24" t="str">
        <f>IF($D246="","",$B246*VLOOKUP($D246,aliments!$B$2:$AZ$70,24,0)/100)</f>
        <v/>
      </c>
      <c r="AB246" s="24" t="str">
        <f>IF($D246="","",$B246*VLOOKUP($D246,aliments!$B$2:$AZ$70,25,0)/100)</f>
        <v/>
      </c>
      <c r="AC246" s="24" t="str">
        <f>IF($D246="","",$B246*VLOOKUP($D246,aliments!$B$2:$AZ$70,26,0)/100)</f>
        <v/>
      </c>
      <c r="AD246" s="24" t="str">
        <f>IF($D246="","",$B246*VLOOKUP($D246,aliments!$B$2:$AZ$70,27,0)/100)</f>
        <v/>
      </c>
      <c r="AE246" s="24" t="str">
        <f>IF($D246="","",$B246*VLOOKUP($D246,aliments!$B$2:$AZ$70,28,0)/100)</f>
        <v/>
      </c>
      <c r="AF246" s="24" t="str">
        <f>IF($D246="","",$B246*VLOOKUP($D246,aliments!$B$2:$AZ$70,29,0)/100)</f>
        <v/>
      </c>
      <c r="AG246" s="24" t="str">
        <f>IF($D246="","",$B246*VLOOKUP($D246,aliments!$B$2:$AZ$70,30,0)/100)</f>
        <v/>
      </c>
      <c r="AH246" s="24" t="str">
        <f>IF($D246="","",$B246*VLOOKUP($D246,aliments!$B$2:$AZ$70,31,0)/100)</f>
        <v/>
      </c>
      <c r="AI246" s="24" t="str">
        <f>IF($D246="","",$B246*VLOOKUP($D246,aliments!$B$2:$AZ$70,32,0)/100)</f>
        <v/>
      </c>
      <c r="AJ246" s="24" t="str">
        <f>IF($D246="","",$B246*VLOOKUP($D246,aliments!$B$2:$AZ$70,33,0)/100)</f>
        <v/>
      </c>
      <c r="AK246" s="24" t="str">
        <f>IF($D246="","",$B246*VLOOKUP($D246,aliments!$B$2:$AZ$70,34,0)/100)</f>
        <v/>
      </c>
      <c r="AL246" s="24" t="str">
        <f>IF($D246="","",$B246*VLOOKUP($D246,aliments!$B$2:$AZ$70,35,0)/100)</f>
        <v/>
      </c>
      <c r="AM246" s="24" t="str">
        <f>IF($D246="","",$B246*VLOOKUP($D246,aliments!$B$2:$AZ$70,36,0)/100)</f>
        <v/>
      </c>
      <c r="AN246" s="24" t="str">
        <f>IF($D246="","",$B246*VLOOKUP($D246,aliments!$B$2:$AZ$70,37,0)/100)</f>
        <v/>
      </c>
    </row>
    <row r="247" spans="1:78">
      <c r="D247" s="23"/>
      <c r="E247" s="24" t="str">
        <f>IF($D247="","",$B247*VLOOKUP($D247,aliments!$B$2:$AZ$70,2,0)/100)</f>
        <v/>
      </c>
      <c r="F247" s="24" t="str">
        <f>IF($D247="","",$B247*VLOOKUP($D247,aliments!$B$2:$AZ$70,3,0)/100)</f>
        <v/>
      </c>
      <c r="G247" s="24" t="str">
        <f>IF($D247="","",$B247*VLOOKUP($D247,aliments!$B$2:$AZ$70,4,0)/100)</f>
        <v/>
      </c>
      <c r="H247" s="24" t="str">
        <f>IF($D247="","",$B247*VLOOKUP($D247,aliments!$B$2:$AZ$70,5,0)/100)</f>
        <v/>
      </c>
      <c r="I247" s="24" t="str">
        <f>IF($D247="","",$B247*VLOOKUP($D247,aliments!$B$2:$AZ$70,6,0)/100)</f>
        <v/>
      </c>
      <c r="J247" s="24" t="str">
        <f>IF($D247="","",$B247*VLOOKUP($D247,aliments!$B$2:$AZ$70,7,0)/100)</f>
        <v/>
      </c>
      <c r="K247" s="24" t="str">
        <f>IF($D247="","",$B247*VLOOKUP($D247,aliments!$B$2:$AZ$70,8,0)/100)</f>
        <v/>
      </c>
      <c r="L247" s="24" t="str">
        <f>IF($D247="","",$B247*VLOOKUP($D247,aliments!$B$2:$AZ$70,9,0)/100)</f>
        <v/>
      </c>
      <c r="M247" s="24" t="str">
        <f>IF($D247="","",$B247*VLOOKUP($D247,aliments!$B$2:$AZ$70,10,0)/100)</f>
        <v/>
      </c>
      <c r="N247" s="24" t="str">
        <f>IF($D247="","",$B247*VLOOKUP($D247,aliments!$B$2:$AZ$70,11,0)/100)</f>
        <v/>
      </c>
      <c r="O247" s="24" t="str">
        <f>IF($D247="","",$B247*VLOOKUP($D247,aliments!$B$2:$AZ$70,12,0)/100)</f>
        <v/>
      </c>
      <c r="P247" s="24" t="str">
        <f>IF($D247="","",$B247*VLOOKUP($D247,aliments!$B$2:$AZ$70,13,0)/100)</f>
        <v/>
      </c>
      <c r="Q247" s="24" t="str">
        <f>IF($D247="","",$B247*VLOOKUP($D247,aliments!$B$2:$AZ$70,14,0)/100)</f>
        <v/>
      </c>
      <c r="R247" s="24" t="str">
        <f>IF($D247="","",$B247*VLOOKUP($D247,aliments!$B$2:$AZ$70,15,0)/100)</f>
        <v/>
      </c>
      <c r="S247" s="24" t="str">
        <f>IF($D247="","",$B247*VLOOKUP($D247,aliments!$B$2:$AZ$70,16,0)/100)</f>
        <v/>
      </c>
      <c r="T247" s="24" t="str">
        <f>IF($D247="","",$B247*VLOOKUP($D247,aliments!$B$2:$AZ$70,17,0)/100)</f>
        <v/>
      </c>
      <c r="U247" s="24" t="str">
        <f>IF($D247="","",$B247*VLOOKUP($D247,aliments!$B$2:$AZ$70,18,0)/100)</f>
        <v/>
      </c>
      <c r="V247" s="24" t="str">
        <f>IF($D247="","",$B247*VLOOKUP($D247,aliments!$B$2:$AZ$70,19,0)/100)</f>
        <v/>
      </c>
      <c r="W247" s="24" t="str">
        <f>IF($D247="","",$B247*VLOOKUP($D247,aliments!$B$2:$AZ$70,20,0)/100)</f>
        <v/>
      </c>
      <c r="X247" s="24" t="str">
        <f>IF($D247="","",$B247*VLOOKUP($D247,aliments!$B$2:$AZ$70,21,0)/100)</f>
        <v/>
      </c>
      <c r="Y247" s="24" t="str">
        <f>IF($D247="","",$B247*VLOOKUP($D247,aliments!$B$2:$AZ$70,22,0)/100)</f>
        <v/>
      </c>
      <c r="Z247" s="24" t="str">
        <f>IF($D247="","",$B247*VLOOKUP($D247,aliments!$B$2:$AZ$70,23,0)/100)</f>
        <v/>
      </c>
      <c r="AA247" s="24" t="str">
        <f>IF($D247="","",$B247*VLOOKUP($D247,aliments!$B$2:$AZ$70,24,0)/100)</f>
        <v/>
      </c>
      <c r="AB247" s="24" t="str">
        <f>IF($D247="","",$B247*VLOOKUP($D247,aliments!$B$2:$AZ$70,25,0)/100)</f>
        <v/>
      </c>
      <c r="AC247" s="24" t="str">
        <f>IF($D247="","",$B247*VLOOKUP($D247,aliments!$B$2:$AZ$70,26,0)/100)</f>
        <v/>
      </c>
      <c r="AD247" s="24" t="str">
        <f>IF($D247="","",$B247*VLOOKUP($D247,aliments!$B$2:$AZ$70,27,0)/100)</f>
        <v/>
      </c>
      <c r="AE247" s="24" t="str">
        <f>IF($D247="","",$B247*VLOOKUP($D247,aliments!$B$2:$AZ$70,28,0)/100)</f>
        <v/>
      </c>
      <c r="AF247" s="24" t="str">
        <f>IF($D247="","",$B247*VLOOKUP($D247,aliments!$B$2:$AZ$70,29,0)/100)</f>
        <v/>
      </c>
      <c r="AG247" s="24" t="str">
        <f>IF($D247="","",$B247*VLOOKUP($D247,aliments!$B$2:$AZ$70,30,0)/100)</f>
        <v/>
      </c>
      <c r="AH247" s="24" t="str">
        <f>IF($D247="","",$B247*VLOOKUP($D247,aliments!$B$2:$AZ$70,31,0)/100)</f>
        <v/>
      </c>
      <c r="AI247" s="24" t="str">
        <f>IF($D247="","",$B247*VLOOKUP($D247,aliments!$B$2:$AZ$70,32,0)/100)</f>
        <v/>
      </c>
      <c r="AJ247" s="24" t="str">
        <f>IF($D247="","",$B247*VLOOKUP($D247,aliments!$B$2:$AZ$70,33,0)/100)</f>
        <v/>
      </c>
      <c r="AK247" s="24" t="str">
        <f>IF($D247="","",$B247*VLOOKUP($D247,aliments!$B$2:$AZ$70,34,0)/100)</f>
        <v/>
      </c>
      <c r="AL247" s="24" t="str">
        <f>IF($D247="","",$B247*VLOOKUP($D247,aliments!$B$2:$AZ$70,35,0)/100)</f>
        <v/>
      </c>
      <c r="AM247" s="24" t="str">
        <f>IF($D247="","",$B247*VLOOKUP($D247,aliments!$B$2:$AZ$70,36,0)/100)</f>
        <v/>
      </c>
      <c r="AN247" s="24" t="str">
        <f>IF($D247="","",$B247*VLOOKUP($D247,aliments!$B$2:$AZ$70,37,0)/100)</f>
        <v/>
      </c>
    </row>
    <row r="248" spans="1:78">
      <c r="D248" s="23"/>
      <c r="E248" s="24" t="str">
        <f>IF($D248="","",$B248*VLOOKUP($D248,aliments!$B$2:$AZ$70,2,0)/100)</f>
        <v/>
      </c>
      <c r="F248" s="24" t="str">
        <f>IF($D248="","",$B248*VLOOKUP($D248,aliments!$B$2:$AZ$70,3,0)/100)</f>
        <v/>
      </c>
      <c r="G248" s="24" t="str">
        <f>IF($D248="","",$B248*VLOOKUP($D248,aliments!$B$2:$AZ$70,4,0)/100)</f>
        <v/>
      </c>
      <c r="H248" s="24" t="str">
        <f>IF($D248="","",$B248*VLOOKUP($D248,aliments!$B$2:$AZ$70,5,0)/100)</f>
        <v/>
      </c>
      <c r="I248" s="24" t="str">
        <f>IF($D248="","",$B248*VLOOKUP($D248,aliments!$B$2:$AZ$70,6,0)/100)</f>
        <v/>
      </c>
      <c r="J248" s="24" t="str">
        <f>IF($D248="","",$B248*VLOOKUP($D248,aliments!$B$2:$AZ$70,7,0)/100)</f>
        <v/>
      </c>
      <c r="K248" s="24" t="str">
        <f>IF($D248="","",$B248*VLOOKUP($D248,aliments!$B$2:$AZ$70,8,0)/100)</f>
        <v/>
      </c>
      <c r="L248" s="24" t="str">
        <f>IF($D248="","",$B248*VLOOKUP($D248,aliments!$B$2:$AZ$70,9,0)/100)</f>
        <v/>
      </c>
      <c r="M248" s="24" t="str">
        <f>IF($D248="","",$B248*VLOOKUP($D248,aliments!$B$2:$AZ$70,10,0)/100)</f>
        <v/>
      </c>
      <c r="N248" s="24" t="str">
        <f>IF($D248="","",$B248*VLOOKUP($D248,aliments!$B$2:$AZ$70,11,0)/100)</f>
        <v/>
      </c>
      <c r="O248" s="24" t="str">
        <f>IF($D248="","",$B248*VLOOKUP($D248,aliments!$B$2:$AZ$70,12,0)/100)</f>
        <v/>
      </c>
      <c r="P248" s="24" t="str">
        <f>IF($D248="","",$B248*VLOOKUP($D248,aliments!$B$2:$AZ$70,13,0)/100)</f>
        <v/>
      </c>
      <c r="Q248" s="24" t="str">
        <f>IF($D248="","",$B248*VLOOKUP($D248,aliments!$B$2:$AZ$70,14,0)/100)</f>
        <v/>
      </c>
      <c r="R248" s="24" t="str">
        <f>IF($D248="","",$B248*VLOOKUP($D248,aliments!$B$2:$AZ$70,15,0)/100)</f>
        <v/>
      </c>
      <c r="S248" s="24" t="str">
        <f>IF($D248="","",$B248*VLOOKUP($D248,aliments!$B$2:$AZ$70,16,0)/100)</f>
        <v/>
      </c>
      <c r="T248" s="24" t="str">
        <f>IF($D248="","",$B248*VLOOKUP($D248,aliments!$B$2:$AZ$70,17,0)/100)</f>
        <v/>
      </c>
      <c r="U248" s="24" t="str">
        <f>IF($D248="","",$B248*VLOOKUP($D248,aliments!$B$2:$AZ$70,18,0)/100)</f>
        <v/>
      </c>
      <c r="V248" s="24" t="str">
        <f>IF($D248="","",$B248*VLOOKUP($D248,aliments!$B$2:$AZ$70,19,0)/100)</f>
        <v/>
      </c>
      <c r="W248" s="24" t="str">
        <f>IF($D248="","",$B248*VLOOKUP($D248,aliments!$B$2:$AZ$70,20,0)/100)</f>
        <v/>
      </c>
      <c r="X248" s="24" t="str">
        <f>IF($D248="","",$B248*VLOOKUP($D248,aliments!$B$2:$AZ$70,21,0)/100)</f>
        <v/>
      </c>
      <c r="Y248" s="24" t="str">
        <f>IF($D248="","",$B248*VLOOKUP($D248,aliments!$B$2:$AZ$70,22,0)/100)</f>
        <v/>
      </c>
      <c r="Z248" s="24" t="str">
        <f>IF($D248="","",$B248*VLOOKUP($D248,aliments!$B$2:$AZ$70,23,0)/100)</f>
        <v/>
      </c>
      <c r="AA248" s="24" t="str">
        <f>IF($D248="","",$B248*VLOOKUP($D248,aliments!$B$2:$AZ$70,24,0)/100)</f>
        <v/>
      </c>
      <c r="AB248" s="24" t="str">
        <f>IF($D248="","",$B248*VLOOKUP($D248,aliments!$B$2:$AZ$70,25,0)/100)</f>
        <v/>
      </c>
      <c r="AC248" s="24" t="str">
        <f>IF($D248="","",$B248*VLOOKUP($D248,aliments!$B$2:$AZ$70,26,0)/100)</f>
        <v/>
      </c>
      <c r="AD248" s="24" t="str">
        <f>IF($D248="","",$B248*VLOOKUP($D248,aliments!$B$2:$AZ$70,27,0)/100)</f>
        <v/>
      </c>
      <c r="AE248" s="24" t="str">
        <f>IF($D248="","",$B248*VLOOKUP($D248,aliments!$B$2:$AZ$70,28,0)/100)</f>
        <v/>
      </c>
      <c r="AF248" s="24" t="str">
        <f>IF($D248="","",$B248*VLOOKUP($D248,aliments!$B$2:$AZ$70,29,0)/100)</f>
        <v/>
      </c>
      <c r="AG248" s="24" t="str">
        <f>IF($D248="","",$B248*VLOOKUP($D248,aliments!$B$2:$AZ$70,30,0)/100)</f>
        <v/>
      </c>
      <c r="AH248" s="24" t="str">
        <f>IF($D248="","",$B248*VLOOKUP($D248,aliments!$B$2:$AZ$70,31,0)/100)</f>
        <v/>
      </c>
      <c r="AI248" s="24" t="str">
        <f>IF($D248="","",$B248*VLOOKUP($D248,aliments!$B$2:$AZ$70,32,0)/100)</f>
        <v/>
      </c>
      <c r="AJ248" s="24" t="str">
        <f>IF($D248="","",$B248*VLOOKUP($D248,aliments!$B$2:$AZ$70,33,0)/100)</f>
        <v/>
      </c>
      <c r="AK248" s="24" t="str">
        <f>IF($D248="","",$B248*VLOOKUP($D248,aliments!$B$2:$AZ$70,34,0)/100)</f>
        <v/>
      </c>
      <c r="AL248" s="24" t="str">
        <f>IF($D248="","",$B248*VLOOKUP($D248,aliments!$B$2:$AZ$70,35,0)/100)</f>
        <v/>
      </c>
      <c r="AM248" s="24" t="str">
        <f>IF($D248="","",$B248*VLOOKUP($D248,aliments!$B$2:$AZ$70,36,0)/100)</f>
        <v/>
      </c>
      <c r="AN248" s="24" t="str">
        <f>IF($D248="","",$B248*VLOOKUP($D248,aliments!$B$2:$AZ$70,37,0)/100)</f>
        <v/>
      </c>
      <c r="AT248" s="19"/>
      <c r="AU248" s="19"/>
      <c r="AV248" s="19"/>
      <c r="AW248" s="19"/>
      <c r="AX248" s="19"/>
      <c r="AY248" s="19"/>
      <c r="AZ248" s="19"/>
      <c r="BA248" s="19"/>
      <c r="BB248" s="19"/>
      <c r="BC248" s="19"/>
      <c r="BD248" s="19"/>
      <c r="BE248" s="19"/>
      <c r="BF248" s="19"/>
      <c r="BG248" s="19"/>
      <c r="BH248" s="19"/>
      <c r="BI248" s="19"/>
      <c r="BJ248" s="19"/>
      <c r="BK248" s="19"/>
      <c r="BL248" s="19"/>
      <c r="BM248" s="19"/>
      <c r="BN248" s="19"/>
      <c r="BO248" s="19"/>
      <c r="BP248" s="19"/>
      <c r="BQ248" s="19"/>
      <c r="BR248" s="19"/>
      <c r="BS248" s="19"/>
      <c r="BT248" s="19"/>
      <c r="BU248" s="19"/>
      <c r="BV248" s="19"/>
      <c r="BW248" s="19"/>
    </row>
    <row r="249" spans="1:78">
      <c r="D249" s="23"/>
      <c r="E249" s="24" t="str">
        <f>IF($D249="","",$B249*VLOOKUP($D249,aliments!$B$2:$AZ$70,2,0)/100)</f>
        <v/>
      </c>
      <c r="F249" s="24" t="str">
        <f>IF($D249="","",$B249*VLOOKUP($D249,aliments!$B$2:$AZ$70,3,0)/100)</f>
        <v/>
      </c>
      <c r="G249" s="24" t="str">
        <f>IF($D249="","",$B249*VLOOKUP($D249,aliments!$B$2:$AZ$70,4,0)/100)</f>
        <v/>
      </c>
      <c r="H249" s="24" t="str">
        <f>IF($D249="","",$B249*VLOOKUP($D249,aliments!$B$2:$AZ$70,5,0)/100)</f>
        <v/>
      </c>
      <c r="I249" s="24" t="str">
        <f>IF($D249="","",$B249*VLOOKUP($D249,aliments!$B$2:$AZ$70,6,0)/100)</f>
        <v/>
      </c>
      <c r="J249" s="24" t="str">
        <f>IF($D249="","",$B249*VLOOKUP($D249,aliments!$B$2:$AZ$70,7,0)/100)</f>
        <v/>
      </c>
      <c r="K249" s="24" t="str">
        <f>IF($D249="","",$B249*VLOOKUP($D249,aliments!$B$2:$AZ$70,8,0)/100)</f>
        <v/>
      </c>
      <c r="L249" s="24" t="str">
        <f>IF($D249="","",$B249*VLOOKUP($D249,aliments!$B$2:$AZ$70,9,0)/100)</f>
        <v/>
      </c>
      <c r="M249" s="24" t="str">
        <f>IF($D249="","",$B249*VLOOKUP($D249,aliments!$B$2:$AZ$70,10,0)/100)</f>
        <v/>
      </c>
      <c r="N249" s="24" t="str">
        <f>IF($D249="","",$B249*VLOOKUP($D249,aliments!$B$2:$AZ$70,11,0)/100)</f>
        <v/>
      </c>
      <c r="O249" s="24" t="str">
        <f>IF($D249="","",$B249*VLOOKUP($D249,aliments!$B$2:$AZ$70,12,0)/100)</f>
        <v/>
      </c>
      <c r="P249" s="24" t="str">
        <f>IF($D249="","",$B249*VLOOKUP($D249,aliments!$B$2:$AZ$70,13,0)/100)</f>
        <v/>
      </c>
      <c r="Q249" s="24" t="str">
        <f>IF($D249="","",$B249*VLOOKUP($D249,aliments!$B$2:$AZ$70,14,0)/100)</f>
        <v/>
      </c>
      <c r="R249" s="24" t="str">
        <f>IF($D249="","",$B249*VLOOKUP($D249,aliments!$B$2:$AZ$70,15,0)/100)</f>
        <v/>
      </c>
      <c r="S249" s="24" t="str">
        <f>IF($D249="","",$B249*VLOOKUP($D249,aliments!$B$2:$AZ$70,16,0)/100)</f>
        <v/>
      </c>
      <c r="T249" s="24" t="str">
        <f>IF($D249="","",$B249*VLOOKUP($D249,aliments!$B$2:$AZ$70,17,0)/100)</f>
        <v/>
      </c>
      <c r="U249" s="24" t="str">
        <f>IF($D249="","",$B249*VLOOKUP($D249,aliments!$B$2:$AZ$70,18,0)/100)</f>
        <v/>
      </c>
      <c r="V249" s="24" t="str">
        <f>IF($D249="","",$B249*VLOOKUP($D249,aliments!$B$2:$AZ$70,19,0)/100)</f>
        <v/>
      </c>
      <c r="W249" s="24" t="str">
        <f>IF($D249="","",$B249*VLOOKUP($D249,aliments!$B$2:$AZ$70,20,0)/100)</f>
        <v/>
      </c>
      <c r="X249" s="24" t="str">
        <f>IF($D249="","",$B249*VLOOKUP($D249,aliments!$B$2:$AZ$70,21,0)/100)</f>
        <v/>
      </c>
      <c r="Y249" s="24" t="str">
        <f>IF($D249="","",$B249*VLOOKUP($D249,aliments!$B$2:$AZ$70,22,0)/100)</f>
        <v/>
      </c>
      <c r="Z249" s="24" t="str">
        <f>IF($D249="","",$B249*VLOOKUP($D249,aliments!$B$2:$AZ$70,23,0)/100)</f>
        <v/>
      </c>
      <c r="AA249" s="24" t="str">
        <f>IF($D249="","",$B249*VLOOKUP($D249,aliments!$B$2:$AZ$70,24,0)/100)</f>
        <v/>
      </c>
      <c r="AB249" s="24" t="str">
        <f>IF($D249="","",$B249*VLOOKUP($D249,aliments!$B$2:$AZ$70,25,0)/100)</f>
        <v/>
      </c>
      <c r="AC249" s="24" t="str">
        <f>IF($D249="","",$B249*VLOOKUP($D249,aliments!$B$2:$AZ$70,26,0)/100)</f>
        <v/>
      </c>
      <c r="AD249" s="24" t="str">
        <f>IF($D249="","",$B249*VLOOKUP($D249,aliments!$B$2:$AZ$70,27,0)/100)</f>
        <v/>
      </c>
      <c r="AE249" s="24" t="str">
        <f>IF($D249="","",$B249*VLOOKUP($D249,aliments!$B$2:$AZ$70,28,0)/100)</f>
        <v/>
      </c>
      <c r="AF249" s="24" t="str">
        <f>IF($D249="","",$B249*VLOOKUP($D249,aliments!$B$2:$AZ$70,29,0)/100)</f>
        <v/>
      </c>
      <c r="AG249" s="24" t="str">
        <f>IF($D249="","",$B249*VLOOKUP($D249,aliments!$B$2:$AZ$70,30,0)/100)</f>
        <v/>
      </c>
      <c r="AH249" s="24" t="str">
        <f>IF($D249="","",$B249*VLOOKUP($D249,aliments!$B$2:$AZ$70,31,0)/100)</f>
        <v/>
      </c>
      <c r="AI249" s="24" t="str">
        <f>IF($D249="","",$B249*VLOOKUP($D249,aliments!$B$2:$AZ$70,32,0)/100)</f>
        <v/>
      </c>
      <c r="AJ249" s="24" t="str">
        <f>IF($D249="","",$B249*VLOOKUP($D249,aliments!$B$2:$AZ$70,33,0)/100)</f>
        <v/>
      </c>
      <c r="AK249" s="24" t="str">
        <f>IF($D249="","",$B249*VLOOKUP($D249,aliments!$B$2:$AZ$70,34,0)/100)</f>
        <v/>
      </c>
      <c r="AL249" s="24" t="str">
        <f>IF($D249="","",$B249*VLOOKUP($D249,aliments!$B$2:$AZ$70,35,0)/100)</f>
        <v/>
      </c>
      <c r="AM249" s="24" t="str">
        <f>IF($D249="","",$B249*VLOOKUP($D249,aliments!$B$2:$AZ$70,36,0)/100)</f>
        <v/>
      </c>
      <c r="AN249" s="24" t="str">
        <f>IF($D249="","",$B249*VLOOKUP($D249,aliments!$B$2:$AZ$70,37,0)/100)</f>
        <v/>
      </c>
      <c r="AT249" s="19"/>
      <c r="AU249" s="19"/>
      <c r="AV249" s="19"/>
      <c r="AW249" s="19"/>
      <c r="AX249" s="19"/>
      <c r="AY249" s="19"/>
      <c r="AZ249" s="19"/>
      <c r="BA249" s="19"/>
      <c r="BB249" s="19"/>
      <c r="BC249" s="19"/>
      <c r="BD249" s="19"/>
      <c r="BE249" s="19"/>
      <c r="BF249" s="19"/>
      <c r="BG249" s="19"/>
      <c r="BH249" s="19"/>
      <c r="BI249" s="19"/>
      <c r="BJ249" s="19"/>
      <c r="BK249" s="19"/>
      <c r="BL249" s="19"/>
      <c r="BM249" s="19"/>
      <c r="BN249" s="19"/>
      <c r="BO249" s="19"/>
      <c r="BP249" s="19"/>
      <c r="BQ249" s="19"/>
      <c r="BR249" s="19"/>
      <c r="BS249" s="19"/>
      <c r="BT249" s="19"/>
      <c r="BU249" s="19"/>
      <c r="BV249" s="19"/>
      <c r="BW249" s="19"/>
    </row>
    <row r="250" spans="1:78">
      <c r="D250" s="23"/>
      <c r="E250" s="24" t="str">
        <f>IF($D250="","",$B250*VLOOKUP($D250,aliments!$B$2:$AZ$70,2,0)/100)</f>
        <v/>
      </c>
      <c r="F250" s="24" t="str">
        <f>IF($D250="","",$B250*VLOOKUP($D250,aliments!$B$2:$AZ$70,3,0)/100)</f>
        <v/>
      </c>
      <c r="G250" s="24" t="str">
        <f>IF($D250="","",$B250*VLOOKUP($D250,aliments!$B$2:$AZ$70,4,0)/100)</f>
        <v/>
      </c>
      <c r="H250" s="24" t="str">
        <f>IF($D250="","",$B250*VLOOKUP($D250,aliments!$B$2:$AZ$70,5,0)/100)</f>
        <v/>
      </c>
      <c r="I250" s="24" t="str">
        <f>IF($D250="","",$B250*VLOOKUP($D250,aliments!$B$2:$AZ$70,6,0)/100)</f>
        <v/>
      </c>
      <c r="J250" s="24" t="str">
        <f>IF($D250="","",$B250*VLOOKUP($D250,aliments!$B$2:$AZ$70,7,0)/100)</f>
        <v/>
      </c>
      <c r="K250" s="24" t="str">
        <f>IF($D250="","",$B250*VLOOKUP($D250,aliments!$B$2:$AZ$70,8,0)/100)</f>
        <v/>
      </c>
      <c r="L250" s="24" t="str">
        <f>IF($D250="","",$B250*VLOOKUP($D250,aliments!$B$2:$AZ$70,9,0)/100)</f>
        <v/>
      </c>
      <c r="M250" s="24" t="str">
        <f>IF($D250="","",$B250*VLOOKUP($D250,aliments!$B$2:$AZ$70,10,0)/100)</f>
        <v/>
      </c>
      <c r="N250" s="24" t="str">
        <f>IF($D250="","",$B250*VLOOKUP($D250,aliments!$B$2:$AZ$70,11,0)/100)</f>
        <v/>
      </c>
      <c r="O250" s="24" t="str">
        <f>IF($D250="","",$B250*VLOOKUP($D250,aliments!$B$2:$AZ$70,12,0)/100)</f>
        <v/>
      </c>
      <c r="P250" s="24" t="str">
        <f>IF($D250="","",$B250*VLOOKUP($D250,aliments!$B$2:$AZ$70,13,0)/100)</f>
        <v/>
      </c>
      <c r="Q250" s="24" t="str">
        <f>IF($D250="","",$B250*VLOOKUP($D250,aliments!$B$2:$AZ$70,14,0)/100)</f>
        <v/>
      </c>
      <c r="R250" s="24" t="str">
        <f>IF($D250="","",$B250*VLOOKUP($D250,aliments!$B$2:$AZ$70,15,0)/100)</f>
        <v/>
      </c>
      <c r="S250" s="24" t="str">
        <f>IF($D250="","",$B250*VLOOKUP($D250,aliments!$B$2:$AZ$70,16,0)/100)</f>
        <v/>
      </c>
      <c r="T250" s="24" t="str">
        <f>IF($D250="","",$B250*VLOOKUP($D250,aliments!$B$2:$AZ$70,17,0)/100)</f>
        <v/>
      </c>
      <c r="U250" s="24" t="str">
        <f>IF($D250="","",$B250*VLOOKUP($D250,aliments!$B$2:$AZ$70,18,0)/100)</f>
        <v/>
      </c>
      <c r="V250" s="24" t="str">
        <f>IF($D250="","",$B250*VLOOKUP($D250,aliments!$B$2:$AZ$70,19,0)/100)</f>
        <v/>
      </c>
      <c r="W250" s="24" t="str">
        <f>IF($D250="","",$B250*VLOOKUP($D250,aliments!$B$2:$AZ$70,20,0)/100)</f>
        <v/>
      </c>
      <c r="X250" s="24" t="str">
        <f>IF($D250="","",$B250*VLOOKUP($D250,aliments!$B$2:$AZ$70,21,0)/100)</f>
        <v/>
      </c>
      <c r="Y250" s="24" t="str">
        <f>IF($D250="","",$B250*VLOOKUP($D250,aliments!$B$2:$AZ$70,22,0)/100)</f>
        <v/>
      </c>
      <c r="Z250" s="24" t="str">
        <f>IF($D250="","",$B250*VLOOKUP($D250,aliments!$B$2:$AZ$70,23,0)/100)</f>
        <v/>
      </c>
      <c r="AA250" s="24" t="str">
        <f>IF($D250="","",$B250*VLOOKUP($D250,aliments!$B$2:$AZ$70,24,0)/100)</f>
        <v/>
      </c>
      <c r="AB250" s="24" t="str">
        <f>IF($D250="","",$B250*VLOOKUP($D250,aliments!$B$2:$AZ$70,25,0)/100)</f>
        <v/>
      </c>
      <c r="AC250" s="24" t="str">
        <f>IF($D250="","",$B250*VLOOKUP($D250,aliments!$B$2:$AZ$70,26,0)/100)</f>
        <v/>
      </c>
      <c r="AD250" s="24" t="str">
        <f>IF($D250="","",$B250*VLOOKUP($D250,aliments!$B$2:$AZ$70,27,0)/100)</f>
        <v/>
      </c>
      <c r="AE250" s="24" t="str">
        <f>IF($D250="","",$B250*VLOOKUP($D250,aliments!$B$2:$AZ$70,28,0)/100)</f>
        <v/>
      </c>
      <c r="AF250" s="24" t="str">
        <f>IF($D250="","",$B250*VLOOKUP($D250,aliments!$B$2:$AZ$70,29,0)/100)</f>
        <v/>
      </c>
      <c r="AG250" s="24" t="str">
        <f>IF($D250="","",$B250*VLOOKUP($D250,aliments!$B$2:$AZ$70,30,0)/100)</f>
        <v/>
      </c>
      <c r="AH250" s="24" t="str">
        <f>IF($D250="","",$B250*VLOOKUP($D250,aliments!$B$2:$AZ$70,31,0)/100)</f>
        <v/>
      </c>
      <c r="AI250" s="24" t="str">
        <f>IF($D250="","",$B250*VLOOKUP($D250,aliments!$B$2:$AZ$70,32,0)/100)</f>
        <v/>
      </c>
      <c r="AJ250" s="24" t="str">
        <f>IF($D250="","",$B250*VLOOKUP($D250,aliments!$B$2:$AZ$70,33,0)/100)</f>
        <v/>
      </c>
      <c r="AK250" s="24" t="str">
        <f>IF($D250="","",$B250*VLOOKUP($D250,aliments!$B$2:$AZ$70,34,0)/100)</f>
        <v/>
      </c>
      <c r="AL250" s="24" t="str">
        <f>IF($D250="","",$B250*VLOOKUP($D250,aliments!$B$2:$AZ$70,35,0)/100)</f>
        <v/>
      </c>
      <c r="AM250" s="24" t="str">
        <f>IF($D250="","",$B250*VLOOKUP($D250,aliments!$B$2:$AZ$70,36,0)/100)</f>
        <v/>
      </c>
      <c r="AN250" s="24" t="str">
        <f>IF($D250="","",$B250*VLOOKUP($D250,aliments!$B$2:$AZ$70,37,0)/100)</f>
        <v/>
      </c>
      <c r="AT250" s="19"/>
      <c r="AU250" s="19"/>
      <c r="AV250" s="19"/>
      <c r="AW250" s="19"/>
      <c r="AX250" s="19"/>
      <c r="AY250" s="19"/>
      <c r="AZ250" s="19"/>
      <c r="BA250" s="19"/>
      <c r="BB250" s="19"/>
      <c r="BC250" s="19"/>
      <c r="BD250" s="19"/>
      <c r="BE250" s="19"/>
      <c r="BF250" s="19"/>
      <c r="BG250" s="19"/>
      <c r="BH250" s="19"/>
      <c r="BI250" s="19"/>
      <c r="BJ250" s="19"/>
      <c r="BK250" s="19"/>
      <c r="BL250" s="19"/>
      <c r="BM250" s="19"/>
      <c r="BN250" s="19"/>
      <c r="BO250" s="19"/>
      <c r="BP250" s="19"/>
      <c r="BQ250" s="19"/>
      <c r="BR250" s="19"/>
      <c r="BS250" s="19"/>
      <c r="BT250" s="19"/>
      <c r="BU250" s="19"/>
      <c r="BV250" s="19"/>
      <c r="BW250" s="19"/>
    </row>
    <row r="251" spans="1:78" ht="13.5" thickBot="1">
      <c r="D251" s="23"/>
      <c r="E251" s="24" t="str">
        <f>IF($D251="","",$B251*VLOOKUP($D251,aliments!$B$2:$AZ$70,2,0)/100)</f>
        <v/>
      </c>
      <c r="F251" s="24" t="str">
        <f>IF($D251="","",$B251*VLOOKUP($D251,aliments!$B$2:$AZ$70,3,0)/100)</f>
        <v/>
      </c>
      <c r="G251" s="24" t="str">
        <f>IF($D251="","",$B251*VLOOKUP($D251,aliments!$B$2:$AZ$70,4,0)/100)</f>
        <v/>
      </c>
      <c r="H251" s="24" t="str">
        <f>IF($D251="","",$B251*VLOOKUP($D251,aliments!$B$2:$AZ$70,5,0)/100)</f>
        <v/>
      </c>
      <c r="I251" s="24" t="str">
        <f>IF($D251="","",$B251*VLOOKUP($D251,aliments!$B$2:$AZ$70,6,0)/100)</f>
        <v/>
      </c>
      <c r="J251" s="24" t="str">
        <f>IF($D251="","",$B251*VLOOKUP($D251,aliments!$B$2:$AZ$70,7,0)/100)</f>
        <v/>
      </c>
      <c r="K251" s="24" t="str">
        <f>IF($D251="","",$B251*VLOOKUP($D251,aliments!$B$2:$AZ$70,8,0)/100)</f>
        <v/>
      </c>
      <c r="L251" s="24" t="str">
        <f>IF($D251="","",$B251*VLOOKUP($D251,aliments!$B$2:$AZ$70,9,0)/100)</f>
        <v/>
      </c>
      <c r="M251" s="24" t="str">
        <f>IF($D251="","",$B251*VLOOKUP($D251,aliments!$B$2:$AZ$70,10,0)/100)</f>
        <v/>
      </c>
      <c r="N251" s="24" t="str">
        <f>IF($D251="","",$B251*VLOOKUP($D251,aliments!$B$2:$AZ$70,11,0)/100)</f>
        <v/>
      </c>
      <c r="O251" s="24" t="str">
        <f>IF($D251="","",$B251*VLOOKUP($D251,aliments!$B$2:$AZ$70,12,0)/100)</f>
        <v/>
      </c>
      <c r="P251" s="24" t="str">
        <f>IF($D251="","",$B251*VLOOKUP($D251,aliments!$B$2:$AZ$70,13,0)/100)</f>
        <v/>
      </c>
      <c r="Q251" s="24" t="str">
        <f>IF($D251="","",$B251*VLOOKUP($D251,aliments!$B$2:$AZ$70,14,0)/100)</f>
        <v/>
      </c>
      <c r="R251" s="24" t="str">
        <f>IF($D251="","",$B251*VLOOKUP($D251,aliments!$B$2:$AZ$70,15,0)/100)</f>
        <v/>
      </c>
      <c r="S251" s="24" t="str">
        <f>IF($D251="","",$B251*VLOOKUP($D251,aliments!$B$2:$AZ$70,16,0)/100)</f>
        <v/>
      </c>
      <c r="T251" s="24" t="str">
        <f>IF($D251="","",$B251*VLOOKUP($D251,aliments!$B$2:$AZ$70,17,0)/100)</f>
        <v/>
      </c>
      <c r="U251" s="24" t="str">
        <f>IF($D251="","",$B251*VLOOKUP($D251,aliments!$B$2:$AZ$70,18,0)/100)</f>
        <v/>
      </c>
      <c r="V251" s="24" t="str">
        <f>IF($D251="","",$B251*VLOOKUP($D251,aliments!$B$2:$AZ$70,19,0)/100)</f>
        <v/>
      </c>
      <c r="W251" s="24" t="str">
        <f>IF($D251="","",$B251*VLOOKUP($D251,aliments!$B$2:$AZ$70,20,0)/100)</f>
        <v/>
      </c>
      <c r="X251" s="24" t="str">
        <f>IF($D251="","",$B251*VLOOKUP($D251,aliments!$B$2:$AZ$70,21,0)/100)</f>
        <v/>
      </c>
      <c r="Y251" s="24" t="str">
        <f>IF($D251="","",$B251*VLOOKUP($D251,aliments!$B$2:$AZ$70,22,0)/100)</f>
        <v/>
      </c>
      <c r="Z251" s="24" t="str">
        <f>IF($D251="","",$B251*VLOOKUP($D251,aliments!$B$2:$AZ$70,23,0)/100)</f>
        <v/>
      </c>
      <c r="AA251" s="24" t="str">
        <f>IF($D251="","",$B251*VLOOKUP($D251,aliments!$B$2:$AZ$70,24,0)/100)</f>
        <v/>
      </c>
      <c r="AB251" s="24" t="str">
        <f>IF($D251="","",$B251*VLOOKUP($D251,aliments!$B$2:$AZ$70,25,0)/100)</f>
        <v/>
      </c>
      <c r="AC251" s="24" t="str">
        <f>IF($D251="","",$B251*VLOOKUP($D251,aliments!$B$2:$AZ$70,26,0)/100)</f>
        <v/>
      </c>
      <c r="AD251" s="24" t="str">
        <f>IF($D251="","",$B251*VLOOKUP($D251,aliments!$B$2:$AZ$70,27,0)/100)</f>
        <v/>
      </c>
      <c r="AE251" s="24" t="str">
        <f>IF($D251="","",$B251*VLOOKUP($D251,aliments!$B$2:$AZ$70,28,0)/100)</f>
        <v/>
      </c>
      <c r="AF251" s="24" t="str">
        <f>IF($D251="","",$B251*VLOOKUP($D251,aliments!$B$2:$AZ$70,29,0)/100)</f>
        <v/>
      </c>
      <c r="AG251" s="24" t="str">
        <f>IF($D251="","",$B251*VLOOKUP($D251,aliments!$B$2:$AZ$70,30,0)/100)</f>
        <v/>
      </c>
      <c r="AH251" s="24" t="str">
        <f>IF($D251="","",$B251*VLOOKUP($D251,aliments!$B$2:$AZ$70,31,0)/100)</f>
        <v/>
      </c>
      <c r="AI251" s="24" t="str">
        <f>IF($D251="","",$B251*VLOOKUP($D251,aliments!$B$2:$AZ$70,32,0)/100)</f>
        <v/>
      </c>
      <c r="AJ251" s="24" t="str">
        <f>IF($D251="","",$B251*VLOOKUP($D251,aliments!$B$2:$AZ$70,33,0)/100)</f>
        <v/>
      </c>
      <c r="AK251" s="24" t="str">
        <f>IF($D251="","",$B251*VLOOKUP($D251,aliments!$B$2:$AZ$70,34,0)/100)</f>
        <v/>
      </c>
      <c r="AL251" s="24" t="str">
        <f>IF($D251="","",$B251*VLOOKUP($D251,aliments!$B$2:$AZ$70,35,0)/100)</f>
        <v/>
      </c>
      <c r="AM251" s="24" t="str">
        <f>IF($D251="","",$B251*VLOOKUP($D251,aliments!$B$2:$AZ$70,36,0)/100)</f>
        <v/>
      </c>
      <c r="AN251" s="24" t="str">
        <f>IF($D251="","",$B251*VLOOKUP($D251,aliments!$B$2:$AZ$70,37,0)/100)</f>
        <v/>
      </c>
      <c r="AT251" s="19"/>
      <c r="AU251" s="19"/>
      <c r="AV251" s="19"/>
      <c r="AW251" s="19"/>
      <c r="AX251" s="19"/>
      <c r="AY251" s="19"/>
      <c r="AZ251" s="19"/>
      <c r="BA251" s="19"/>
      <c r="BB251" s="19"/>
      <c r="BC251" s="19"/>
      <c r="BD251" s="19"/>
      <c r="BE251" s="19"/>
      <c r="BF251" s="19"/>
      <c r="BG251" s="19"/>
      <c r="BH251" s="19"/>
      <c r="BI251" s="19"/>
      <c r="BJ251" s="19"/>
      <c r="BK251" s="19"/>
      <c r="BL251" s="19"/>
      <c r="BM251" s="19"/>
      <c r="BN251" s="19"/>
      <c r="BO251" s="19"/>
      <c r="BP251" s="19"/>
      <c r="BQ251" s="19"/>
      <c r="BR251" s="19"/>
      <c r="BS251" s="19"/>
      <c r="BT251" s="19"/>
      <c r="BU251" s="19"/>
      <c r="BV251" s="19"/>
      <c r="BW251" s="19"/>
    </row>
    <row r="252" spans="1:78" ht="13.5" thickBot="1">
      <c r="A252" s="12" t="s">
        <v>4</v>
      </c>
      <c r="E252" s="28" t="str">
        <f>IF(SUM(E245:E251)=0,"",AVERAGE(E245:E251))</f>
        <v/>
      </c>
      <c r="F252" s="28">
        <f>SUM(F245:F251)</f>
        <v>0</v>
      </c>
      <c r="G252" s="13">
        <f>SUM(G245:G251)</f>
        <v>0</v>
      </c>
      <c r="H252" s="13">
        <f t="shared" ref="H252" si="731">SUM(H245:H251)</f>
        <v>0</v>
      </c>
      <c r="I252" s="13">
        <f t="shared" ref="I252" si="732">SUM(I245:I251)</f>
        <v>0</v>
      </c>
      <c r="J252" s="13">
        <f t="shared" ref="J252" si="733">SUM(J245:J251)</f>
        <v>0</v>
      </c>
      <c r="K252" s="13">
        <f t="shared" ref="K252" si="734">SUM(K245:K251)</f>
        <v>0</v>
      </c>
      <c r="L252" s="13">
        <f t="shared" ref="L252" si="735">SUM(L245:L251)</f>
        <v>0</v>
      </c>
      <c r="M252" s="13">
        <f t="shared" ref="M252" si="736">SUM(M245:M251)</f>
        <v>0</v>
      </c>
      <c r="N252" s="13">
        <f t="shared" ref="N252" si="737">SUM(N245:N251)</f>
        <v>0</v>
      </c>
      <c r="O252" s="13">
        <f t="shared" ref="O252" si="738">SUM(O245:O251)</f>
        <v>0</v>
      </c>
      <c r="P252" s="13">
        <f t="shared" ref="P252" si="739">SUM(P245:P251)</f>
        <v>0</v>
      </c>
      <c r="Q252" s="13">
        <f t="shared" ref="Q252" si="740">SUM(Q245:Q251)</f>
        <v>0</v>
      </c>
      <c r="R252" s="13">
        <f t="shared" ref="R252" si="741">SUM(R245:R251)</f>
        <v>0</v>
      </c>
      <c r="S252" s="13">
        <f t="shared" ref="S252" si="742">SUM(S245:S251)</f>
        <v>0</v>
      </c>
      <c r="T252" s="13">
        <f t="shared" ref="T252" si="743">SUM(T245:T251)</f>
        <v>0</v>
      </c>
      <c r="U252" s="13">
        <f t="shared" ref="U252" si="744">SUM(U245:U251)</f>
        <v>0</v>
      </c>
      <c r="V252" s="13">
        <f t="shared" ref="V252" si="745">SUM(V245:V251)</f>
        <v>0</v>
      </c>
      <c r="W252" s="13">
        <f t="shared" ref="W252" si="746">SUM(W245:W251)</f>
        <v>0</v>
      </c>
      <c r="X252" s="13">
        <f t="shared" ref="X252" si="747">SUM(X245:X251)</f>
        <v>0</v>
      </c>
      <c r="Y252" s="13">
        <f t="shared" ref="Y252" si="748">SUM(Y245:Y251)</f>
        <v>0</v>
      </c>
      <c r="Z252" s="13">
        <f t="shared" ref="Z252" si="749">SUM(Z245:Z251)</f>
        <v>0</v>
      </c>
      <c r="AA252" s="13">
        <f t="shared" ref="AA252" si="750">SUM(AA245:AA251)</f>
        <v>0</v>
      </c>
      <c r="AB252" s="13">
        <f t="shared" ref="AB252" si="751">SUM(AB245:AB251)</f>
        <v>0</v>
      </c>
      <c r="AC252" s="13">
        <f t="shared" ref="AC252" si="752">SUM(AC245:AC251)</f>
        <v>0</v>
      </c>
      <c r="AD252" s="13">
        <f t="shared" ref="AD252" si="753">SUM(AD245:AD251)</f>
        <v>0</v>
      </c>
      <c r="AE252" s="13">
        <f t="shared" ref="AE252" si="754">SUM(AE245:AE251)</f>
        <v>0</v>
      </c>
      <c r="AF252" s="13">
        <f t="shared" ref="AF252" si="755">SUM(AF245:AF251)</f>
        <v>0</v>
      </c>
      <c r="AG252" s="13">
        <f t="shared" ref="AG252" si="756">SUM(AG245:AG251)</f>
        <v>0</v>
      </c>
      <c r="AH252" s="13">
        <f t="shared" ref="AH252" si="757">SUM(AH245:AH251)</f>
        <v>0</v>
      </c>
      <c r="AI252" s="13">
        <f t="shared" ref="AI252" si="758">SUM(AI245:AI251)</f>
        <v>0</v>
      </c>
      <c r="AJ252" s="13">
        <f t="shared" ref="AJ252" si="759">SUM(AJ245:AJ251)</f>
        <v>0</v>
      </c>
      <c r="AK252" s="13">
        <f t="shared" ref="AK252" si="760">SUM(AK245:AK251)</f>
        <v>0</v>
      </c>
      <c r="AL252" s="13">
        <f t="shared" ref="AL252" si="761">SUM(AL245:AL251)</f>
        <v>0</v>
      </c>
      <c r="AM252" s="13">
        <f t="shared" ref="AM252" si="762">SUM(AM245:AM251)</f>
        <v>0</v>
      </c>
      <c r="AN252" s="13">
        <f t="shared" ref="AN252" si="763">SUM(AN245:AN251)</f>
        <v>0</v>
      </c>
      <c r="AT252" s="19"/>
      <c r="AU252" s="19"/>
      <c r="AV252" s="19"/>
      <c r="AW252" s="19"/>
      <c r="AX252" s="19"/>
      <c r="AY252" s="19"/>
      <c r="AZ252" s="19"/>
      <c r="BA252" s="19"/>
      <c r="BB252" s="19"/>
      <c r="BC252" s="19"/>
      <c r="BD252" s="19"/>
      <c r="BE252" s="19"/>
      <c r="BF252" s="19"/>
      <c r="BG252" s="19"/>
      <c r="BH252" s="19"/>
      <c r="BI252" s="19"/>
      <c r="BJ252" s="19"/>
      <c r="BK252" s="19"/>
      <c r="BL252" s="19"/>
      <c r="BM252" s="19"/>
      <c r="BN252" s="19"/>
      <c r="BO252" s="19"/>
      <c r="BP252" s="19"/>
      <c r="BQ252" s="19"/>
      <c r="BR252" s="19"/>
      <c r="BS252" s="19"/>
      <c r="BT252" s="19"/>
      <c r="BU252" s="19"/>
      <c r="BV252" s="19"/>
      <c r="BW252" s="19"/>
    </row>
    <row r="253" spans="1:78" ht="13.5" thickBot="1">
      <c r="AT253" s="19"/>
      <c r="AU253" s="19"/>
      <c r="AV253" s="19"/>
      <c r="AW253" s="19"/>
      <c r="AX253" s="19"/>
      <c r="AY253" s="19"/>
      <c r="AZ253" s="19"/>
      <c r="BA253" s="19"/>
      <c r="BB253" s="19"/>
      <c r="BC253" s="19"/>
      <c r="BD253" s="19"/>
      <c r="BE253" s="19"/>
      <c r="BF253" s="19"/>
      <c r="BG253" s="19"/>
      <c r="BH253" s="19"/>
      <c r="BI253" s="19"/>
      <c r="BJ253" s="19"/>
      <c r="BK253" s="19"/>
      <c r="BL253" s="19"/>
      <c r="BM253" s="19"/>
      <c r="BN253" s="19"/>
      <c r="BO253" s="19"/>
      <c r="BP253" s="19"/>
      <c r="BQ253" s="19"/>
      <c r="BR253" s="19"/>
      <c r="BS253" s="19"/>
      <c r="BT253" s="19"/>
      <c r="BU253" s="19"/>
      <c r="BV253" s="19"/>
      <c r="BW253" s="19"/>
    </row>
    <row r="254" spans="1:78" ht="13.5" thickBot="1">
      <c r="A254" s="2" t="s">
        <v>3</v>
      </c>
      <c r="B254" s="3" t="s">
        <v>165</v>
      </c>
      <c r="C254" s="3"/>
      <c r="D254" s="3" t="s">
        <v>0</v>
      </c>
      <c r="E254" s="27" t="s">
        <v>181</v>
      </c>
      <c r="F254" s="27" t="s">
        <v>180</v>
      </c>
      <c r="G254" s="3" t="s">
        <v>166</v>
      </c>
      <c r="H254" s="3" t="s">
        <v>167</v>
      </c>
      <c r="I254" s="3" t="s">
        <v>168</v>
      </c>
      <c r="J254" s="3" t="s">
        <v>5</v>
      </c>
      <c r="K254" s="3" t="s">
        <v>161</v>
      </c>
      <c r="L254" s="3" t="s">
        <v>162</v>
      </c>
      <c r="M254" s="3" t="s">
        <v>152</v>
      </c>
      <c r="N254" s="3" t="s">
        <v>153</v>
      </c>
      <c r="O254" s="3" t="s">
        <v>154</v>
      </c>
      <c r="P254" s="3" t="s">
        <v>155</v>
      </c>
      <c r="Q254" s="3" t="s">
        <v>156</v>
      </c>
      <c r="R254" s="3" t="s">
        <v>157</v>
      </c>
      <c r="S254" s="3" t="s">
        <v>158</v>
      </c>
      <c r="T254" s="3" t="s">
        <v>159</v>
      </c>
      <c r="U254" s="3" t="s">
        <v>160</v>
      </c>
      <c r="V254" s="3" t="s">
        <v>179</v>
      </c>
      <c r="W254" s="3" t="s">
        <v>178</v>
      </c>
      <c r="X254" s="3" t="s">
        <v>26</v>
      </c>
      <c r="Y254" s="3" t="s">
        <v>29</v>
      </c>
      <c r="Z254" s="3" t="s">
        <v>28</v>
      </c>
      <c r="AA254" s="3" t="s">
        <v>32</v>
      </c>
      <c r="AB254" s="3" t="s">
        <v>23</v>
      </c>
      <c r="AC254" s="3" t="s">
        <v>27</v>
      </c>
      <c r="AD254" s="3" t="s">
        <v>24</v>
      </c>
      <c r="AE254" s="3" t="s">
        <v>25</v>
      </c>
      <c r="AF254" s="3" t="s">
        <v>31</v>
      </c>
      <c r="AG254" s="3" t="s">
        <v>22</v>
      </c>
      <c r="AH254" s="3" t="s">
        <v>30</v>
      </c>
      <c r="AI254" s="3" t="s">
        <v>36</v>
      </c>
      <c r="AJ254" s="3" t="s">
        <v>37</v>
      </c>
      <c r="AK254" s="3" t="s">
        <v>38</v>
      </c>
      <c r="AL254" s="3" t="s">
        <v>40</v>
      </c>
      <c r="AM254" s="3" t="s">
        <v>41</v>
      </c>
      <c r="AN254" s="4" t="s">
        <v>21</v>
      </c>
    </row>
    <row r="255" spans="1:78">
      <c r="D255" s="23"/>
      <c r="E255" s="24" t="str">
        <f>IF($D255="","",$B255*VLOOKUP($D255,aliments!$B$2:$AZ$70,2,0)/100)</f>
        <v/>
      </c>
      <c r="F255" s="24" t="str">
        <f>IF($D255="","",$B255*VLOOKUP($D255,aliments!$B$2:$AZ$70,3,0)/100)</f>
        <v/>
      </c>
      <c r="G255" s="24" t="str">
        <f>IF($D255="","",$B255*VLOOKUP($D255,aliments!$B$2:$AZ$70,4,0)/100)</f>
        <v/>
      </c>
      <c r="H255" s="24" t="str">
        <f>IF($D255="","",$B255*VLOOKUP($D255,aliments!$B$2:$AZ$70,5,0)/100)</f>
        <v/>
      </c>
      <c r="I255" s="24" t="str">
        <f>IF($D255="","",$B255*VLOOKUP($D255,aliments!$B$2:$AZ$70,6,0)/100)</f>
        <v/>
      </c>
      <c r="J255" s="24" t="str">
        <f>IF($D255="","",$B255*VLOOKUP($D255,aliments!$B$2:$AZ$70,7,0)/100)</f>
        <v/>
      </c>
      <c r="K255" s="24" t="str">
        <f>IF($D255="","",$B255*VLOOKUP($D255,aliments!$B$2:$AZ$70,8,0)/100)</f>
        <v/>
      </c>
      <c r="L255" s="24" t="str">
        <f>IF($D255="","",$B255*VLOOKUP($D255,aliments!$B$2:$AZ$70,9,0)/100)</f>
        <v/>
      </c>
      <c r="M255" s="24" t="str">
        <f>IF($D255="","",$B255*VLOOKUP($D255,aliments!$B$2:$AZ$70,10,0)/100)</f>
        <v/>
      </c>
      <c r="N255" s="24" t="str">
        <f>IF($D255="","",$B255*VLOOKUP($D255,aliments!$B$2:$AZ$70,11,0)/100)</f>
        <v/>
      </c>
      <c r="O255" s="24" t="str">
        <f>IF($D255="","",$B255*VLOOKUP($D255,aliments!$B$2:$AZ$70,12,0)/100)</f>
        <v/>
      </c>
      <c r="P255" s="24" t="str">
        <f>IF($D255="","",$B255*VLOOKUP($D255,aliments!$B$2:$AZ$70,13,0)/100)</f>
        <v/>
      </c>
      <c r="Q255" s="24" t="str">
        <f>IF($D255="","",$B255*VLOOKUP($D255,aliments!$B$2:$AZ$70,14,0)/100)</f>
        <v/>
      </c>
      <c r="R255" s="24" t="str">
        <f>IF($D255="","",$B255*VLOOKUP($D255,aliments!$B$2:$AZ$70,15,0)/100)</f>
        <v/>
      </c>
      <c r="S255" s="24" t="str">
        <f>IF($D255="","",$B255*VLOOKUP($D255,aliments!$B$2:$AZ$70,16,0)/100)</f>
        <v/>
      </c>
      <c r="T255" s="24" t="str">
        <f>IF($D255="","",$B255*VLOOKUP($D255,aliments!$B$2:$AZ$70,17,0)/100)</f>
        <v/>
      </c>
      <c r="U255" s="24" t="str">
        <f>IF($D255="","",$B255*VLOOKUP($D255,aliments!$B$2:$AZ$70,18,0)/100)</f>
        <v/>
      </c>
      <c r="V255" s="24" t="str">
        <f>IF($D255="","",$B255*VLOOKUP($D255,aliments!$B$2:$AZ$70,19,0)/100)</f>
        <v/>
      </c>
      <c r="W255" s="24" t="str">
        <f>IF($D255="","",$B255*VLOOKUP($D255,aliments!$B$2:$AZ$70,20,0)/100)</f>
        <v/>
      </c>
      <c r="X255" s="24" t="str">
        <f>IF($D255="","",$B255*VLOOKUP($D255,aliments!$B$2:$AZ$70,21,0)/100)</f>
        <v/>
      </c>
      <c r="Y255" s="24" t="str">
        <f>IF($D255="","",$B255*VLOOKUP($D255,aliments!$B$2:$AZ$70,22,0)/100)</f>
        <v/>
      </c>
      <c r="Z255" s="24" t="str">
        <f>IF($D255="","",$B255*VLOOKUP($D255,aliments!$B$2:$AZ$70,23,0)/100)</f>
        <v/>
      </c>
      <c r="AA255" s="24" t="str">
        <f>IF($D255="","",$B255*VLOOKUP($D255,aliments!$B$2:$AZ$70,24,0)/100)</f>
        <v/>
      </c>
      <c r="AB255" s="24" t="str">
        <f>IF($D255="","",$B255*VLOOKUP($D255,aliments!$B$2:$AZ$70,25,0)/100)</f>
        <v/>
      </c>
      <c r="AC255" s="24" t="str">
        <f>IF($D255="","",$B255*VLOOKUP($D255,aliments!$B$2:$AZ$70,26,0)/100)</f>
        <v/>
      </c>
      <c r="AD255" s="24" t="str">
        <f>IF($D255="","",$B255*VLOOKUP($D255,aliments!$B$2:$AZ$70,27,0)/100)</f>
        <v/>
      </c>
      <c r="AE255" s="24" t="str">
        <f>IF($D255="","",$B255*VLOOKUP($D255,aliments!$B$2:$AZ$70,28,0)/100)</f>
        <v/>
      </c>
      <c r="AF255" s="24" t="str">
        <f>IF($D255="","",$B255*VLOOKUP($D255,aliments!$B$2:$AZ$70,29,0)/100)</f>
        <v/>
      </c>
      <c r="AG255" s="24" t="str">
        <f>IF($D255="","",$B255*VLOOKUP($D255,aliments!$B$2:$AZ$70,30,0)/100)</f>
        <v/>
      </c>
      <c r="AH255" s="24" t="str">
        <f>IF($D255="","",$B255*VLOOKUP($D255,aliments!$B$2:$AZ$70,31,0)/100)</f>
        <v/>
      </c>
      <c r="AI255" s="24" t="str">
        <f>IF($D255="","",$B255*VLOOKUP($D255,aliments!$B$2:$AZ$70,32,0)/100)</f>
        <v/>
      </c>
      <c r="AJ255" s="24" t="str">
        <f>IF($D255="","",$B255*VLOOKUP($D255,aliments!$B$2:$AZ$70,33,0)/100)</f>
        <v/>
      </c>
      <c r="AK255" s="24" t="str">
        <f>IF($D255="","",$B255*VLOOKUP($D255,aliments!$B$2:$AZ$70,34,0)/100)</f>
        <v/>
      </c>
      <c r="AL255" s="24" t="str">
        <f>IF($D255="","",$B255*VLOOKUP($D255,aliments!$B$2:$AZ$70,35,0)/100)</f>
        <v/>
      </c>
      <c r="AM255" s="24" t="str">
        <f>IF($D255="","",$B255*VLOOKUP($D255,aliments!$B$2:$AZ$70,36,0)/100)</f>
        <v/>
      </c>
      <c r="AN255" s="24" t="str">
        <f>IF($D255="","",$B255*VLOOKUP($D255,aliments!$B$2:$AZ$70,37,0)/100)</f>
        <v/>
      </c>
    </row>
    <row r="256" spans="1:78" s="17" customFormat="1">
      <c r="A256" s="1"/>
      <c r="B256" s="1"/>
      <c r="C256" s="1"/>
      <c r="D256" s="23"/>
      <c r="E256" s="24" t="str">
        <f>IF($D256="","",$B256*VLOOKUP($D256,aliments!$B$2:$AZ$70,2,0)/100)</f>
        <v/>
      </c>
      <c r="F256" s="24" t="str">
        <f>IF($D256="","",$B256*VLOOKUP($D256,aliments!$B$2:$AZ$70,3,0)/100)</f>
        <v/>
      </c>
      <c r="G256" s="24" t="str">
        <f>IF($D256="","",$B256*VLOOKUP($D256,aliments!$B$2:$AZ$70,4,0)/100)</f>
        <v/>
      </c>
      <c r="H256" s="24" t="str">
        <f>IF($D256="","",$B256*VLOOKUP($D256,aliments!$B$2:$AZ$70,5,0)/100)</f>
        <v/>
      </c>
      <c r="I256" s="24" t="str">
        <f>IF($D256="","",$B256*VLOOKUP($D256,aliments!$B$2:$AZ$70,6,0)/100)</f>
        <v/>
      </c>
      <c r="J256" s="24" t="str">
        <f>IF($D256="","",$B256*VLOOKUP($D256,aliments!$B$2:$AZ$70,7,0)/100)</f>
        <v/>
      </c>
      <c r="K256" s="24" t="str">
        <f>IF($D256="","",$B256*VLOOKUP($D256,aliments!$B$2:$AZ$70,8,0)/100)</f>
        <v/>
      </c>
      <c r="L256" s="24" t="str">
        <f>IF($D256="","",$B256*VLOOKUP($D256,aliments!$B$2:$AZ$70,9,0)/100)</f>
        <v/>
      </c>
      <c r="M256" s="24" t="str">
        <f>IF($D256="","",$B256*VLOOKUP($D256,aliments!$B$2:$AZ$70,10,0)/100)</f>
        <v/>
      </c>
      <c r="N256" s="24" t="str">
        <f>IF($D256="","",$B256*VLOOKUP($D256,aliments!$B$2:$AZ$70,11,0)/100)</f>
        <v/>
      </c>
      <c r="O256" s="24" t="str">
        <f>IF($D256="","",$B256*VLOOKUP($D256,aliments!$B$2:$AZ$70,12,0)/100)</f>
        <v/>
      </c>
      <c r="P256" s="24" t="str">
        <f>IF($D256="","",$B256*VLOOKUP($D256,aliments!$B$2:$AZ$70,13,0)/100)</f>
        <v/>
      </c>
      <c r="Q256" s="24" t="str">
        <f>IF($D256="","",$B256*VLOOKUP($D256,aliments!$B$2:$AZ$70,14,0)/100)</f>
        <v/>
      </c>
      <c r="R256" s="24" t="str">
        <f>IF($D256="","",$B256*VLOOKUP($D256,aliments!$B$2:$AZ$70,15,0)/100)</f>
        <v/>
      </c>
      <c r="S256" s="24" t="str">
        <f>IF($D256="","",$B256*VLOOKUP($D256,aliments!$B$2:$AZ$70,16,0)/100)</f>
        <v/>
      </c>
      <c r="T256" s="24" t="str">
        <f>IF($D256="","",$B256*VLOOKUP($D256,aliments!$B$2:$AZ$70,17,0)/100)</f>
        <v/>
      </c>
      <c r="U256" s="24" t="str">
        <f>IF($D256="","",$B256*VLOOKUP($D256,aliments!$B$2:$AZ$70,18,0)/100)</f>
        <v/>
      </c>
      <c r="V256" s="24" t="str">
        <f>IF($D256="","",$B256*VLOOKUP($D256,aliments!$B$2:$AZ$70,19,0)/100)</f>
        <v/>
      </c>
      <c r="W256" s="24" t="str">
        <f>IF($D256="","",$B256*VLOOKUP($D256,aliments!$B$2:$AZ$70,20,0)/100)</f>
        <v/>
      </c>
      <c r="X256" s="24" t="str">
        <f>IF($D256="","",$B256*VLOOKUP($D256,aliments!$B$2:$AZ$70,21,0)/100)</f>
        <v/>
      </c>
      <c r="Y256" s="24" t="str">
        <f>IF($D256="","",$B256*VLOOKUP($D256,aliments!$B$2:$AZ$70,22,0)/100)</f>
        <v/>
      </c>
      <c r="Z256" s="24" t="str">
        <f>IF($D256="","",$B256*VLOOKUP($D256,aliments!$B$2:$AZ$70,23,0)/100)</f>
        <v/>
      </c>
      <c r="AA256" s="24" t="str">
        <f>IF($D256="","",$B256*VLOOKUP($D256,aliments!$B$2:$AZ$70,24,0)/100)</f>
        <v/>
      </c>
      <c r="AB256" s="24" t="str">
        <f>IF($D256="","",$B256*VLOOKUP($D256,aliments!$B$2:$AZ$70,25,0)/100)</f>
        <v/>
      </c>
      <c r="AC256" s="24" t="str">
        <f>IF($D256="","",$B256*VLOOKUP($D256,aliments!$B$2:$AZ$70,26,0)/100)</f>
        <v/>
      </c>
      <c r="AD256" s="24" t="str">
        <f>IF($D256="","",$B256*VLOOKUP($D256,aliments!$B$2:$AZ$70,27,0)/100)</f>
        <v/>
      </c>
      <c r="AE256" s="24" t="str">
        <f>IF($D256="","",$B256*VLOOKUP($D256,aliments!$B$2:$AZ$70,28,0)/100)</f>
        <v/>
      </c>
      <c r="AF256" s="24" t="str">
        <f>IF($D256="","",$B256*VLOOKUP($D256,aliments!$B$2:$AZ$70,29,0)/100)</f>
        <v/>
      </c>
      <c r="AG256" s="24" t="str">
        <f>IF($D256="","",$B256*VLOOKUP($D256,aliments!$B$2:$AZ$70,30,0)/100)</f>
        <v/>
      </c>
      <c r="AH256" s="24" t="str">
        <f>IF($D256="","",$B256*VLOOKUP($D256,aliments!$B$2:$AZ$70,31,0)/100)</f>
        <v/>
      </c>
      <c r="AI256" s="24" t="str">
        <f>IF($D256="","",$B256*VLOOKUP($D256,aliments!$B$2:$AZ$70,32,0)/100)</f>
        <v/>
      </c>
      <c r="AJ256" s="24" t="str">
        <f>IF($D256="","",$B256*VLOOKUP($D256,aliments!$B$2:$AZ$70,33,0)/100)</f>
        <v/>
      </c>
      <c r="AK256" s="24" t="str">
        <f>IF($D256="","",$B256*VLOOKUP($D256,aliments!$B$2:$AZ$70,34,0)/100)</f>
        <v/>
      </c>
      <c r="AL256" s="24" t="str">
        <f>IF($D256="","",$B256*VLOOKUP($D256,aliments!$B$2:$AZ$70,35,0)/100)</f>
        <v/>
      </c>
      <c r="AM256" s="24" t="str">
        <f>IF($D256="","",$B256*VLOOKUP($D256,aliments!$B$2:$AZ$70,36,0)/100)</f>
        <v/>
      </c>
      <c r="AN256" s="24" t="str">
        <f>IF($D256="","",$B256*VLOOKUP($D256,aliments!$B$2:$AZ$70,37,0)/100)</f>
        <v/>
      </c>
      <c r="AO256" s="5"/>
      <c r="AP256" s="19"/>
      <c r="AQ256" s="19"/>
      <c r="AR256" s="19"/>
      <c r="AS256" s="19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31"/>
    </row>
    <row r="257" spans="1:78">
      <c r="D257" s="23"/>
      <c r="E257" s="24" t="str">
        <f>IF($D257="","",$B257*VLOOKUP($D257,aliments!$B$2:$AZ$70,2,0)/100)</f>
        <v/>
      </c>
      <c r="F257" s="24" t="str">
        <f>IF($D257="","",$B257*VLOOKUP($D257,aliments!$B$2:$AZ$70,3,0)/100)</f>
        <v/>
      </c>
      <c r="G257" s="24" t="str">
        <f>IF($D257="","",$B257*VLOOKUP($D257,aliments!$B$2:$AZ$70,4,0)/100)</f>
        <v/>
      </c>
      <c r="H257" s="24" t="str">
        <f>IF($D257="","",$B257*VLOOKUP($D257,aliments!$B$2:$AZ$70,5,0)/100)</f>
        <v/>
      </c>
      <c r="I257" s="24" t="str">
        <f>IF($D257="","",$B257*VLOOKUP($D257,aliments!$B$2:$AZ$70,6,0)/100)</f>
        <v/>
      </c>
      <c r="J257" s="24" t="str">
        <f>IF($D257="","",$B257*VLOOKUP($D257,aliments!$B$2:$AZ$70,7,0)/100)</f>
        <v/>
      </c>
      <c r="K257" s="24" t="str">
        <f>IF($D257="","",$B257*VLOOKUP($D257,aliments!$B$2:$AZ$70,8,0)/100)</f>
        <v/>
      </c>
      <c r="L257" s="24" t="str">
        <f>IF($D257="","",$B257*VLOOKUP($D257,aliments!$B$2:$AZ$70,9,0)/100)</f>
        <v/>
      </c>
      <c r="M257" s="24" t="str">
        <f>IF($D257="","",$B257*VLOOKUP($D257,aliments!$B$2:$AZ$70,10,0)/100)</f>
        <v/>
      </c>
      <c r="N257" s="24" t="str">
        <f>IF($D257="","",$B257*VLOOKUP($D257,aliments!$B$2:$AZ$70,11,0)/100)</f>
        <v/>
      </c>
      <c r="O257" s="24" t="str">
        <f>IF($D257="","",$B257*VLOOKUP($D257,aliments!$B$2:$AZ$70,12,0)/100)</f>
        <v/>
      </c>
      <c r="P257" s="24" t="str">
        <f>IF($D257="","",$B257*VLOOKUP($D257,aliments!$B$2:$AZ$70,13,0)/100)</f>
        <v/>
      </c>
      <c r="Q257" s="24" t="str">
        <f>IF($D257="","",$B257*VLOOKUP($D257,aliments!$B$2:$AZ$70,14,0)/100)</f>
        <v/>
      </c>
      <c r="R257" s="24" t="str">
        <f>IF($D257="","",$B257*VLOOKUP($D257,aliments!$B$2:$AZ$70,15,0)/100)</f>
        <v/>
      </c>
      <c r="S257" s="24" t="str">
        <f>IF($D257="","",$B257*VLOOKUP($D257,aliments!$B$2:$AZ$70,16,0)/100)</f>
        <v/>
      </c>
      <c r="T257" s="24" t="str">
        <f>IF($D257="","",$B257*VLOOKUP($D257,aliments!$B$2:$AZ$70,17,0)/100)</f>
        <v/>
      </c>
      <c r="U257" s="24" t="str">
        <f>IF($D257="","",$B257*VLOOKUP($D257,aliments!$B$2:$AZ$70,18,0)/100)</f>
        <v/>
      </c>
      <c r="V257" s="24" t="str">
        <f>IF($D257="","",$B257*VLOOKUP($D257,aliments!$B$2:$AZ$70,19,0)/100)</f>
        <v/>
      </c>
      <c r="W257" s="24" t="str">
        <f>IF($D257="","",$B257*VLOOKUP($D257,aliments!$B$2:$AZ$70,20,0)/100)</f>
        <v/>
      </c>
      <c r="X257" s="24" t="str">
        <f>IF($D257="","",$B257*VLOOKUP($D257,aliments!$B$2:$AZ$70,21,0)/100)</f>
        <v/>
      </c>
      <c r="Y257" s="24" t="str">
        <f>IF($D257="","",$B257*VLOOKUP($D257,aliments!$B$2:$AZ$70,22,0)/100)</f>
        <v/>
      </c>
      <c r="Z257" s="24" t="str">
        <f>IF($D257="","",$B257*VLOOKUP($D257,aliments!$B$2:$AZ$70,23,0)/100)</f>
        <v/>
      </c>
      <c r="AA257" s="24" t="str">
        <f>IF($D257="","",$B257*VLOOKUP($D257,aliments!$B$2:$AZ$70,24,0)/100)</f>
        <v/>
      </c>
      <c r="AB257" s="24" t="str">
        <f>IF($D257="","",$B257*VLOOKUP($D257,aliments!$B$2:$AZ$70,25,0)/100)</f>
        <v/>
      </c>
      <c r="AC257" s="24" t="str">
        <f>IF($D257="","",$B257*VLOOKUP($D257,aliments!$B$2:$AZ$70,26,0)/100)</f>
        <v/>
      </c>
      <c r="AD257" s="24" t="str">
        <f>IF($D257="","",$B257*VLOOKUP($D257,aliments!$B$2:$AZ$70,27,0)/100)</f>
        <v/>
      </c>
      <c r="AE257" s="24" t="str">
        <f>IF($D257="","",$B257*VLOOKUP($D257,aliments!$B$2:$AZ$70,28,0)/100)</f>
        <v/>
      </c>
      <c r="AF257" s="24" t="str">
        <f>IF($D257="","",$B257*VLOOKUP($D257,aliments!$B$2:$AZ$70,29,0)/100)</f>
        <v/>
      </c>
      <c r="AG257" s="24" t="str">
        <f>IF($D257="","",$B257*VLOOKUP($D257,aliments!$B$2:$AZ$70,30,0)/100)</f>
        <v/>
      </c>
      <c r="AH257" s="24" t="str">
        <f>IF($D257="","",$B257*VLOOKUP($D257,aliments!$B$2:$AZ$70,31,0)/100)</f>
        <v/>
      </c>
      <c r="AI257" s="24" t="str">
        <f>IF($D257="","",$B257*VLOOKUP($D257,aliments!$B$2:$AZ$70,32,0)/100)</f>
        <v/>
      </c>
      <c r="AJ257" s="24" t="str">
        <f>IF($D257="","",$B257*VLOOKUP($D257,aliments!$B$2:$AZ$70,33,0)/100)</f>
        <v/>
      </c>
      <c r="AK257" s="24" t="str">
        <f>IF($D257="","",$B257*VLOOKUP($D257,aliments!$B$2:$AZ$70,34,0)/100)</f>
        <v/>
      </c>
      <c r="AL257" s="24" t="str">
        <f>IF($D257="","",$B257*VLOOKUP($D257,aliments!$B$2:$AZ$70,35,0)/100)</f>
        <v/>
      </c>
      <c r="AM257" s="24" t="str">
        <f>IF($D257="","",$B257*VLOOKUP($D257,aliments!$B$2:$AZ$70,36,0)/100)</f>
        <v/>
      </c>
      <c r="AN257" s="24" t="str">
        <f>IF($D257="","",$B257*VLOOKUP($D257,aliments!$B$2:$AZ$70,37,0)/100)</f>
        <v/>
      </c>
    </row>
    <row r="258" spans="1:78" ht="13.5" thickBot="1">
      <c r="D258" s="23"/>
      <c r="E258" s="24" t="str">
        <f>IF($D258="","",$B258*VLOOKUP($D258,aliments!$B$2:$AZ$70,2,0)/100)</f>
        <v/>
      </c>
      <c r="F258" s="24" t="str">
        <f>IF($D258="","",$B258*VLOOKUP($D258,aliments!$B$2:$AZ$70,3,0)/100)</f>
        <v/>
      </c>
      <c r="G258" s="24" t="str">
        <f>IF($D258="","",$B258*VLOOKUP($D258,aliments!$B$2:$AZ$70,4,0)/100)</f>
        <v/>
      </c>
      <c r="H258" s="24" t="str">
        <f>IF($D258="","",$B258*VLOOKUP($D258,aliments!$B$2:$AZ$70,5,0)/100)</f>
        <v/>
      </c>
      <c r="I258" s="24" t="str">
        <f>IF($D258="","",$B258*VLOOKUP($D258,aliments!$B$2:$AZ$70,6,0)/100)</f>
        <v/>
      </c>
      <c r="J258" s="24" t="str">
        <f>IF($D258="","",$B258*VLOOKUP($D258,aliments!$B$2:$AZ$70,7,0)/100)</f>
        <v/>
      </c>
      <c r="K258" s="24" t="str">
        <f>IF($D258="","",$B258*VLOOKUP($D258,aliments!$B$2:$AZ$70,8,0)/100)</f>
        <v/>
      </c>
      <c r="L258" s="24" t="str">
        <f>IF($D258="","",$B258*VLOOKUP($D258,aliments!$B$2:$AZ$70,9,0)/100)</f>
        <v/>
      </c>
      <c r="M258" s="24" t="str">
        <f>IF($D258="","",$B258*VLOOKUP($D258,aliments!$B$2:$AZ$70,10,0)/100)</f>
        <v/>
      </c>
      <c r="N258" s="24" t="str">
        <f>IF($D258="","",$B258*VLOOKUP($D258,aliments!$B$2:$AZ$70,11,0)/100)</f>
        <v/>
      </c>
      <c r="O258" s="24" t="str">
        <f>IF($D258="","",$B258*VLOOKUP($D258,aliments!$B$2:$AZ$70,12,0)/100)</f>
        <v/>
      </c>
      <c r="P258" s="24" t="str">
        <f>IF($D258="","",$B258*VLOOKUP($D258,aliments!$B$2:$AZ$70,13,0)/100)</f>
        <v/>
      </c>
      <c r="Q258" s="24" t="str">
        <f>IF($D258="","",$B258*VLOOKUP($D258,aliments!$B$2:$AZ$70,14,0)/100)</f>
        <v/>
      </c>
      <c r="R258" s="24" t="str">
        <f>IF($D258="","",$B258*VLOOKUP($D258,aliments!$B$2:$AZ$70,15,0)/100)</f>
        <v/>
      </c>
      <c r="S258" s="24" t="str">
        <f>IF($D258="","",$B258*VLOOKUP($D258,aliments!$B$2:$AZ$70,16,0)/100)</f>
        <v/>
      </c>
      <c r="T258" s="24" t="str">
        <f>IF($D258="","",$B258*VLOOKUP($D258,aliments!$B$2:$AZ$70,17,0)/100)</f>
        <v/>
      </c>
      <c r="U258" s="24" t="str">
        <f>IF($D258="","",$B258*VLOOKUP($D258,aliments!$B$2:$AZ$70,18,0)/100)</f>
        <v/>
      </c>
      <c r="V258" s="24" t="str">
        <f>IF($D258="","",$B258*VLOOKUP($D258,aliments!$B$2:$AZ$70,19,0)/100)</f>
        <v/>
      </c>
      <c r="W258" s="24" t="str">
        <f>IF($D258="","",$B258*VLOOKUP($D258,aliments!$B$2:$AZ$70,20,0)/100)</f>
        <v/>
      </c>
      <c r="X258" s="24" t="str">
        <f>IF($D258="","",$B258*VLOOKUP($D258,aliments!$B$2:$AZ$70,21,0)/100)</f>
        <v/>
      </c>
      <c r="Y258" s="24" t="str">
        <f>IF($D258="","",$B258*VLOOKUP($D258,aliments!$B$2:$AZ$70,22,0)/100)</f>
        <v/>
      </c>
      <c r="Z258" s="24" t="str">
        <f>IF($D258="","",$B258*VLOOKUP($D258,aliments!$B$2:$AZ$70,23,0)/100)</f>
        <v/>
      </c>
      <c r="AA258" s="24" t="str">
        <f>IF($D258="","",$B258*VLOOKUP($D258,aliments!$B$2:$AZ$70,24,0)/100)</f>
        <v/>
      </c>
      <c r="AB258" s="24" t="str">
        <f>IF($D258="","",$B258*VLOOKUP($D258,aliments!$B$2:$AZ$70,25,0)/100)</f>
        <v/>
      </c>
      <c r="AC258" s="24" t="str">
        <f>IF($D258="","",$B258*VLOOKUP($D258,aliments!$B$2:$AZ$70,26,0)/100)</f>
        <v/>
      </c>
      <c r="AD258" s="24" t="str">
        <f>IF($D258="","",$B258*VLOOKUP($D258,aliments!$B$2:$AZ$70,27,0)/100)</f>
        <v/>
      </c>
      <c r="AE258" s="24" t="str">
        <f>IF($D258="","",$B258*VLOOKUP($D258,aliments!$B$2:$AZ$70,28,0)/100)</f>
        <v/>
      </c>
      <c r="AF258" s="24" t="str">
        <f>IF($D258="","",$B258*VLOOKUP($D258,aliments!$B$2:$AZ$70,29,0)/100)</f>
        <v/>
      </c>
      <c r="AG258" s="24" t="str">
        <f>IF($D258="","",$B258*VLOOKUP($D258,aliments!$B$2:$AZ$70,30,0)/100)</f>
        <v/>
      </c>
      <c r="AH258" s="24" t="str">
        <f>IF($D258="","",$B258*VLOOKUP($D258,aliments!$B$2:$AZ$70,31,0)/100)</f>
        <v/>
      </c>
      <c r="AI258" s="24" t="str">
        <f>IF($D258="","",$B258*VLOOKUP($D258,aliments!$B$2:$AZ$70,32,0)/100)</f>
        <v/>
      </c>
      <c r="AJ258" s="24" t="str">
        <f>IF($D258="","",$B258*VLOOKUP($D258,aliments!$B$2:$AZ$70,33,0)/100)</f>
        <v/>
      </c>
      <c r="AK258" s="24" t="str">
        <f>IF($D258="","",$B258*VLOOKUP($D258,aliments!$B$2:$AZ$70,34,0)/100)</f>
        <v/>
      </c>
      <c r="AL258" s="24" t="str">
        <f>IF($D258="","",$B258*VLOOKUP($D258,aliments!$B$2:$AZ$70,35,0)/100)</f>
        <v/>
      </c>
      <c r="AM258" s="24" t="str">
        <f>IF($D258="","",$B258*VLOOKUP($D258,aliments!$B$2:$AZ$70,36,0)/100)</f>
        <v/>
      </c>
      <c r="AN258" s="24" t="str">
        <f>IF($D258="","",$B258*VLOOKUP($D258,aliments!$B$2:$AZ$70,37,0)/100)</f>
        <v/>
      </c>
    </row>
    <row r="259" spans="1:78" s="6" customFormat="1" ht="13.5" thickBot="1">
      <c r="A259" s="1"/>
      <c r="B259" s="1"/>
      <c r="C259" s="1"/>
      <c r="D259" s="23"/>
      <c r="E259" s="24" t="str">
        <f>IF($D259="","",$B259*VLOOKUP($D259,aliments!$B$2:$AZ$70,2,0)/100)</f>
        <v/>
      </c>
      <c r="F259" s="24" t="str">
        <f>IF($D259="","",$B259*VLOOKUP($D259,aliments!$B$2:$AZ$70,3,0)/100)</f>
        <v/>
      </c>
      <c r="G259" s="24" t="str">
        <f>IF($D259="","",$B259*VLOOKUP($D259,aliments!$B$2:$AZ$70,4,0)/100)</f>
        <v/>
      </c>
      <c r="H259" s="24" t="str">
        <f>IF($D259="","",$B259*VLOOKUP($D259,aliments!$B$2:$AZ$70,5,0)/100)</f>
        <v/>
      </c>
      <c r="I259" s="24" t="str">
        <f>IF($D259="","",$B259*VLOOKUP($D259,aliments!$B$2:$AZ$70,6,0)/100)</f>
        <v/>
      </c>
      <c r="J259" s="24" t="str">
        <f>IF($D259="","",$B259*VLOOKUP($D259,aliments!$B$2:$AZ$70,7,0)/100)</f>
        <v/>
      </c>
      <c r="K259" s="24" t="str">
        <f>IF($D259="","",$B259*VLOOKUP($D259,aliments!$B$2:$AZ$70,8,0)/100)</f>
        <v/>
      </c>
      <c r="L259" s="24" t="str">
        <f>IF($D259="","",$B259*VLOOKUP($D259,aliments!$B$2:$AZ$70,9,0)/100)</f>
        <v/>
      </c>
      <c r="M259" s="24" t="str">
        <f>IF($D259="","",$B259*VLOOKUP($D259,aliments!$B$2:$AZ$70,10,0)/100)</f>
        <v/>
      </c>
      <c r="N259" s="24" t="str">
        <f>IF($D259="","",$B259*VLOOKUP($D259,aliments!$B$2:$AZ$70,11,0)/100)</f>
        <v/>
      </c>
      <c r="O259" s="24" t="str">
        <f>IF($D259="","",$B259*VLOOKUP($D259,aliments!$B$2:$AZ$70,12,0)/100)</f>
        <v/>
      </c>
      <c r="P259" s="24" t="str">
        <f>IF($D259="","",$B259*VLOOKUP($D259,aliments!$B$2:$AZ$70,13,0)/100)</f>
        <v/>
      </c>
      <c r="Q259" s="24" t="str">
        <f>IF($D259="","",$B259*VLOOKUP($D259,aliments!$B$2:$AZ$70,14,0)/100)</f>
        <v/>
      </c>
      <c r="R259" s="24" t="str">
        <f>IF($D259="","",$B259*VLOOKUP($D259,aliments!$B$2:$AZ$70,15,0)/100)</f>
        <v/>
      </c>
      <c r="S259" s="24" t="str">
        <f>IF($D259="","",$B259*VLOOKUP($D259,aliments!$B$2:$AZ$70,16,0)/100)</f>
        <v/>
      </c>
      <c r="T259" s="24" t="str">
        <f>IF($D259="","",$B259*VLOOKUP($D259,aliments!$B$2:$AZ$70,17,0)/100)</f>
        <v/>
      </c>
      <c r="U259" s="24" t="str">
        <f>IF($D259="","",$B259*VLOOKUP($D259,aliments!$B$2:$AZ$70,18,0)/100)</f>
        <v/>
      </c>
      <c r="V259" s="24" t="str">
        <f>IF($D259="","",$B259*VLOOKUP($D259,aliments!$B$2:$AZ$70,19,0)/100)</f>
        <v/>
      </c>
      <c r="W259" s="24" t="str">
        <f>IF($D259="","",$B259*VLOOKUP($D259,aliments!$B$2:$AZ$70,20,0)/100)</f>
        <v/>
      </c>
      <c r="X259" s="24" t="str">
        <f>IF($D259="","",$B259*VLOOKUP($D259,aliments!$B$2:$AZ$70,21,0)/100)</f>
        <v/>
      </c>
      <c r="Y259" s="24" t="str">
        <f>IF($D259="","",$B259*VLOOKUP($D259,aliments!$B$2:$AZ$70,22,0)/100)</f>
        <v/>
      </c>
      <c r="Z259" s="24" t="str">
        <f>IF($D259="","",$B259*VLOOKUP($D259,aliments!$B$2:$AZ$70,23,0)/100)</f>
        <v/>
      </c>
      <c r="AA259" s="24" t="str">
        <f>IF($D259="","",$B259*VLOOKUP($D259,aliments!$B$2:$AZ$70,24,0)/100)</f>
        <v/>
      </c>
      <c r="AB259" s="24" t="str">
        <f>IF($D259="","",$B259*VLOOKUP($D259,aliments!$B$2:$AZ$70,25,0)/100)</f>
        <v/>
      </c>
      <c r="AC259" s="24" t="str">
        <f>IF($D259="","",$B259*VLOOKUP($D259,aliments!$B$2:$AZ$70,26,0)/100)</f>
        <v/>
      </c>
      <c r="AD259" s="24" t="str">
        <f>IF($D259="","",$B259*VLOOKUP($D259,aliments!$B$2:$AZ$70,27,0)/100)</f>
        <v/>
      </c>
      <c r="AE259" s="24" t="str">
        <f>IF($D259="","",$B259*VLOOKUP($D259,aliments!$B$2:$AZ$70,28,0)/100)</f>
        <v/>
      </c>
      <c r="AF259" s="24" t="str">
        <f>IF($D259="","",$B259*VLOOKUP($D259,aliments!$B$2:$AZ$70,29,0)/100)</f>
        <v/>
      </c>
      <c r="AG259" s="24" t="str">
        <f>IF($D259="","",$B259*VLOOKUP($D259,aliments!$B$2:$AZ$70,30,0)/100)</f>
        <v/>
      </c>
      <c r="AH259" s="24" t="str">
        <f>IF($D259="","",$B259*VLOOKUP($D259,aliments!$B$2:$AZ$70,31,0)/100)</f>
        <v/>
      </c>
      <c r="AI259" s="24" t="str">
        <f>IF($D259="","",$B259*VLOOKUP($D259,aliments!$B$2:$AZ$70,32,0)/100)</f>
        <v/>
      </c>
      <c r="AJ259" s="24" t="str">
        <f>IF($D259="","",$B259*VLOOKUP($D259,aliments!$B$2:$AZ$70,33,0)/100)</f>
        <v/>
      </c>
      <c r="AK259" s="24" t="str">
        <f>IF($D259="","",$B259*VLOOKUP($D259,aliments!$B$2:$AZ$70,34,0)/100)</f>
        <v/>
      </c>
      <c r="AL259" s="24" t="str">
        <f>IF($D259="","",$B259*VLOOKUP($D259,aliments!$B$2:$AZ$70,35,0)/100)</f>
        <v/>
      </c>
      <c r="AM259" s="24" t="str">
        <f>IF($D259="","",$B259*VLOOKUP($D259,aliments!$B$2:$AZ$70,36,0)/100)</f>
        <v/>
      </c>
      <c r="AN259" s="24" t="str">
        <f>IF($D259="","",$B259*VLOOKUP($D259,aliments!$B$2:$AZ$70,37,0)/100)</f>
        <v/>
      </c>
      <c r="AO259" s="20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8"/>
      <c r="BW259" s="7"/>
      <c r="BX259" s="20"/>
      <c r="BY259" s="20"/>
      <c r="BZ259" s="31"/>
    </row>
    <row r="260" spans="1:78">
      <c r="D260" s="23"/>
      <c r="E260" s="24" t="str">
        <f>IF($D260="","",$B260*VLOOKUP($D260,aliments!$B$2:$AZ$70,2,0)/100)</f>
        <v/>
      </c>
      <c r="F260" s="24" t="str">
        <f>IF($D260="","",$B260*VLOOKUP($D260,aliments!$B$2:$AZ$70,3,0)/100)</f>
        <v/>
      </c>
      <c r="G260" s="24" t="str">
        <f>IF($D260="","",$B260*VLOOKUP($D260,aliments!$B$2:$AZ$70,4,0)/100)</f>
        <v/>
      </c>
      <c r="H260" s="24" t="str">
        <f>IF($D260="","",$B260*VLOOKUP($D260,aliments!$B$2:$AZ$70,5,0)/100)</f>
        <v/>
      </c>
      <c r="I260" s="24" t="str">
        <f>IF($D260="","",$B260*VLOOKUP($D260,aliments!$B$2:$AZ$70,6,0)/100)</f>
        <v/>
      </c>
      <c r="J260" s="24" t="str">
        <f>IF($D260="","",$B260*VLOOKUP($D260,aliments!$B$2:$AZ$70,7,0)/100)</f>
        <v/>
      </c>
      <c r="K260" s="24" t="str">
        <f>IF($D260="","",$B260*VLOOKUP($D260,aliments!$B$2:$AZ$70,8,0)/100)</f>
        <v/>
      </c>
      <c r="L260" s="24" t="str">
        <f>IF($D260="","",$B260*VLOOKUP($D260,aliments!$B$2:$AZ$70,9,0)/100)</f>
        <v/>
      </c>
      <c r="M260" s="24" t="str">
        <f>IF($D260="","",$B260*VLOOKUP($D260,aliments!$B$2:$AZ$70,10,0)/100)</f>
        <v/>
      </c>
      <c r="N260" s="24" t="str">
        <f>IF($D260="","",$B260*VLOOKUP($D260,aliments!$B$2:$AZ$70,11,0)/100)</f>
        <v/>
      </c>
      <c r="O260" s="24" t="str">
        <f>IF($D260="","",$B260*VLOOKUP($D260,aliments!$B$2:$AZ$70,12,0)/100)</f>
        <v/>
      </c>
      <c r="P260" s="24" t="str">
        <f>IF($D260="","",$B260*VLOOKUP($D260,aliments!$B$2:$AZ$70,13,0)/100)</f>
        <v/>
      </c>
      <c r="Q260" s="24" t="str">
        <f>IF($D260="","",$B260*VLOOKUP($D260,aliments!$B$2:$AZ$70,14,0)/100)</f>
        <v/>
      </c>
      <c r="R260" s="24" t="str">
        <f>IF($D260="","",$B260*VLOOKUP($D260,aliments!$B$2:$AZ$70,15,0)/100)</f>
        <v/>
      </c>
      <c r="S260" s="24" t="str">
        <f>IF($D260="","",$B260*VLOOKUP($D260,aliments!$B$2:$AZ$70,16,0)/100)</f>
        <v/>
      </c>
      <c r="T260" s="24" t="str">
        <f>IF($D260="","",$B260*VLOOKUP($D260,aliments!$B$2:$AZ$70,17,0)/100)</f>
        <v/>
      </c>
      <c r="U260" s="24" t="str">
        <f>IF($D260="","",$B260*VLOOKUP($D260,aliments!$B$2:$AZ$70,18,0)/100)</f>
        <v/>
      </c>
      <c r="V260" s="24" t="str">
        <f>IF($D260="","",$B260*VLOOKUP($D260,aliments!$B$2:$AZ$70,19,0)/100)</f>
        <v/>
      </c>
      <c r="W260" s="24" t="str">
        <f>IF($D260="","",$B260*VLOOKUP($D260,aliments!$B$2:$AZ$70,20,0)/100)</f>
        <v/>
      </c>
      <c r="X260" s="24" t="str">
        <f>IF($D260="","",$B260*VLOOKUP($D260,aliments!$B$2:$AZ$70,21,0)/100)</f>
        <v/>
      </c>
      <c r="Y260" s="24" t="str">
        <f>IF($D260="","",$B260*VLOOKUP($D260,aliments!$B$2:$AZ$70,22,0)/100)</f>
        <v/>
      </c>
      <c r="Z260" s="24" t="str">
        <f>IF($D260="","",$B260*VLOOKUP($D260,aliments!$B$2:$AZ$70,23,0)/100)</f>
        <v/>
      </c>
      <c r="AA260" s="24" t="str">
        <f>IF($D260="","",$B260*VLOOKUP($D260,aliments!$B$2:$AZ$70,24,0)/100)</f>
        <v/>
      </c>
      <c r="AB260" s="24" t="str">
        <f>IF($D260="","",$B260*VLOOKUP($D260,aliments!$B$2:$AZ$70,25,0)/100)</f>
        <v/>
      </c>
      <c r="AC260" s="24" t="str">
        <f>IF($D260="","",$B260*VLOOKUP($D260,aliments!$B$2:$AZ$70,26,0)/100)</f>
        <v/>
      </c>
      <c r="AD260" s="24" t="str">
        <f>IF($D260="","",$B260*VLOOKUP($D260,aliments!$B$2:$AZ$70,27,0)/100)</f>
        <v/>
      </c>
      <c r="AE260" s="24" t="str">
        <f>IF($D260="","",$B260*VLOOKUP($D260,aliments!$B$2:$AZ$70,28,0)/100)</f>
        <v/>
      </c>
      <c r="AF260" s="24" t="str">
        <f>IF($D260="","",$B260*VLOOKUP($D260,aliments!$B$2:$AZ$70,29,0)/100)</f>
        <v/>
      </c>
      <c r="AG260" s="24" t="str">
        <f>IF($D260="","",$B260*VLOOKUP($D260,aliments!$B$2:$AZ$70,30,0)/100)</f>
        <v/>
      </c>
      <c r="AH260" s="24" t="str">
        <f>IF($D260="","",$B260*VLOOKUP($D260,aliments!$B$2:$AZ$70,31,0)/100)</f>
        <v/>
      </c>
      <c r="AI260" s="24" t="str">
        <f>IF($D260="","",$B260*VLOOKUP($D260,aliments!$B$2:$AZ$70,32,0)/100)</f>
        <v/>
      </c>
      <c r="AJ260" s="24" t="str">
        <f>IF($D260="","",$B260*VLOOKUP($D260,aliments!$B$2:$AZ$70,33,0)/100)</f>
        <v/>
      </c>
      <c r="AK260" s="24" t="str">
        <f>IF($D260="","",$B260*VLOOKUP($D260,aliments!$B$2:$AZ$70,34,0)/100)</f>
        <v/>
      </c>
      <c r="AL260" s="24" t="str">
        <f>IF($D260="","",$B260*VLOOKUP($D260,aliments!$B$2:$AZ$70,35,0)/100)</f>
        <v/>
      </c>
      <c r="AM260" s="24" t="str">
        <f>IF($D260="","",$B260*VLOOKUP($D260,aliments!$B$2:$AZ$70,36,0)/100)</f>
        <v/>
      </c>
      <c r="AN260" s="24" t="str">
        <f>IF($D260="","",$B260*VLOOKUP($D260,aliments!$B$2:$AZ$70,37,0)/100)</f>
        <v/>
      </c>
      <c r="AT260" s="19"/>
      <c r="AU260" s="19"/>
      <c r="AV260" s="19"/>
      <c r="AW260" s="19"/>
      <c r="AX260" s="19"/>
      <c r="AY260" s="19"/>
      <c r="AZ260" s="19"/>
      <c r="BA260" s="19"/>
      <c r="BB260" s="19"/>
      <c r="BC260" s="19"/>
      <c r="BD260" s="19"/>
      <c r="BE260" s="19"/>
      <c r="BF260" s="19"/>
      <c r="BG260" s="19"/>
      <c r="BH260" s="19"/>
      <c r="BI260" s="19"/>
      <c r="BJ260" s="19"/>
      <c r="BK260" s="19"/>
      <c r="BL260" s="19"/>
      <c r="BM260" s="19"/>
      <c r="BN260" s="19"/>
      <c r="BO260" s="19"/>
      <c r="BP260" s="19"/>
      <c r="BQ260" s="19"/>
      <c r="BR260" s="19"/>
      <c r="BS260" s="19"/>
      <c r="BT260" s="19"/>
      <c r="BU260" s="19"/>
      <c r="BV260" s="19"/>
      <c r="BW260" s="19"/>
    </row>
    <row r="261" spans="1:78" ht="13.5" thickBot="1">
      <c r="D261" s="23"/>
      <c r="E261" s="24" t="str">
        <f>IF($D261="","",$B261*VLOOKUP($D261,aliments!$B$2:$AZ$70,2,0)/100)</f>
        <v/>
      </c>
      <c r="F261" s="24" t="str">
        <f>IF($D261="","",$B261*VLOOKUP($D261,aliments!$B$2:$AZ$70,3,0)/100)</f>
        <v/>
      </c>
      <c r="G261" s="24" t="str">
        <f>IF($D261="","",$B261*VLOOKUP($D261,aliments!$B$2:$AZ$70,4,0)/100)</f>
        <v/>
      </c>
      <c r="H261" s="24" t="str">
        <f>IF($D261="","",$B261*VLOOKUP($D261,aliments!$B$2:$AZ$70,5,0)/100)</f>
        <v/>
      </c>
      <c r="I261" s="24" t="str">
        <f>IF($D261="","",$B261*VLOOKUP($D261,aliments!$B$2:$AZ$70,6,0)/100)</f>
        <v/>
      </c>
      <c r="J261" s="24" t="str">
        <f>IF($D261="","",$B261*VLOOKUP($D261,aliments!$B$2:$AZ$70,7,0)/100)</f>
        <v/>
      </c>
      <c r="K261" s="24" t="str">
        <f>IF($D261="","",$B261*VLOOKUP($D261,aliments!$B$2:$AZ$70,8,0)/100)</f>
        <v/>
      </c>
      <c r="L261" s="24" t="str">
        <f>IF($D261="","",$B261*VLOOKUP($D261,aliments!$B$2:$AZ$70,9,0)/100)</f>
        <v/>
      </c>
      <c r="M261" s="24" t="str">
        <f>IF($D261="","",$B261*VLOOKUP($D261,aliments!$B$2:$AZ$70,10,0)/100)</f>
        <v/>
      </c>
      <c r="N261" s="24" t="str">
        <f>IF($D261="","",$B261*VLOOKUP($D261,aliments!$B$2:$AZ$70,11,0)/100)</f>
        <v/>
      </c>
      <c r="O261" s="24" t="str">
        <f>IF($D261="","",$B261*VLOOKUP($D261,aliments!$B$2:$AZ$70,12,0)/100)</f>
        <v/>
      </c>
      <c r="P261" s="24" t="str">
        <f>IF($D261="","",$B261*VLOOKUP($D261,aliments!$B$2:$AZ$70,13,0)/100)</f>
        <v/>
      </c>
      <c r="Q261" s="24" t="str">
        <f>IF($D261="","",$B261*VLOOKUP($D261,aliments!$B$2:$AZ$70,14,0)/100)</f>
        <v/>
      </c>
      <c r="R261" s="24" t="str">
        <f>IF($D261="","",$B261*VLOOKUP($D261,aliments!$B$2:$AZ$70,15,0)/100)</f>
        <v/>
      </c>
      <c r="S261" s="24" t="str">
        <f>IF($D261="","",$B261*VLOOKUP($D261,aliments!$B$2:$AZ$70,16,0)/100)</f>
        <v/>
      </c>
      <c r="T261" s="24" t="str">
        <f>IF($D261="","",$B261*VLOOKUP($D261,aliments!$B$2:$AZ$70,17,0)/100)</f>
        <v/>
      </c>
      <c r="U261" s="24" t="str">
        <f>IF($D261="","",$B261*VLOOKUP($D261,aliments!$B$2:$AZ$70,18,0)/100)</f>
        <v/>
      </c>
      <c r="V261" s="24" t="str">
        <f>IF($D261="","",$B261*VLOOKUP($D261,aliments!$B$2:$AZ$70,19,0)/100)</f>
        <v/>
      </c>
      <c r="W261" s="24" t="str">
        <f>IF($D261="","",$B261*VLOOKUP($D261,aliments!$B$2:$AZ$70,20,0)/100)</f>
        <v/>
      </c>
      <c r="X261" s="24" t="str">
        <f>IF($D261="","",$B261*VLOOKUP($D261,aliments!$B$2:$AZ$70,21,0)/100)</f>
        <v/>
      </c>
      <c r="Y261" s="24" t="str">
        <f>IF($D261="","",$B261*VLOOKUP($D261,aliments!$B$2:$AZ$70,22,0)/100)</f>
        <v/>
      </c>
      <c r="Z261" s="24" t="str">
        <f>IF($D261="","",$B261*VLOOKUP($D261,aliments!$B$2:$AZ$70,23,0)/100)</f>
        <v/>
      </c>
      <c r="AA261" s="24" t="str">
        <f>IF($D261="","",$B261*VLOOKUP($D261,aliments!$B$2:$AZ$70,24,0)/100)</f>
        <v/>
      </c>
      <c r="AB261" s="24" t="str">
        <f>IF($D261="","",$B261*VLOOKUP($D261,aliments!$B$2:$AZ$70,25,0)/100)</f>
        <v/>
      </c>
      <c r="AC261" s="24" t="str">
        <f>IF($D261="","",$B261*VLOOKUP($D261,aliments!$B$2:$AZ$70,26,0)/100)</f>
        <v/>
      </c>
      <c r="AD261" s="24" t="str">
        <f>IF($D261="","",$B261*VLOOKUP($D261,aliments!$B$2:$AZ$70,27,0)/100)</f>
        <v/>
      </c>
      <c r="AE261" s="24" t="str">
        <f>IF($D261="","",$B261*VLOOKUP($D261,aliments!$B$2:$AZ$70,28,0)/100)</f>
        <v/>
      </c>
      <c r="AF261" s="24" t="str">
        <f>IF($D261="","",$B261*VLOOKUP($D261,aliments!$B$2:$AZ$70,29,0)/100)</f>
        <v/>
      </c>
      <c r="AG261" s="24" t="str">
        <f>IF($D261="","",$B261*VLOOKUP($D261,aliments!$B$2:$AZ$70,30,0)/100)</f>
        <v/>
      </c>
      <c r="AH261" s="24" t="str">
        <f>IF($D261="","",$B261*VLOOKUP($D261,aliments!$B$2:$AZ$70,31,0)/100)</f>
        <v/>
      </c>
      <c r="AI261" s="24" t="str">
        <f>IF($D261="","",$B261*VLOOKUP($D261,aliments!$B$2:$AZ$70,32,0)/100)</f>
        <v/>
      </c>
      <c r="AJ261" s="24" t="str">
        <f>IF($D261="","",$B261*VLOOKUP($D261,aliments!$B$2:$AZ$70,33,0)/100)</f>
        <v/>
      </c>
      <c r="AK261" s="24" t="str">
        <f>IF($D261="","",$B261*VLOOKUP($D261,aliments!$B$2:$AZ$70,34,0)/100)</f>
        <v/>
      </c>
      <c r="AL261" s="24" t="str">
        <f>IF($D261="","",$B261*VLOOKUP($D261,aliments!$B$2:$AZ$70,35,0)/100)</f>
        <v/>
      </c>
      <c r="AM261" s="24" t="str">
        <f>IF($D261="","",$B261*VLOOKUP($D261,aliments!$B$2:$AZ$70,36,0)/100)</f>
        <v/>
      </c>
      <c r="AN261" s="24" t="str">
        <f>IF($D261="","",$B261*VLOOKUP($D261,aliments!$B$2:$AZ$70,37,0)/100)</f>
        <v/>
      </c>
      <c r="AT261" s="19"/>
      <c r="AU261" s="19"/>
      <c r="AV261" s="19"/>
      <c r="AW261" s="19"/>
      <c r="AX261" s="19"/>
      <c r="AY261" s="19"/>
      <c r="AZ261" s="19"/>
      <c r="BA261" s="19"/>
      <c r="BB261" s="19"/>
      <c r="BC261" s="19"/>
      <c r="BD261" s="19"/>
      <c r="BE261" s="19"/>
      <c r="BF261" s="19"/>
      <c r="BG261" s="19"/>
      <c r="BH261" s="19"/>
      <c r="BI261" s="19"/>
      <c r="BJ261" s="19"/>
      <c r="BK261" s="19"/>
      <c r="BL261" s="19"/>
      <c r="BM261" s="19"/>
      <c r="BN261" s="19"/>
      <c r="BO261" s="19"/>
      <c r="BP261" s="19"/>
      <c r="BQ261" s="19"/>
      <c r="BR261" s="19"/>
      <c r="BS261" s="19"/>
      <c r="BT261" s="19"/>
      <c r="BU261" s="19"/>
      <c r="BV261" s="19"/>
      <c r="BW261" s="19"/>
    </row>
    <row r="262" spans="1:78" ht="13.5" thickBot="1">
      <c r="A262" s="12" t="s">
        <v>4</v>
      </c>
      <c r="E262" s="28" t="str">
        <f>IF(SUM(E255:E261)=0,"",AVERAGE(E255:E261))</f>
        <v/>
      </c>
      <c r="F262" s="28">
        <f>SUM(F255:F261)</f>
        <v>0</v>
      </c>
      <c r="G262" s="13">
        <f>SUM(G255:G261)</f>
        <v>0</v>
      </c>
      <c r="H262" s="13">
        <f t="shared" ref="H262" si="764">SUM(H255:H261)</f>
        <v>0</v>
      </c>
      <c r="I262" s="13">
        <f t="shared" ref="I262" si="765">SUM(I255:I261)</f>
        <v>0</v>
      </c>
      <c r="J262" s="13">
        <f t="shared" ref="J262" si="766">SUM(J255:J261)</f>
        <v>0</v>
      </c>
      <c r="K262" s="13">
        <f t="shared" ref="K262" si="767">SUM(K255:K261)</f>
        <v>0</v>
      </c>
      <c r="L262" s="13">
        <f t="shared" ref="L262" si="768">SUM(L255:L261)</f>
        <v>0</v>
      </c>
      <c r="M262" s="13">
        <f t="shared" ref="M262" si="769">SUM(M255:M261)</f>
        <v>0</v>
      </c>
      <c r="N262" s="13">
        <f t="shared" ref="N262" si="770">SUM(N255:N261)</f>
        <v>0</v>
      </c>
      <c r="O262" s="13">
        <f t="shared" ref="O262" si="771">SUM(O255:O261)</f>
        <v>0</v>
      </c>
      <c r="P262" s="13">
        <f t="shared" ref="P262" si="772">SUM(P255:P261)</f>
        <v>0</v>
      </c>
      <c r="Q262" s="13">
        <f t="shared" ref="Q262" si="773">SUM(Q255:Q261)</f>
        <v>0</v>
      </c>
      <c r="R262" s="13">
        <f t="shared" ref="R262" si="774">SUM(R255:R261)</f>
        <v>0</v>
      </c>
      <c r="S262" s="13">
        <f t="shared" ref="S262" si="775">SUM(S255:S261)</f>
        <v>0</v>
      </c>
      <c r="T262" s="13">
        <f t="shared" ref="T262" si="776">SUM(T255:T261)</f>
        <v>0</v>
      </c>
      <c r="U262" s="13">
        <f t="shared" ref="U262" si="777">SUM(U255:U261)</f>
        <v>0</v>
      </c>
      <c r="V262" s="13">
        <f t="shared" ref="V262" si="778">SUM(V255:V261)</f>
        <v>0</v>
      </c>
      <c r="W262" s="13">
        <f t="shared" ref="W262" si="779">SUM(W255:W261)</f>
        <v>0</v>
      </c>
      <c r="X262" s="13">
        <f t="shared" ref="X262" si="780">SUM(X255:X261)</f>
        <v>0</v>
      </c>
      <c r="Y262" s="13">
        <f t="shared" ref="Y262" si="781">SUM(Y255:Y261)</f>
        <v>0</v>
      </c>
      <c r="Z262" s="13">
        <f t="shared" ref="Z262" si="782">SUM(Z255:Z261)</f>
        <v>0</v>
      </c>
      <c r="AA262" s="13">
        <f t="shared" ref="AA262" si="783">SUM(AA255:AA261)</f>
        <v>0</v>
      </c>
      <c r="AB262" s="13">
        <f t="shared" ref="AB262" si="784">SUM(AB255:AB261)</f>
        <v>0</v>
      </c>
      <c r="AC262" s="13">
        <f t="shared" ref="AC262" si="785">SUM(AC255:AC261)</f>
        <v>0</v>
      </c>
      <c r="AD262" s="13">
        <f t="shared" ref="AD262" si="786">SUM(AD255:AD261)</f>
        <v>0</v>
      </c>
      <c r="AE262" s="13">
        <f t="shared" ref="AE262" si="787">SUM(AE255:AE261)</f>
        <v>0</v>
      </c>
      <c r="AF262" s="13">
        <f t="shared" ref="AF262" si="788">SUM(AF255:AF261)</f>
        <v>0</v>
      </c>
      <c r="AG262" s="13">
        <f t="shared" ref="AG262" si="789">SUM(AG255:AG261)</f>
        <v>0</v>
      </c>
      <c r="AH262" s="13">
        <f t="shared" ref="AH262" si="790">SUM(AH255:AH261)</f>
        <v>0</v>
      </c>
      <c r="AI262" s="13">
        <f t="shared" ref="AI262" si="791">SUM(AI255:AI261)</f>
        <v>0</v>
      </c>
      <c r="AJ262" s="13">
        <f t="shared" ref="AJ262" si="792">SUM(AJ255:AJ261)</f>
        <v>0</v>
      </c>
      <c r="AK262" s="13">
        <f t="shared" ref="AK262" si="793">SUM(AK255:AK261)</f>
        <v>0</v>
      </c>
      <c r="AL262" s="13">
        <f t="shared" ref="AL262" si="794">SUM(AL255:AL261)</f>
        <v>0</v>
      </c>
      <c r="AM262" s="13">
        <f t="shared" ref="AM262" si="795">SUM(AM255:AM261)</f>
        <v>0</v>
      </c>
      <c r="AN262" s="13">
        <f t="shared" ref="AN262" si="796">SUM(AN255:AN261)</f>
        <v>0</v>
      </c>
      <c r="AT262" s="19"/>
      <c r="AU262" s="19"/>
      <c r="AV262" s="19"/>
      <c r="AW262" s="19"/>
      <c r="AX262" s="19"/>
      <c r="AY262" s="19"/>
      <c r="AZ262" s="19"/>
      <c r="BA262" s="19"/>
      <c r="BB262" s="19"/>
      <c r="BC262" s="19"/>
      <c r="BD262" s="19"/>
      <c r="BE262" s="19"/>
      <c r="BF262" s="19"/>
      <c r="BG262" s="19"/>
      <c r="BH262" s="19"/>
      <c r="BI262" s="19"/>
      <c r="BJ262" s="19"/>
      <c r="BK262" s="19"/>
      <c r="BL262" s="19"/>
      <c r="BM262" s="19"/>
      <c r="BN262" s="19"/>
      <c r="BO262" s="19"/>
      <c r="BP262" s="19"/>
      <c r="BQ262" s="19"/>
      <c r="BR262" s="19"/>
      <c r="BS262" s="19"/>
      <c r="BT262" s="19"/>
      <c r="BU262" s="19"/>
      <c r="BV262" s="19"/>
      <c r="BW262" s="19"/>
    </row>
    <row r="263" spans="1:78" ht="13.5" thickBot="1">
      <c r="A263" s="5"/>
      <c r="B263" s="5"/>
      <c r="C263" s="5"/>
      <c r="D263" s="5"/>
      <c r="E263" s="5"/>
      <c r="F263" s="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T263" s="19"/>
      <c r="AU263" s="19"/>
      <c r="AV263" s="19"/>
      <c r="AW263" s="19"/>
      <c r="AX263" s="19"/>
      <c r="AY263" s="19"/>
      <c r="AZ263" s="19"/>
      <c r="BA263" s="19"/>
      <c r="BB263" s="19"/>
      <c r="BC263" s="19"/>
      <c r="BD263" s="19"/>
      <c r="BE263" s="19"/>
      <c r="BF263" s="19"/>
      <c r="BG263" s="19"/>
      <c r="BH263" s="19"/>
      <c r="BI263" s="19"/>
      <c r="BJ263" s="19"/>
      <c r="BK263" s="19"/>
      <c r="BL263" s="19"/>
      <c r="BM263" s="19"/>
      <c r="BN263" s="19"/>
      <c r="BO263" s="19"/>
      <c r="BP263" s="19"/>
      <c r="BQ263" s="19"/>
      <c r="BR263" s="19"/>
      <c r="BS263" s="19"/>
      <c r="BT263" s="19"/>
      <c r="BU263" s="19"/>
      <c r="BV263" s="19"/>
      <c r="BW263" s="19"/>
    </row>
    <row r="264" spans="1:78" s="17" customFormat="1" ht="13.5" thickBot="1">
      <c r="A264" s="15" t="s">
        <v>170</v>
      </c>
      <c r="B264" s="16"/>
      <c r="C264" s="16"/>
      <c r="D264" s="16"/>
      <c r="E264" s="16" t="str">
        <f>IF(ISERROR(AVERAGE(E222,E232,E242,E252,E262)),"",AVERAGE(E222,E232,E242,E252,E262))</f>
        <v/>
      </c>
      <c r="F264" s="16">
        <f>SUM(F222+F232+F242+F252+F262)</f>
        <v>0</v>
      </c>
      <c r="G264" s="16">
        <f>SUM(G222+G232+G242+G252+G262)</f>
        <v>0</v>
      </c>
      <c r="H264" s="16">
        <f t="shared" ref="H264:AN264" si="797">SUM(H222+H232+H242+H252+H262)</f>
        <v>0</v>
      </c>
      <c r="I264" s="16">
        <f t="shared" si="797"/>
        <v>0</v>
      </c>
      <c r="J264" s="16">
        <f t="shared" si="797"/>
        <v>0</v>
      </c>
      <c r="K264" s="16">
        <f t="shared" si="797"/>
        <v>0</v>
      </c>
      <c r="L264" s="16">
        <f t="shared" si="797"/>
        <v>0</v>
      </c>
      <c r="M264" s="16">
        <f t="shared" si="797"/>
        <v>0</v>
      </c>
      <c r="N264" s="16">
        <f t="shared" si="797"/>
        <v>0</v>
      </c>
      <c r="O264" s="16">
        <f t="shared" si="797"/>
        <v>0</v>
      </c>
      <c r="P264" s="16">
        <f t="shared" si="797"/>
        <v>0</v>
      </c>
      <c r="Q264" s="16">
        <f t="shared" si="797"/>
        <v>0</v>
      </c>
      <c r="R264" s="16">
        <f t="shared" si="797"/>
        <v>0</v>
      </c>
      <c r="S264" s="16">
        <f t="shared" si="797"/>
        <v>0</v>
      </c>
      <c r="T264" s="16">
        <f t="shared" si="797"/>
        <v>0</v>
      </c>
      <c r="U264" s="16">
        <f t="shared" si="797"/>
        <v>0</v>
      </c>
      <c r="V264" s="16">
        <f t="shared" si="797"/>
        <v>0</v>
      </c>
      <c r="W264" s="16">
        <f t="shared" si="797"/>
        <v>0</v>
      </c>
      <c r="X264" s="16">
        <f t="shared" si="797"/>
        <v>0</v>
      </c>
      <c r="Y264" s="16">
        <f t="shared" si="797"/>
        <v>0</v>
      </c>
      <c r="Z264" s="16">
        <f t="shared" si="797"/>
        <v>0</v>
      </c>
      <c r="AA264" s="16">
        <f t="shared" si="797"/>
        <v>0</v>
      </c>
      <c r="AB264" s="16">
        <f t="shared" si="797"/>
        <v>0</v>
      </c>
      <c r="AC264" s="16">
        <f t="shared" si="797"/>
        <v>0</v>
      </c>
      <c r="AD264" s="16">
        <f t="shared" si="797"/>
        <v>0</v>
      </c>
      <c r="AE264" s="16">
        <f t="shared" si="797"/>
        <v>0</v>
      </c>
      <c r="AF264" s="16">
        <f t="shared" si="797"/>
        <v>0</v>
      </c>
      <c r="AG264" s="16">
        <f t="shared" si="797"/>
        <v>0</v>
      </c>
      <c r="AH264" s="16">
        <f t="shared" si="797"/>
        <v>0</v>
      </c>
      <c r="AI264" s="16">
        <f t="shared" si="797"/>
        <v>0</v>
      </c>
      <c r="AJ264" s="16">
        <f t="shared" si="797"/>
        <v>0</v>
      </c>
      <c r="AK264" s="16">
        <f t="shared" si="797"/>
        <v>0</v>
      </c>
      <c r="AL264" s="16">
        <f t="shared" si="797"/>
        <v>0</v>
      </c>
      <c r="AM264" s="16">
        <f t="shared" si="797"/>
        <v>0</v>
      </c>
      <c r="AN264" s="26">
        <f t="shared" si="797"/>
        <v>0</v>
      </c>
      <c r="AO264" s="5"/>
      <c r="AP264" s="19"/>
      <c r="AQ264" s="19"/>
      <c r="AR264" s="19"/>
      <c r="AS264" s="19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31"/>
    </row>
    <row r="265" spans="1:78">
      <c r="AT265" s="19"/>
      <c r="AU265" s="19"/>
      <c r="AV265" s="19"/>
      <c r="AW265" s="19"/>
      <c r="AX265" s="19"/>
      <c r="AY265" s="19"/>
      <c r="AZ265" s="19"/>
      <c r="BA265" s="19"/>
      <c r="BB265" s="19"/>
      <c r="BC265" s="19"/>
      <c r="BD265" s="19"/>
      <c r="BE265" s="19"/>
      <c r="BF265" s="19"/>
      <c r="BG265" s="19"/>
      <c r="BH265" s="19"/>
      <c r="BI265" s="19"/>
      <c r="BJ265" s="19"/>
      <c r="BK265" s="19"/>
      <c r="BL265" s="19"/>
      <c r="BM265" s="19"/>
      <c r="BN265" s="19"/>
      <c r="BO265" s="19"/>
      <c r="BP265" s="19"/>
      <c r="BQ265" s="19"/>
      <c r="BR265" s="19"/>
      <c r="BS265" s="19"/>
      <c r="BT265" s="19"/>
      <c r="BU265" s="19"/>
      <c r="BV265" s="19"/>
      <c r="BW265" s="19"/>
    </row>
    <row r="266" spans="1:78" ht="13.5" thickBot="1">
      <c r="A266" s="9" t="s">
        <v>175</v>
      </c>
      <c r="AT266" s="19"/>
      <c r="AU266" s="19"/>
      <c r="AV266" s="19"/>
      <c r="AW266" s="19"/>
      <c r="AX266" s="19"/>
      <c r="AY266" s="19"/>
      <c r="AZ266" s="19"/>
      <c r="BA266" s="19"/>
      <c r="BB266" s="19"/>
      <c r="BC266" s="19"/>
      <c r="BD266" s="19"/>
      <c r="BE266" s="19"/>
      <c r="BF266" s="19"/>
      <c r="BG266" s="19"/>
      <c r="BH266" s="19"/>
      <c r="BI266" s="19"/>
      <c r="BJ266" s="19"/>
      <c r="BK266" s="19"/>
      <c r="BL266" s="19"/>
      <c r="BM266" s="19"/>
      <c r="BN266" s="19"/>
      <c r="BO266" s="19"/>
      <c r="BP266" s="19"/>
      <c r="BQ266" s="19"/>
      <c r="BR266" s="19"/>
      <c r="BS266" s="19"/>
      <c r="BT266" s="19"/>
      <c r="BU266" s="19"/>
      <c r="BV266" s="19"/>
      <c r="BW266" s="19"/>
    </row>
    <row r="267" spans="1:78" ht="13.5" thickBot="1">
      <c r="A267" s="2" t="s">
        <v>1</v>
      </c>
      <c r="B267" s="3" t="s">
        <v>165</v>
      </c>
      <c r="C267" s="3"/>
      <c r="D267" s="3" t="s">
        <v>0</v>
      </c>
      <c r="E267" s="27" t="s">
        <v>181</v>
      </c>
      <c r="F267" s="27" t="s">
        <v>180</v>
      </c>
      <c r="G267" s="3" t="s">
        <v>166</v>
      </c>
      <c r="H267" s="3" t="s">
        <v>167</v>
      </c>
      <c r="I267" s="3" t="s">
        <v>168</v>
      </c>
      <c r="J267" s="3" t="s">
        <v>5</v>
      </c>
      <c r="K267" s="3" t="s">
        <v>161</v>
      </c>
      <c r="L267" s="3" t="s">
        <v>162</v>
      </c>
      <c r="M267" s="3" t="s">
        <v>152</v>
      </c>
      <c r="N267" s="3" t="s">
        <v>153</v>
      </c>
      <c r="O267" s="3" t="s">
        <v>154</v>
      </c>
      <c r="P267" s="3" t="s">
        <v>155</v>
      </c>
      <c r="Q267" s="3" t="s">
        <v>156</v>
      </c>
      <c r="R267" s="3" t="s">
        <v>157</v>
      </c>
      <c r="S267" s="3" t="s">
        <v>158</v>
      </c>
      <c r="T267" s="3" t="s">
        <v>159</v>
      </c>
      <c r="U267" s="3" t="s">
        <v>160</v>
      </c>
      <c r="V267" s="3" t="s">
        <v>179</v>
      </c>
      <c r="W267" s="3" t="s">
        <v>178</v>
      </c>
      <c r="X267" s="3" t="s">
        <v>26</v>
      </c>
      <c r="Y267" s="3" t="s">
        <v>29</v>
      </c>
      <c r="Z267" s="3" t="s">
        <v>28</v>
      </c>
      <c r="AA267" s="3" t="s">
        <v>32</v>
      </c>
      <c r="AB267" s="3" t="s">
        <v>23</v>
      </c>
      <c r="AC267" s="3" t="s">
        <v>27</v>
      </c>
      <c r="AD267" s="3" t="s">
        <v>24</v>
      </c>
      <c r="AE267" s="3" t="s">
        <v>25</v>
      </c>
      <c r="AF267" s="3" t="s">
        <v>31</v>
      </c>
      <c r="AG267" s="3" t="s">
        <v>22</v>
      </c>
      <c r="AH267" s="3" t="s">
        <v>30</v>
      </c>
      <c r="AI267" s="3" t="s">
        <v>36</v>
      </c>
      <c r="AJ267" s="3" t="s">
        <v>37</v>
      </c>
      <c r="AK267" s="3" t="s">
        <v>38</v>
      </c>
      <c r="AL267" s="3" t="s">
        <v>40</v>
      </c>
      <c r="AM267" s="3" t="s">
        <v>41</v>
      </c>
      <c r="AN267" s="4" t="s">
        <v>21</v>
      </c>
    </row>
    <row r="268" spans="1:78">
      <c r="D268" s="23"/>
      <c r="E268" s="24" t="str">
        <f>IF($D268="","",$B268*VLOOKUP($D268,aliments!$B$2:$AZ$70,2,0)/100)</f>
        <v/>
      </c>
      <c r="F268" s="24" t="str">
        <f>IF($D268="","",$B268*VLOOKUP($D268,aliments!$B$2:$AZ$70,3,0)/100)</f>
        <v/>
      </c>
      <c r="G268" s="24" t="str">
        <f>IF($D268="","",$B268*VLOOKUP($D268,aliments!$B$2:$AZ$70,4,0)/100)</f>
        <v/>
      </c>
      <c r="H268" s="24" t="str">
        <f>IF($D268="","",$B268*VLOOKUP($D268,aliments!$B$2:$AZ$70,5,0)/100)</f>
        <v/>
      </c>
      <c r="I268" s="24" t="str">
        <f>IF($D268="","",$B268*VLOOKUP($D268,aliments!$B$2:$AZ$70,6,0)/100)</f>
        <v/>
      </c>
      <c r="J268" s="24" t="str">
        <f>IF($D268="","",$B268*VLOOKUP($D268,aliments!$B$2:$AZ$70,7,0)/100)</f>
        <v/>
      </c>
      <c r="K268" s="24" t="str">
        <f>IF($D268="","",$B268*VLOOKUP($D268,aliments!$B$2:$AZ$70,8,0)/100)</f>
        <v/>
      </c>
      <c r="L268" s="24" t="str">
        <f>IF($D268="","",$B268*VLOOKUP($D268,aliments!$B$2:$AZ$70,9,0)/100)</f>
        <v/>
      </c>
      <c r="M268" s="24" t="str">
        <f>IF($D268="","",$B268*VLOOKUP($D268,aliments!$B$2:$AZ$70,10,0)/100)</f>
        <v/>
      </c>
      <c r="N268" s="24" t="str">
        <f>IF($D268="","",$B268*VLOOKUP($D268,aliments!$B$2:$AZ$70,11,0)/100)</f>
        <v/>
      </c>
      <c r="O268" s="24" t="str">
        <f>IF($D268="","",$B268*VLOOKUP($D268,aliments!$B$2:$AZ$70,12,0)/100)</f>
        <v/>
      </c>
      <c r="P268" s="24" t="str">
        <f>IF($D268="","",$B268*VLOOKUP($D268,aliments!$B$2:$AZ$70,13,0)/100)</f>
        <v/>
      </c>
      <c r="Q268" s="24" t="str">
        <f>IF($D268="","",$B268*VLOOKUP($D268,aliments!$B$2:$AZ$70,14,0)/100)</f>
        <v/>
      </c>
      <c r="R268" s="24" t="str">
        <f>IF($D268="","",$B268*VLOOKUP($D268,aliments!$B$2:$AZ$70,15,0)/100)</f>
        <v/>
      </c>
      <c r="S268" s="24" t="str">
        <f>IF($D268="","",$B268*VLOOKUP($D268,aliments!$B$2:$AZ$70,16,0)/100)</f>
        <v/>
      </c>
      <c r="T268" s="24" t="str">
        <f>IF($D268="","",$B268*VLOOKUP($D268,aliments!$B$2:$AZ$70,17,0)/100)</f>
        <v/>
      </c>
      <c r="U268" s="24" t="str">
        <f>IF($D268="","",$B268*VLOOKUP($D268,aliments!$B$2:$AZ$70,18,0)/100)</f>
        <v/>
      </c>
      <c r="V268" s="24" t="str">
        <f>IF($D268="","",$B268*VLOOKUP($D268,aliments!$B$2:$AZ$70,19,0)/100)</f>
        <v/>
      </c>
      <c r="W268" s="24" t="str">
        <f>IF($D268="","",$B268*VLOOKUP($D268,aliments!$B$2:$AZ$70,20,0)/100)</f>
        <v/>
      </c>
      <c r="X268" s="24" t="str">
        <f>IF($D268="","",$B268*VLOOKUP($D268,aliments!$B$2:$AZ$70,21,0)/100)</f>
        <v/>
      </c>
      <c r="Y268" s="24" t="str">
        <f>IF($D268="","",$B268*VLOOKUP($D268,aliments!$B$2:$AZ$70,22,0)/100)</f>
        <v/>
      </c>
      <c r="Z268" s="24" t="str">
        <f>IF($D268="","",$B268*VLOOKUP($D268,aliments!$B$2:$AZ$70,23,0)/100)</f>
        <v/>
      </c>
      <c r="AA268" s="24" t="str">
        <f>IF($D268="","",$B268*VLOOKUP($D268,aliments!$B$2:$AZ$70,24,0)/100)</f>
        <v/>
      </c>
      <c r="AB268" s="24" t="str">
        <f>IF($D268="","",$B268*VLOOKUP($D268,aliments!$B$2:$AZ$70,25,0)/100)</f>
        <v/>
      </c>
      <c r="AC268" s="24" t="str">
        <f>IF($D268="","",$B268*VLOOKUP($D268,aliments!$B$2:$AZ$70,26,0)/100)</f>
        <v/>
      </c>
      <c r="AD268" s="24" t="str">
        <f>IF($D268="","",$B268*VLOOKUP($D268,aliments!$B$2:$AZ$70,27,0)/100)</f>
        <v/>
      </c>
      <c r="AE268" s="24" t="str">
        <f>IF($D268="","",$B268*VLOOKUP($D268,aliments!$B$2:$AZ$70,28,0)/100)</f>
        <v/>
      </c>
      <c r="AF268" s="24" t="str">
        <f>IF($D268="","",$B268*VLOOKUP($D268,aliments!$B$2:$AZ$70,29,0)/100)</f>
        <v/>
      </c>
      <c r="AG268" s="24" t="str">
        <f>IF($D268="","",$B268*VLOOKUP($D268,aliments!$B$2:$AZ$70,30,0)/100)</f>
        <v/>
      </c>
      <c r="AH268" s="24" t="str">
        <f>IF($D268="","",$B268*VLOOKUP($D268,aliments!$B$2:$AZ$70,31,0)/100)</f>
        <v/>
      </c>
      <c r="AI268" s="24" t="str">
        <f>IF($D268="","",$B268*VLOOKUP($D268,aliments!$B$2:$AZ$70,32,0)/100)</f>
        <v/>
      </c>
      <c r="AJ268" s="24" t="str">
        <f>IF($D268="","",$B268*VLOOKUP($D268,aliments!$B$2:$AZ$70,33,0)/100)</f>
        <v/>
      </c>
      <c r="AK268" s="24" t="str">
        <f>IF($D268="","",$B268*VLOOKUP($D268,aliments!$B$2:$AZ$70,34,0)/100)</f>
        <v/>
      </c>
      <c r="AL268" s="24" t="str">
        <f>IF($D268="","",$B268*VLOOKUP($D268,aliments!$B$2:$AZ$70,35,0)/100)</f>
        <v/>
      </c>
      <c r="AM268" s="24" t="str">
        <f>IF($D268="","",$B268*VLOOKUP($D268,aliments!$B$2:$AZ$70,36,0)/100)</f>
        <v/>
      </c>
      <c r="AN268" s="24" t="str">
        <f>IF($D268="","",$B268*VLOOKUP($D268,aliments!$B$2:$AZ$70,37,0)/100)</f>
        <v/>
      </c>
    </row>
    <row r="269" spans="1:78">
      <c r="D269" s="23"/>
      <c r="E269" s="24" t="str">
        <f>IF($D269="","",$B269*VLOOKUP($D269,aliments!$B$2:$AZ$70,2,0)/100)</f>
        <v/>
      </c>
      <c r="F269" s="24" t="str">
        <f>IF($D269="","",$B269*VLOOKUP($D269,aliments!$B$2:$AZ$70,3,0)/100)</f>
        <v/>
      </c>
      <c r="G269" s="24" t="str">
        <f>IF($D269="","",$B269*VLOOKUP($D269,aliments!$B$2:$AZ$70,4,0)/100)</f>
        <v/>
      </c>
      <c r="H269" s="24" t="str">
        <f>IF($D269="","",$B269*VLOOKUP($D269,aliments!$B$2:$AZ$70,5,0)/100)</f>
        <v/>
      </c>
      <c r="I269" s="24" t="str">
        <f>IF($D269="","",$B269*VLOOKUP($D269,aliments!$B$2:$AZ$70,6,0)/100)</f>
        <v/>
      </c>
      <c r="J269" s="24" t="str">
        <f>IF($D269="","",$B269*VLOOKUP($D269,aliments!$B$2:$AZ$70,7,0)/100)</f>
        <v/>
      </c>
      <c r="K269" s="24" t="str">
        <f>IF($D269="","",$B269*VLOOKUP($D269,aliments!$B$2:$AZ$70,8,0)/100)</f>
        <v/>
      </c>
      <c r="L269" s="24" t="str">
        <f>IF($D269="","",$B269*VLOOKUP($D269,aliments!$B$2:$AZ$70,9,0)/100)</f>
        <v/>
      </c>
      <c r="M269" s="24" t="str">
        <f>IF($D269="","",$B269*VLOOKUP($D269,aliments!$B$2:$AZ$70,10,0)/100)</f>
        <v/>
      </c>
      <c r="N269" s="24" t="str">
        <f>IF($D269="","",$B269*VLOOKUP($D269,aliments!$B$2:$AZ$70,11,0)/100)</f>
        <v/>
      </c>
      <c r="O269" s="24" t="str">
        <f>IF($D269="","",$B269*VLOOKUP($D269,aliments!$B$2:$AZ$70,12,0)/100)</f>
        <v/>
      </c>
      <c r="P269" s="24" t="str">
        <f>IF($D269="","",$B269*VLOOKUP($D269,aliments!$B$2:$AZ$70,13,0)/100)</f>
        <v/>
      </c>
      <c r="Q269" s="24" t="str">
        <f>IF($D269="","",$B269*VLOOKUP($D269,aliments!$B$2:$AZ$70,14,0)/100)</f>
        <v/>
      </c>
      <c r="R269" s="24" t="str">
        <f>IF($D269="","",$B269*VLOOKUP($D269,aliments!$B$2:$AZ$70,15,0)/100)</f>
        <v/>
      </c>
      <c r="S269" s="24" t="str">
        <f>IF($D269="","",$B269*VLOOKUP($D269,aliments!$B$2:$AZ$70,16,0)/100)</f>
        <v/>
      </c>
      <c r="T269" s="24" t="str">
        <f>IF($D269="","",$B269*VLOOKUP($D269,aliments!$B$2:$AZ$70,17,0)/100)</f>
        <v/>
      </c>
      <c r="U269" s="24" t="str">
        <f>IF($D269="","",$B269*VLOOKUP($D269,aliments!$B$2:$AZ$70,18,0)/100)</f>
        <v/>
      </c>
      <c r="V269" s="24" t="str">
        <f>IF($D269="","",$B269*VLOOKUP($D269,aliments!$B$2:$AZ$70,19,0)/100)</f>
        <v/>
      </c>
      <c r="W269" s="24" t="str">
        <f>IF($D269="","",$B269*VLOOKUP($D269,aliments!$B$2:$AZ$70,20,0)/100)</f>
        <v/>
      </c>
      <c r="X269" s="24" t="str">
        <f>IF($D269="","",$B269*VLOOKUP($D269,aliments!$B$2:$AZ$70,21,0)/100)</f>
        <v/>
      </c>
      <c r="Y269" s="24" t="str">
        <f>IF($D269="","",$B269*VLOOKUP($D269,aliments!$B$2:$AZ$70,22,0)/100)</f>
        <v/>
      </c>
      <c r="Z269" s="24" t="str">
        <f>IF($D269="","",$B269*VLOOKUP($D269,aliments!$B$2:$AZ$70,23,0)/100)</f>
        <v/>
      </c>
      <c r="AA269" s="24" t="str">
        <f>IF($D269="","",$B269*VLOOKUP($D269,aliments!$B$2:$AZ$70,24,0)/100)</f>
        <v/>
      </c>
      <c r="AB269" s="24" t="str">
        <f>IF($D269="","",$B269*VLOOKUP($D269,aliments!$B$2:$AZ$70,25,0)/100)</f>
        <v/>
      </c>
      <c r="AC269" s="24" t="str">
        <f>IF($D269="","",$B269*VLOOKUP($D269,aliments!$B$2:$AZ$70,26,0)/100)</f>
        <v/>
      </c>
      <c r="AD269" s="24" t="str">
        <f>IF($D269="","",$B269*VLOOKUP($D269,aliments!$B$2:$AZ$70,27,0)/100)</f>
        <v/>
      </c>
      <c r="AE269" s="24" t="str">
        <f>IF($D269="","",$B269*VLOOKUP($D269,aliments!$B$2:$AZ$70,28,0)/100)</f>
        <v/>
      </c>
      <c r="AF269" s="24" t="str">
        <f>IF($D269="","",$B269*VLOOKUP($D269,aliments!$B$2:$AZ$70,29,0)/100)</f>
        <v/>
      </c>
      <c r="AG269" s="24" t="str">
        <f>IF($D269="","",$B269*VLOOKUP($D269,aliments!$B$2:$AZ$70,30,0)/100)</f>
        <v/>
      </c>
      <c r="AH269" s="24" t="str">
        <f>IF($D269="","",$B269*VLOOKUP($D269,aliments!$B$2:$AZ$70,31,0)/100)</f>
        <v/>
      </c>
      <c r="AI269" s="24" t="str">
        <f>IF($D269="","",$B269*VLOOKUP($D269,aliments!$B$2:$AZ$70,32,0)/100)</f>
        <v/>
      </c>
      <c r="AJ269" s="24" t="str">
        <f>IF($D269="","",$B269*VLOOKUP($D269,aliments!$B$2:$AZ$70,33,0)/100)</f>
        <v/>
      </c>
      <c r="AK269" s="24" t="str">
        <f>IF($D269="","",$B269*VLOOKUP($D269,aliments!$B$2:$AZ$70,34,0)/100)</f>
        <v/>
      </c>
      <c r="AL269" s="24" t="str">
        <f>IF($D269="","",$B269*VLOOKUP($D269,aliments!$B$2:$AZ$70,35,0)/100)</f>
        <v/>
      </c>
      <c r="AM269" s="24" t="str">
        <f>IF($D269="","",$B269*VLOOKUP($D269,aliments!$B$2:$AZ$70,36,0)/100)</f>
        <v/>
      </c>
      <c r="AN269" s="24" t="str">
        <f>IF($D269="","",$B269*VLOOKUP($D269,aliments!$B$2:$AZ$70,37,0)/100)</f>
        <v/>
      </c>
    </row>
    <row r="270" spans="1:78">
      <c r="D270" s="23"/>
      <c r="E270" s="24" t="str">
        <f>IF($D270="","",$B270*VLOOKUP($D270,aliments!$B$2:$AZ$70,2,0)/100)</f>
        <v/>
      </c>
      <c r="F270" s="24" t="str">
        <f>IF($D270="","",$B270*VLOOKUP($D270,aliments!$B$2:$AZ$70,3,0)/100)</f>
        <v/>
      </c>
      <c r="G270" s="24" t="str">
        <f>IF($D270="","",$B270*VLOOKUP($D270,aliments!$B$2:$AZ$70,4,0)/100)</f>
        <v/>
      </c>
      <c r="H270" s="24" t="str">
        <f>IF($D270="","",$B270*VLOOKUP($D270,aliments!$B$2:$AZ$70,5,0)/100)</f>
        <v/>
      </c>
      <c r="I270" s="24" t="str">
        <f>IF($D270="","",$B270*VLOOKUP($D270,aliments!$B$2:$AZ$70,6,0)/100)</f>
        <v/>
      </c>
      <c r="J270" s="24" t="str">
        <f>IF($D270="","",$B270*VLOOKUP($D270,aliments!$B$2:$AZ$70,7,0)/100)</f>
        <v/>
      </c>
      <c r="K270" s="24" t="str">
        <f>IF($D270="","",$B270*VLOOKUP($D270,aliments!$B$2:$AZ$70,8,0)/100)</f>
        <v/>
      </c>
      <c r="L270" s="24" t="str">
        <f>IF($D270="","",$B270*VLOOKUP($D270,aliments!$B$2:$AZ$70,9,0)/100)</f>
        <v/>
      </c>
      <c r="M270" s="24" t="str">
        <f>IF($D270="","",$B270*VLOOKUP($D270,aliments!$B$2:$AZ$70,10,0)/100)</f>
        <v/>
      </c>
      <c r="N270" s="24" t="str">
        <f>IF($D270="","",$B270*VLOOKUP($D270,aliments!$B$2:$AZ$70,11,0)/100)</f>
        <v/>
      </c>
      <c r="O270" s="24" t="str">
        <f>IF($D270="","",$B270*VLOOKUP($D270,aliments!$B$2:$AZ$70,12,0)/100)</f>
        <v/>
      </c>
      <c r="P270" s="24" t="str">
        <f>IF($D270="","",$B270*VLOOKUP($D270,aliments!$B$2:$AZ$70,13,0)/100)</f>
        <v/>
      </c>
      <c r="Q270" s="24" t="str">
        <f>IF($D270="","",$B270*VLOOKUP($D270,aliments!$B$2:$AZ$70,14,0)/100)</f>
        <v/>
      </c>
      <c r="R270" s="24" t="str">
        <f>IF($D270="","",$B270*VLOOKUP($D270,aliments!$B$2:$AZ$70,15,0)/100)</f>
        <v/>
      </c>
      <c r="S270" s="24" t="str">
        <f>IF($D270="","",$B270*VLOOKUP($D270,aliments!$B$2:$AZ$70,16,0)/100)</f>
        <v/>
      </c>
      <c r="T270" s="24" t="str">
        <f>IF($D270="","",$B270*VLOOKUP($D270,aliments!$B$2:$AZ$70,17,0)/100)</f>
        <v/>
      </c>
      <c r="U270" s="24" t="str">
        <f>IF($D270="","",$B270*VLOOKUP($D270,aliments!$B$2:$AZ$70,18,0)/100)</f>
        <v/>
      </c>
      <c r="V270" s="24" t="str">
        <f>IF($D270="","",$B270*VLOOKUP($D270,aliments!$B$2:$AZ$70,19,0)/100)</f>
        <v/>
      </c>
      <c r="W270" s="24" t="str">
        <f>IF($D270="","",$B270*VLOOKUP($D270,aliments!$B$2:$AZ$70,20,0)/100)</f>
        <v/>
      </c>
      <c r="X270" s="24" t="str">
        <f>IF($D270="","",$B270*VLOOKUP($D270,aliments!$B$2:$AZ$70,21,0)/100)</f>
        <v/>
      </c>
      <c r="Y270" s="24" t="str">
        <f>IF($D270="","",$B270*VLOOKUP($D270,aliments!$B$2:$AZ$70,22,0)/100)</f>
        <v/>
      </c>
      <c r="Z270" s="24" t="str">
        <f>IF($D270="","",$B270*VLOOKUP($D270,aliments!$B$2:$AZ$70,23,0)/100)</f>
        <v/>
      </c>
      <c r="AA270" s="24" t="str">
        <f>IF($D270="","",$B270*VLOOKUP($D270,aliments!$B$2:$AZ$70,24,0)/100)</f>
        <v/>
      </c>
      <c r="AB270" s="24" t="str">
        <f>IF($D270="","",$B270*VLOOKUP($D270,aliments!$B$2:$AZ$70,25,0)/100)</f>
        <v/>
      </c>
      <c r="AC270" s="24" t="str">
        <f>IF($D270="","",$B270*VLOOKUP($D270,aliments!$B$2:$AZ$70,26,0)/100)</f>
        <v/>
      </c>
      <c r="AD270" s="24" t="str">
        <f>IF($D270="","",$B270*VLOOKUP($D270,aliments!$B$2:$AZ$70,27,0)/100)</f>
        <v/>
      </c>
      <c r="AE270" s="24" t="str">
        <f>IF($D270="","",$B270*VLOOKUP($D270,aliments!$B$2:$AZ$70,28,0)/100)</f>
        <v/>
      </c>
      <c r="AF270" s="24" t="str">
        <f>IF($D270="","",$B270*VLOOKUP($D270,aliments!$B$2:$AZ$70,29,0)/100)</f>
        <v/>
      </c>
      <c r="AG270" s="24" t="str">
        <f>IF($D270="","",$B270*VLOOKUP($D270,aliments!$B$2:$AZ$70,30,0)/100)</f>
        <v/>
      </c>
      <c r="AH270" s="24" t="str">
        <f>IF($D270="","",$B270*VLOOKUP($D270,aliments!$B$2:$AZ$70,31,0)/100)</f>
        <v/>
      </c>
      <c r="AI270" s="24" t="str">
        <f>IF($D270="","",$B270*VLOOKUP($D270,aliments!$B$2:$AZ$70,32,0)/100)</f>
        <v/>
      </c>
      <c r="AJ270" s="24" t="str">
        <f>IF($D270="","",$B270*VLOOKUP($D270,aliments!$B$2:$AZ$70,33,0)/100)</f>
        <v/>
      </c>
      <c r="AK270" s="24" t="str">
        <f>IF($D270="","",$B270*VLOOKUP($D270,aliments!$B$2:$AZ$70,34,0)/100)</f>
        <v/>
      </c>
      <c r="AL270" s="24" t="str">
        <f>IF($D270="","",$B270*VLOOKUP($D270,aliments!$B$2:$AZ$70,35,0)/100)</f>
        <v/>
      </c>
      <c r="AM270" s="24" t="str">
        <f>IF($D270="","",$B270*VLOOKUP($D270,aliments!$B$2:$AZ$70,36,0)/100)</f>
        <v/>
      </c>
      <c r="AN270" s="24" t="str">
        <f>IF($D270="","",$B270*VLOOKUP($D270,aliments!$B$2:$AZ$70,37,0)/100)</f>
        <v/>
      </c>
      <c r="AT270" s="19"/>
      <c r="AU270" s="19"/>
      <c r="AV270" s="19"/>
      <c r="AW270" s="19"/>
      <c r="AX270" s="19"/>
      <c r="AY270" s="19"/>
      <c r="AZ270" s="19"/>
      <c r="BA270" s="19"/>
      <c r="BB270" s="19"/>
      <c r="BC270" s="19"/>
      <c r="BD270" s="19"/>
      <c r="BE270" s="19"/>
      <c r="BF270" s="19"/>
      <c r="BG270" s="19"/>
      <c r="BH270" s="19"/>
      <c r="BI270" s="19"/>
      <c r="BJ270" s="19"/>
      <c r="BK270" s="19"/>
      <c r="BL270" s="19"/>
      <c r="BM270" s="19"/>
      <c r="BN270" s="19"/>
      <c r="BO270" s="19"/>
      <c r="BP270" s="19"/>
      <c r="BQ270" s="19"/>
      <c r="BR270" s="19"/>
      <c r="BS270" s="19"/>
      <c r="BT270" s="19"/>
      <c r="BU270" s="19"/>
      <c r="BV270" s="19"/>
      <c r="BW270" s="19"/>
    </row>
    <row r="271" spans="1:78">
      <c r="D271" s="23"/>
      <c r="E271" s="24" t="str">
        <f>IF($D271="","",$B271*VLOOKUP($D271,aliments!$B$2:$AZ$70,2,0)/100)</f>
        <v/>
      </c>
      <c r="F271" s="24" t="str">
        <f>IF($D271="","",$B271*VLOOKUP($D271,aliments!$B$2:$AZ$70,3,0)/100)</f>
        <v/>
      </c>
      <c r="G271" s="24" t="str">
        <f>IF($D271="","",$B271*VLOOKUP($D271,aliments!$B$2:$AZ$70,4,0)/100)</f>
        <v/>
      </c>
      <c r="H271" s="24" t="str">
        <f>IF($D271="","",$B271*VLOOKUP($D271,aliments!$B$2:$AZ$70,5,0)/100)</f>
        <v/>
      </c>
      <c r="I271" s="24" t="str">
        <f>IF($D271="","",$B271*VLOOKUP($D271,aliments!$B$2:$AZ$70,6,0)/100)</f>
        <v/>
      </c>
      <c r="J271" s="24" t="str">
        <f>IF($D271="","",$B271*VLOOKUP($D271,aliments!$B$2:$AZ$70,7,0)/100)</f>
        <v/>
      </c>
      <c r="K271" s="24" t="str">
        <f>IF($D271="","",$B271*VLOOKUP($D271,aliments!$B$2:$AZ$70,8,0)/100)</f>
        <v/>
      </c>
      <c r="L271" s="24" t="str">
        <f>IF($D271="","",$B271*VLOOKUP($D271,aliments!$B$2:$AZ$70,9,0)/100)</f>
        <v/>
      </c>
      <c r="M271" s="24" t="str">
        <f>IF($D271="","",$B271*VLOOKUP($D271,aliments!$B$2:$AZ$70,10,0)/100)</f>
        <v/>
      </c>
      <c r="N271" s="24" t="str">
        <f>IF($D271="","",$B271*VLOOKUP($D271,aliments!$B$2:$AZ$70,11,0)/100)</f>
        <v/>
      </c>
      <c r="O271" s="24" t="str">
        <f>IF($D271="","",$B271*VLOOKUP($D271,aliments!$B$2:$AZ$70,12,0)/100)</f>
        <v/>
      </c>
      <c r="P271" s="24" t="str">
        <f>IF($D271="","",$B271*VLOOKUP($D271,aliments!$B$2:$AZ$70,13,0)/100)</f>
        <v/>
      </c>
      <c r="Q271" s="24" t="str">
        <f>IF($D271="","",$B271*VLOOKUP($D271,aliments!$B$2:$AZ$70,14,0)/100)</f>
        <v/>
      </c>
      <c r="R271" s="24" t="str">
        <f>IF($D271="","",$B271*VLOOKUP($D271,aliments!$B$2:$AZ$70,15,0)/100)</f>
        <v/>
      </c>
      <c r="S271" s="24" t="str">
        <f>IF($D271="","",$B271*VLOOKUP($D271,aliments!$B$2:$AZ$70,16,0)/100)</f>
        <v/>
      </c>
      <c r="T271" s="24" t="str">
        <f>IF($D271="","",$B271*VLOOKUP($D271,aliments!$B$2:$AZ$70,17,0)/100)</f>
        <v/>
      </c>
      <c r="U271" s="24" t="str">
        <f>IF($D271="","",$B271*VLOOKUP($D271,aliments!$B$2:$AZ$70,18,0)/100)</f>
        <v/>
      </c>
      <c r="V271" s="24" t="str">
        <f>IF($D271="","",$B271*VLOOKUP($D271,aliments!$B$2:$AZ$70,19,0)/100)</f>
        <v/>
      </c>
      <c r="W271" s="24" t="str">
        <f>IF($D271="","",$B271*VLOOKUP($D271,aliments!$B$2:$AZ$70,20,0)/100)</f>
        <v/>
      </c>
      <c r="X271" s="24" t="str">
        <f>IF($D271="","",$B271*VLOOKUP($D271,aliments!$B$2:$AZ$70,21,0)/100)</f>
        <v/>
      </c>
      <c r="Y271" s="24" t="str">
        <f>IF($D271="","",$B271*VLOOKUP($D271,aliments!$B$2:$AZ$70,22,0)/100)</f>
        <v/>
      </c>
      <c r="Z271" s="24" t="str">
        <f>IF($D271="","",$B271*VLOOKUP($D271,aliments!$B$2:$AZ$70,23,0)/100)</f>
        <v/>
      </c>
      <c r="AA271" s="24" t="str">
        <f>IF($D271="","",$B271*VLOOKUP($D271,aliments!$B$2:$AZ$70,24,0)/100)</f>
        <v/>
      </c>
      <c r="AB271" s="24" t="str">
        <f>IF($D271="","",$B271*VLOOKUP($D271,aliments!$B$2:$AZ$70,25,0)/100)</f>
        <v/>
      </c>
      <c r="AC271" s="24" t="str">
        <f>IF($D271="","",$B271*VLOOKUP($D271,aliments!$B$2:$AZ$70,26,0)/100)</f>
        <v/>
      </c>
      <c r="AD271" s="24" t="str">
        <f>IF($D271="","",$B271*VLOOKUP($D271,aliments!$B$2:$AZ$70,27,0)/100)</f>
        <v/>
      </c>
      <c r="AE271" s="24" t="str">
        <f>IF($D271="","",$B271*VLOOKUP($D271,aliments!$B$2:$AZ$70,28,0)/100)</f>
        <v/>
      </c>
      <c r="AF271" s="24" t="str">
        <f>IF($D271="","",$B271*VLOOKUP($D271,aliments!$B$2:$AZ$70,29,0)/100)</f>
        <v/>
      </c>
      <c r="AG271" s="24" t="str">
        <f>IF($D271="","",$B271*VLOOKUP($D271,aliments!$B$2:$AZ$70,30,0)/100)</f>
        <v/>
      </c>
      <c r="AH271" s="24" t="str">
        <f>IF($D271="","",$B271*VLOOKUP($D271,aliments!$B$2:$AZ$70,31,0)/100)</f>
        <v/>
      </c>
      <c r="AI271" s="24" t="str">
        <f>IF($D271="","",$B271*VLOOKUP($D271,aliments!$B$2:$AZ$70,32,0)/100)</f>
        <v/>
      </c>
      <c r="AJ271" s="24" t="str">
        <f>IF($D271="","",$B271*VLOOKUP($D271,aliments!$B$2:$AZ$70,33,0)/100)</f>
        <v/>
      </c>
      <c r="AK271" s="24" t="str">
        <f>IF($D271="","",$B271*VLOOKUP($D271,aliments!$B$2:$AZ$70,34,0)/100)</f>
        <v/>
      </c>
      <c r="AL271" s="24" t="str">
        <f>IF($D271="","",$B271*VLOOKUP($D271,aliments!$B$2:$AZ$70,35,0)/100)</f>
        <v/>
      </c>
      <c r="AM271" s="24" t="str">
        <f>IF($D271="","",$B271*VLOOKUP($D271,aliments!$B$2:$AZ$70,36,0)/100)</f>
        <v/>
      </c>
      <c r="AN271" s="24" t="str">
        <f>IF($D271="","",$B271*VLOOKUP($D271,aliments!$B$2:$AZ$70,37,0)/100)</f>
        <v/>
      </c>
      <c r="AT271" s="19"/>
      <c r="AU271" s="19"/>
      <c r="AV271" s="19"/>
      <c r="AW271" s="19"/>
      <c r="AX271" s="19"/>
      <c r="AY271" s="19"/>
      <c r="AZ271" s="19"/>
      <c r="BA271" s="19"/>
      <c r="BB271" s="19"/>
      <c r="BC271" s="19"/>
      <c r="BD271" s="19"/>
      <c r="BE271" s="19"/>
      <c r="BF271" s="19"/>
      <c r="BG271" s="19"/>
      <c r="BH271" s="19"/>
      <c r="BI271" s="19"/>
      <c r="BJ271" s="19"/>
      <c r="BK271" s="19"/>
      <c r="BL271" s="19"/>
      <c r="BM271" s="19"/>
      <c r="BN271" s="19"/>
      <c r="BO271" s="19"/>
      <c r="BP271" s="19"/>
      <c r="BQ271" s="19"/>
      <c r="BR271" s="19"/>
      <c r="BS271" s="19"/>
      <c r="BT271" s="19"/>
      <c r="BU271" s="19"/>
      <c r="BV271" s="19"/>
      <c r="BW271" s="19"/>
    </row>
    <row r="272" spans="1:78">
      <c r="D272" s="23"/>
      <c r="E272" s="24" t="str">
        <f>IF($D272="","",$B272*VLOOKUP($D272,aliments!$B$2:$AZ$70,2,0)/100)</f>
        <v/>
      </c>
      <c r="F272" s="24" t="str">
        <f>IF($D272="","",$B272*VLOOKUP($D272,aliments!$B$2:$AZ$70,3,0)/100)</f>
        <v/>
      </c>
      <c r="G272" s="24" t="str">
        <f>IF($D272="","",$B272*VLOOKUP($D272,aliments!$B$2:$AZ$70,4,0)/100)</f>
        <v/>
      </c>
      <c r="H272" s="24" t="str">
        <f>IF($D272="","",$B272*VLOOKUP($D272,aliments!$B$2:$AZ$70,5,0)/100)</f>
        <v/>
      </c>
      <c r="I272" s="24" t="str">
        <f>IF($D272="","",$B272*VLOOKUP($D272,aliments!$B$2:$AZ$70,6,0)/100)</f>
        <v/>
      </c>
      <c r="J272" s="24" t="str">
        <f>IF($D272="","",$B272*VLOOKUP($D272,aliments!$B$2:$AZ$70,7,0)/100)</f>
        <v/>
      </c>
      <c r="K272" s="24" t="str">
        <f>IF($D272="","",$B272*VLOOKUP($D272,aliments!$B$2:$AZ$70,8,0)/100)</f>
        <v/>
      </c>
      <c r="L272" s="24" t="str">
        <f>IF($D272="","",$B272*VLOOKUP($D272,aliments!$B$2:$AZ$70,9,0)/100)</f>
        <v/>
      </c>
      <c r="M272" s="24" t="str">
        <f>IF($D272="","",$B272*VLOOKUP($D272,aliments!$B$2:$AZ$70,10,0)/100)</f>
        <v/>
      </c>
      <c r="N272" s="24" t="str">
        <f>IF($D272="","",$B272*VLOOKUP($D272,aliments!$B$2:$AZ$70,11,0)/100)</f>
        <v/>
      </c>
      <c r="O272" s="24" t="str">
        <f>IF($D272="","",$B272*VLOOKUP($D272,aliments!$B$2:$AZ$70,12,0)/100)</f>
        <v/>
      </c>
      <c r="P272" s="24" t="str">
        <f>IF($D272="","",$B272*VLOOKUP($D272,aliments!$B$2:$AZ$70,13,0)/100)</f>
        <v/>
      </c>
      <c r="Q272" s="24" t="str">
        <f>IF($D272="","",$B272*VLOOKUP($D272,aliments!$B$2:$AZ$70,14,0)/100)</f>
        <v/>
      </c>
      <c r="R272" s="24" t="str">
        <f>IF($D272="","",$B272*VLOOKUP($D272,aliments!$B$2:$AZ$70,15,0)/100)</f>
        <v/>
      </c>
      <c r="S272" s="24" t="str">
        <f>IF($D272="","",$B272*VLOOKUP($D272,aliments!$B$2:$AZ$70,16,0)/100)</f>
        <v/>
      </c>
      <c r="T272" s="24" t="str">
        <f>IF($D272="","",$B272*VLOOKUP($D272,aliments!$B$2:$AZ$70,17,0)/100)</f>
        <v/>
      </c>
      <c r="U272" s="24" t="str">
        <f>IF($D272="","",$B272*VLOOKUP($D272,aliments!$B$2:$AZ$70,18,0)/100)</f>
        <v/>
      </c>
      <c r="V272" s="24" t="str">
        <f>IF($D272="","",$B272*VLOOKUP($D272,aliments!$B$2:$AZ$70,19,0)/100)</f>
        <v/>
      </c>
      <c r="W272" s="24" t="str">
        <f>IF($D272="","",$B272*VLOOKUP($D272,aliments!$B$2:$AZ$70,20,0)/100)</f>
        <v/>
      </c>
      <c r="X272" s="24" t="str">
        <f>IF($D272="","",$B272*VLOOKUP($D272,aliments!$B$2:$AZ$70,21,0)/100)</f>
        <v/>
      </c>
      <c r="Y272" s="24" t="str">
        <f>IF($D272="","",$B272*VLOOKUP($D272,aliments!$B$2:$AZ$70,22,0)/100)</f>
        <v/>
      </c>
      <c r="Z272" s="24" t="str">
        <f>IF($D272="","",$B272*VLOOKUP($D272,aliments!$B$2:$AZ$70,23,0)/100)</f>
        <v/>
      </c>
      <c r="AA272" s="24" t="str">
        <f>IF($D272="","",$B272*VLOOKUP($D272,aliments!$B$2:$AZ$70,24,0)/100)</f>
        <v/>
      </c>
      <c r="AB272" s="24" t="str">
        <f>IF($D272="","",$B272*VLOOKUP($D272,aliments!$B$2:$AZ$70,25,0)/100)</f>
        <v/>
      </c>
      <c r="AC272" s="24" t="str">
        <f>IF($D272="","",$B272*VLOOKUP($D272,aliments!$B$2:$AZ$70,26,0)/100)</f>
        <v/>
      </c>
      <c r="AD272" s="24" t="str">
        <f>IF($D272="","",$B272*VLOOKUP($D272,aliments!$B$2:$AZ$70,27,0)/100)</f>
        <v/>
      </c>
      <c r="AE272" s="24" t="str">
        <f>IF($D272="","",$B272*VLOOKUP($D272,aliments!$B$2:$AZ$70,28,0)/100)</f>
        <v/>
      </c>
      <c r="AF272" s="24" t="str">
        <f>IF($D272="","",$B272*VLOOKUP($D272,aliments!$B$2:$AZ$70,29,0)/100)</f>
        <v/>
      </c>
      <c r="AG272" s="24" t="str">
        <f>IF($D272="","",$B272*VLOOKUP($D272,aliments!$B$2:$AZ$70,30,0)/100)</f>
        <v/>
      </c>
      <c r="AH272" s="24" t="str">
        <f>IF($D272="","",$B272*VLOOKUP($D272,aliments!$B$2:$AZ$70,31,0)/100)</f>
        <v/>
      </c>
      <c r="AI272" s="24" t="str">
        <f>IF($D272="","",$B272*VLOOKUP($D272,aliments!$B$2:$AZ$70,32,0)/100)</f>
        <v/>
      </c>
      <c r="AJ272" s="24" t="str">
        <f>IF($D272="","",$B272*VLOOKUP($D272,aliments!$B$2:$AZ$70,33,0)/100)</f>
        <v/>
      </c>
      <c r="AK272" s="24" t="str">
        <f>IF($D272="","",$B272*VLOOKUP($D272,aliments!$B$2:$AZ$70,34,0)/100)</f>
        <v/>
      </c>
      <c r="AL272" s="24" t="str">
        <f>IF($D272="","",$B272*VLOOKUP($D272,aliments!$B$2:$AZ$70,35,0)/100)</f>
        <v/>
      </c>
      <c r="AM272" s="24" t="str">
        <f>IF($D272="","",$B272*VLOOKUP($D272,aliments!$B$2:$AZ$70,36,0)/100)</f>
        <v/>
      </c>
      <c r="AN272" s="24" t="str">
        <f>IF($D272="","",$B272*VLOOKUP($D272,aliments!$B$2:$AZ$70,37,0)/100)</f>
        <v/>
      </c>
      <c r="AT272" s="19"/>
      <c r="AU272" s="19"/>
      <c r="AV272" s="19"/>
      <c r="AW272" s="19"/>
      <c r="AX272" s="19"/>
      <c r="AY272" s="19"/>
      <c r="AZ272" s="19"/>
      <c r="BA272" s="19"/>
      <c r="BB272" s="19"/>
      <c r="BC272" s="19"/>
      <c r="BD272" s="19"/>
      <c r="BE272" s="19"/>
      <c r="BF272" s="19"/>
      <c r="BG272" s="19"/>
      <c r="BH272" s="19"/>
      <c r="BI272" s="19"/>
      <c r="BJ272" s="19"/>
      <c r="BK272" s="19"/>
      <c r="BL272" s="19"/>
      <c r="BM272" s="19"/>
      <c r="BN272" s="19"/>
      <c r="BO272" s="19"/>
      <c r="BP272" s="19"/>
      <c r="BQ272" s="19"/>
      <c r="BR272" s="19"/>
      <c r="BS272" s="19"/>
      <c r="BT272" s="19"/>
      <c r="BU272" s="19"/>
      <c r="BV272" s="19"/>
      <c r="BW272" s="19"/>
    </row>
    <row r="273" spans="1:75">
      <c r="D273" s="23"/>
      <c r="E273" s="24" t="str">
        <f>IF($D273="","",$B273*VLOOKUP($D273,aliments!$B$2:$AZ$70,2,0)/100)</f>
        <v/>
      </c>
      <c r="F273" s="24" t="str">
        <f>IF($D273="","",$B273*VLOOKUP($D273,aliments!$B$2:$AZ$70,3,0)/100)</f>
        <v/>
      </c>
      <c r="G273" s="24" t="str">
        <f>IF($D273="","",$B273*VLOOKUP($D273,aliments!$B$2:$AZ$70,4,0)/100)</f>
        <v/>
      </c>
      <c r="H273" s="24" t="str">
        <f>IF($D273="","",$B273*VLOOKUP($D273,aliments!$B$2:$AZ$70,5,0)/100)</f>
        <v/>
      </c>
      <c r="I273" s="24" t="str">
        <f>IF($D273="","",$B273*VLOOKUP($D273,aliments!$B$2:$AZ$70,6,0)/100)</f>
        <v/>
      </c>
      <c r="J273" s="24" t="str">
        <f>IF($D273="","",$B273*VLOOKUP($D273,aliments!$B$2:$AZ$70,7,0)/100)</f>
        <v/>
      </c>
      <c r="K273" s="24" t="str">
        <f>IF($D273="","",$B273*VLOOKUP($D273,aliments!$B$2:$AZ$70,8,0)/100)</f>
        <v/>
      </c>
      <c r="L273" s="24" t="str">
        <f>IF($D273="","",$B273*VLOOKUP($D273,aliments!$B$2:$AZ$70,9,0)/100)</f>
        <v/>
      </c>
      <c r="M273" s="24" t="str">
        <f>IF($D273="","",$B273*VLOOKUP($D273,aliments!$B$2:$AZ$70,10,0)/100)</f>
        <v/>
      </c>
      <c r="N273" s="24" t="str">
        <f>IF($D273="","",$B273*VLOOKUP($D273,aliments!$B$2:$AZ$70,11,0)/100)</f>
        <v/>
      </c>
      <c r="O273" s="24" t="str">
        <f>IF($D273="","",$B273*VLOOKUP($D273,aliments!$B$2:$AZ$70,12,0)/100)</f>
        <v/>
      </c>
      <c r="P273" s="24" t="str">
        <f>IF($D273="","",$B273*VLOOKUP($D273,aliments!$B$2:$AZ$70,13,0)/100)</f>
        <v/>
      </c>
      <c r="Q273" s="24" t="str">
        <f>IF($D273="","",$B273*VLOOKUP($D273,aliments!$B$2:$AZ$70,14,0)/100)</f>
        <v/>
      </c>
      <c r="R273" s="24" t="str">
        <f>IF($D273="","",$B273*VLOOKUP($D273,aliments!$B$2:$AZ$70,15,0)/100)</f>
        <v/>
      </c>
      <c r="S273" s="24" t="str">
        <f>IF($D273="","",$B273*VLOOKUP($D273,aliments!$B$2:$AZ$70,16,0)/100)</f>
        <v/>
      </c>
      <c r="T273" s="24" t="str">
        <f>IF($D273="","",$B273*VLOOKUP($D273,aliments!$B$2:$AZ$70,17,0)/100)</f>
        <v/>
      </c>
      <c r="U273" s="24" t="str">
        <f>IF($D273="","",$B273*VLOOKUP($D273,aliments!$B$2:$AZ$70,18,0)/100)</f>
        <v/>
      </c>
      <c r="V273" s="24" t="str">
        <f>IF($D273="","",$B273*VLOOKUP($D273,aliments!$B$2:$AZ$70,19,0)/100)</f>
        <v/>
      </c>
      <c r="W273" s="24" t="str">
        <f>IF($D273="","",$B273*VLOOKUP($D273,aliments!$B$2:$AZ$70,20,0)/100)</f>
        <v/>
      </c>
      <c r="X273" s="24" t="str">
        <f>IF($D273="","",$B273*VLOOKUP($D273,aliments!$B$2:$AZ$70,21,0)/100)</f>
        <v/>
      </c>
      <c r="Y273" s="24" t="str">
        <f>IF($D273="","",$B273*VLOOKUP($D273,aliments!$B$2:$AZ$70,22,0)/100)</f>
        <v/>
      </c>
      <c r="Z273" s="24" t="str">
        <f>IF($D273="","",$B273*VLOOKUP($D273,aliments!$B$2:$AZ$70,23,0)/100)</f>
        <v/>
      </c>
      <c r="AA273" s="24" t="str">
        <f>IF($D273="","",$B273*VLOOKUP($D273,aliments!$B$2:$AZ$70,24,0)/100)</f>
        <v/>
      </c>
      <c r="AB273" s="24" t="str">
        <f>IF($D273="","",$B273*VLOOKUP($D273,aliments!$B$2:$AZ$70,25,0)/100)</f>
        <v/>
      </c>
      <c r="AC273" s="24" t="str">
        <f>IF($D273="","",$B273*VLOOKUP($D273,aliments!$B$2:$AZ$70,26,0)/100)</f>
        <v/>
      </c>
      <c r="AD273" s="24" t="str">
        <f>IF($D273="","",$B273*VLOOKUP($D273,aliments!$B$2:$AZ$70,27,0)/100)</f>
        <v/>
      </c>
      <c r="AE273" s="24" t="str">
        <f>IF($D273="","",$B273*VLOOKUP($D273,aliments!$B$2:$AZ$70,28,0)/100)</f>
        <v/>
      </c>
      <c r="AF273" s="24" t="str">
        <f>IF($D273="","",$B273*VLOOKUP($D273,aliments!$B$2:$AZ$70,29,0)/100)</f>
        <v/>
      </c>
      <c r="AG273" s="24" t="str">
        <f>IF($D273="","",$B273*VLOOKUP($D273,aliments!$B$2:$AZ$70,30,0)/100)</f>
        <v/>
      </c>
      <c r="AH273" s="24" t="str">
        <f>IF($D273="","",$B273*VLOOKUP($D273,aliments!$B$2:$AZ$70,31,0)/100)</f>
        <v/>
      </c>
      <c r="AI273" s="24" t="str">
        <f>IF($D273="","",$B273*VLOOKUP($D273,aliments!$B$2:$AZ$70,32,0)/100)</f>
        <v/>
      </c>
      <c r="AJ273" s="24" t="str">
        <f>IF($D273="","",$B273*VLOOKUP($D273,aliments!$B$2:$AZ$70,33,0)/100)</f>
        <v/>
      </c>
      <c r="AK273" s="24" t="str">
        <f>IF($D273="","",$B273*VLOOKUP($D273,aliments!$B$2:$AZ$70,34,0)/100)</f>
        <v/>
      </c>
      <c r="AL273" s="24" t="str">
        <f>IF($D273="","",$B273*VLOOKUP($D273,aliments!$B$2:$AZ$70,35,0)/100)</f>
        <v/>
      </c>
      <c r="AM273" s="24" t="str">
        <f>IF($D273="","",$B273*VLOOKUP($D273,aliments!$B$2:$AZ$70,36,0)/100)</f>
        <v/>
      </c>
      <c r="AN273" s="24" t="str">
        <f>IF($D273="","",$B273*VLOOKUP($D273,aliments!$B$2:$AZ$70,37,0)/100)</f>
        <v/>
      </c>
      <c r="AT273" s="19"/>
      <c r="AU273" s="19"/>
      <c r="AV273" s="19"/>
      <c r="AW273" s="19"/>
      <c r="AX273" s="19"/>
      <c r="AY273" s="19"/>
      <c r="AZ273" s="19"/>
      <c r="BA273" s="19"/>
      <c r="BB273" s="19"/>
      <c r="BC273" s="19"/>
      <c r="BD273" s="19"/>
      <c r="BE273" s="19"/>
      <c r="BF273" s="19"/>
      <c r="BG273" s="19"/>
      <c r="BH273" s="19"/>
      <c r="BI273" s="19"/>
      <c r="BJ273" s="19"/>
      <c r="BK273" s="19"/>
      <c r="BL273" s="19"/>
      <c r="BM273" s="19"/>
      <c r="BN273" s="19"/>
      <c r="BO273" s="19"/>
      <c r="BP273" s="19"/>
      <c r="BQ273" s="19"/>
      <c r="BR273" s="19"/>
      <c r="BS273" s="19"/>
      <c r="BT273" s="19"/>
      <c r="BU273" s="19"/>
      <c r="BV273" s="19"/>
      <c r="BW273" s="19"/>
    </row>
    <row r="274" spans="1:75" ht="13.5" thickBot="1">
      <c r="D274" s="23"/>
      <c r="E274" s="24" t="str">
        <f>IF($D274="","",$B274*VLOOKUP($D274,aliments!$B$2:$AZ$70,2,0)/100)</f>
        <v/>
      </c>
      <c r="F274" s="24" t="str">
        <f>IF($D274="","",$B274*VLOOKUP($D274,aliments!$B$2:$AZ$70,3,0)/100)</f>
        <v/>
      </c>
      <c r="G274" s="24" t="str">
        <f>IF($D274="","",$B274*VLOOKUP($D274,aliments!$B$2:$AZ$70,4,0)/100)</f>
        <v/>
      </c>
      <c r="H274" s="24" t="str">
        <f>IF($D274="","",$B274*VLOOKUP($D274,aliments!$B$2:$AZ$70,5,0)/100)</f>
        <v/>
      </c>
      <c r="I274" s="24" t="str">
        <f>IF($D274="","",$B274*VLOOKUP($D274,aliments!$B$2:$AZ$70,6,0)/100)</f>
        <v/>
      </c>
      <c r="J274" s="24" t="str">
        <f>IF($D274="","",$B274*VLOOKUP($D274,aliments!$B$2:$AZ$70,7,0)/100)</f>
        <v/>
      </c>
      <c r="K274" s="24" t="str">
        <f>IF($D274="","",$B274*VLOOKUP($D274,aliments!$B$2:$AZ$70,8,0)/100)</f>
        <v/>
      </c>
      <c r="L274" s="24" t="str">
        <f>IF($D274="","",$B274*VLOOKUP($D274,aliments!$B$2:$AZ$70,9,0)/100)</f>
        <v/>
      </c>
      <c r="M274" s="24" t="str">
        <f>IF($D274="","",$B274*VLOOKUP($D274,aliments!$B$2:$AZ$70,10,0)/100)</f>
        <v/>
      </c>
      <c r="N274" s="24" t="str">
        <f>IF($D274="","",$B274*VLOOKUP($D274,aliments!$B$2:$AZ$70,11,0)/100)</f>
        <v/>
      </c>
      <c r="O274" s="24" t="str">
        <f>IF($D274="","",$B274*VLOOKUP($D274,aliments!$B$2:$AZ$70,12,0)/100)</f>
        <v/>
      </c>
      <c r="P274" s="24" t="str">
        <f>IF($D274="","",$B274*VLOOKUP($D274,aliments!$B$2:$AZ$70,13,0)/100)</f>
        <v/>
      </c>
      <c r="Q274" s="24" t="str">
        <f>IF($D274="","",$B274*VLOOKUP($D274,aliments!$B$2:$AZ$70,14,0)/100)</f>
        <v/>
      </c>
      <c r="R274" s="24" t="str">
        <f>IF($D274="","",$B274*VLOOKUP($D274,aliments!$B$2:$AZ$70,15,0)/100)</f>
        <v/>
      </c>
      <c r="S274" s="24" t="str">
        <f>IF($D274="","",$B274*VLOOKUP($D274,aliments!$B$2:$AZ$70,16,0)/100)</f>
        <v/>
      </c>
      <c r="T274" s="24" t="str">
        <f>IF($D274="","",$B274*VLOOKUP($D274,aliments!$B$2:$AZ$70,17,0)/100)</f>
        <v/>
      </c>
      <c r="U274" s="24" t="str">
        <f>IF($D274="","",$B274*VLOOKUP($D274,aliments!$B$2:$AZ$70,18,0)/100)</f>
        <v/>
      </c>
      <c r="V274" s="24" t="str">
        <f>IF($D274="","",$B274*VLOOKUP($D274,aliments!$B$2:$AZ$70,19,0)/100)</f>
        <v/>
      </c>
      <c r="W274" s="24" t="str">
        <f>IF($D274="","",$B274*VLOOKUP($D274,aliments!$B$2:$AZ$70,20,0)/100)</f>
        <v/>
      </c>
      <c r="X274" s="24" t="str">
        <f>IF($D274="","",$B274*VLOOKUP($D274,aliments!$B$2:$AZ$70,21,0)/100)</f>
        <v/>
      </c>
      <c r="Y274" s="24" t="str">
        <f>IF($D274="","",$B274*VLOOKUP($D274,aliments!$B$2:$AZ$70,22,0)/100)</f>
        <v/>
      </c>
      <c r="Z274" s="24" t="str">
        <f>IF($D274="","",$B274*VLOOKUP($D274,aliments!$B$2:$AZ$70,23,0)/100)</f>
        <v/>
      </c>
      <c r="AA274" s="24" t="str">
        <f>IF($D274="","",$B274*VLOOKUP($D274,aliments!$B$2:$AZ$70,24,0)/100)</f>
        <v/>
      </c>
      <c r="AB274" s="24" t="str">
        <f>IF($D274="","",$B274*VLOOKUP($D274,aliments!$B$2:$AZ$70,25,0)/100)</f>
        <v/>
      </c>
      <c r="AC274" s="24" t="str">
        <f>IF($D274="","",$B274*VLOOKUP($D274,aliments!$B$2:$AZ$70,26,0)/100)</f>
        <v/>
      </c>
      <c r="AD274" s="24" t="str">
        <f>IF($D274="","",$B274*VLOOKUP($D274,aliments!$B$2:$AZ$70,27,0)/100)</f>
        <v/>
      </c>
      <c r="AE274" s="24" t="str">
        <f>IF($D274="","",$B274*VLOOKUP($D274,aliments!$B$2:$AZ$70,28,0)/100)</f>
        <v/>
      </c>
      <c r="AF274" s="24" t="str">
        <f>IF($D274="","",$B274*VLOOKUP($D274,aliments!$B$2:$AZ$70,29,0)/100)</f>
        <v/>
      </c>
      <c r="AG274" s="24" t="str">
        <f>IF($D274="","",$B274*VLOOKUP($D274,aliments!$B$2:$AZ$70,30,0)/100)</f>
        <v/>
      </c>
      <c r="AH274" s="24" t="str">
        <f>IF($D274="","",$B274*VLOOKUP($D274,aliments!$B$2:$AZ$70,31,0)/100)</f>
        <v/>
      </c>
      <c r="AI274" s="24" t="str">
        <f>IF($D274="","",$B274*VLOOKUP($D274,aliments!$B$2:$AZ$70,32,0)/100)</f>
        <v/>
      </c>
      <c r="AJ274" s="24" t="str">
        <f>IF($D274="","",$B274*VLOOKUP($D274,aliments!$B$2:$AZ$70,33,0)/100)</f>
        <v/>
      </c>
      <c r="AK274" s="24" t="str">
        <f>IF($D274="","",$B274*VLOOKUP($D274,aliments!$B$2:$AZ$70,34,0)/100)</f>
        <v/>
      </c>
      <c r="AL274" s="24" t="str">
        <f>IF($D274="","",$B274*VLOOKUP($D274,aliments!$B$2:$AZ$70,35,0)/100)</f>
        <v/>
      </c>
      <c r="AM274" s="24" t="str">
        <f>IF($D274="","",$B274*VLOOKUP($D274,aliments!$B$2:$AZ$70,36,0)/100)</f>
        <v/>
      </c>
      <c r="AN274" s="24" t="str">
        <f>IF($D274="","",$B274*VLOOKUP($D274,aliments!$B$2:$AZ$70,37,0)/100)</f>
        <v/>
      </c>
      <c r="AT274" s="19"/>
      <c r="AU274" s="19"/>
      <c r="AV274" s="19"/>
      <c r="AW274" s="19"/>
      <c r="AX274" s="19"/>
      <c r="AY274" s="19"/>
      <c r="AZ274" s="19"/>
      <c r="BA274" s="19"/>
      <c r="BB274" s="19"/>
      <c r="BC274" s="19"/>
      <c r="BD274" s="19"/>
      <c r="BE274" s="19"/>
      <c r="BF274" s="19"/>
      <c r="BG274" s="19"/>
      <c r="BH274" s="19"/>
      <c r="BI274" s="19"/>
      <c r="BJ274" s="19"/>
      <c r="BK274" s="19"/>
      <c r="BL274" s="19"/>
      <c r="BM274" s="19"/>
      <c r="BN274" s="19"/>
      <c r="BO274" s="19"/>
      <c r="BP274" s="19"/>
      <c r="BQ274" s="19"/>
      <c r="BR274" s="19"/>
      <c r="BS274" s="19"/>
      <c r="BT274" s="19"/>
      <c r="BU274" s="19"/>
      <c r="BV274" s="19"/>
      <c r="BW274" s="19"/>
    </row>
    <row r="275" spans="1:75" ht="13.5" thickBot="1">
      <c r="A275" s="12" t="s">
        <v>4</v>
      </c>
      <c r="E275" s="28" t="str">
        <f>IF(SUM(E268:E274)=0,"",AVERAGE(E268:E274))</f>
        <v/>
      </c>
      <c r="F275" s="28">
        <f>SUM(F268:F274)</f>
        <v>0</v>
      </c>
      <c r="G275" s="13">
        <f>SUM(G268:G274)</f>
        <v>0</v>
      </c>
      <c r="H275" s="13">
        <f t="shared" ref="H275" si="798">SUM(H268:H274)</f>
        <v>0</v>
      </c>
      <c r="I275" s="13">
        <f t="shared" ref="I275" si="799">SUM(I268:I274)</f>
        <v>0</v>
      </c>
      <c r="J275" s="13">
        <f t="shared" ref="J275" si="800">SUM(J268:J274)</f>
        <v>0</v>
      </c>
      <c r="K275" s="13">
        <f t="shared" ref="K275" si="801">SUM(K268:K274)</f>
        <v>0</v>
      </c>
      <c r="L275" s="13">
        <f t="shared" ref="L275" si="802">SUM(L268:L274)</f>
        <v>0</v>
      </c>
      <c r="M275" s="13">
        <f t="shared" ref="M275" si="803">SUM(M268:M274)</f>
        <v>0</v>
      </c>
      <c r="N275" s="13">
        <f t="shared" ref="N275" si="804">SUM(N268:N274)</f>
        <v>0</v>
      </c>
      <c r="O275" s="13">
        <f t="shared" ref="O275" si="805">SUM(O268:O274)</f>
        <v>0</v>
      </c>
      <c r="P275" s="13">
        <f t="shared" ref="P275" si="806">SUM(P268:P274)</f>
        <v>0</v>
      </c>
      <c r="Q275" s="13">
        <f t="shared" ref="Q275" si="807">SUM(Q268:Q274)</f>
        <v>0</v>
      </c>
      <c r="R275" s="13">
        <f t="shared" ref="R275" si="808">SUM(R268:R274)</f>
        <v>0</v>
      </c>
      <c r="S275" s="13">
        <f t="shared" ref="S275" si="809">SUM(S268:S274)</f>
        <v>0</v>
      </c>
      <c r="T275" s="13">
        <f t="shared" ref="T275" si="810">SUM(T268:T274)</f>
        <v>0</v>
      </c>
      <c r="U275" s="13">
        <f t="shared" ref="U275" si="811">SUM(U268:U274)</f>
        <v>0</v>
      </c>
      <c r="V275" s="13">
        <f t="shared" ref="V275" si="812">SUM(V268:V274)</f>
        <v>0</v>
      </c>
      <c r="W275" s="13">
        <f t="shared" ref="W275" si="813">SUM(W268:W274)</f>
        <v>0</v>
      </c>
      <c r="X275" s="13">
        <f t="shared" ref="X275" si="814">SUM(X268:X274)</f>
        <v>0</v>
      </c>
      <c r="Y275" s="13">
        <f t="shared" ref="Y275" si="815">SUM(Y268:Y274)</f>
        <v>0</v>
      </c>
      <c r="Z275" s="13">
        <f t="shared" ref="Z275" si="816">SUM(Z268:Z274)</f>
        <v>0</v>
      </c>
      <c r="AA275" s="13">
        <f t="shared" ref="AA275" si="817">SUM(AA268:AA274)</f>
        <v>0</v>
      </c>
      <c r="AB275" s="13">
        <f t="shared" ref="AB275" si="818">SUM(AB268:AB274)</f>
        <v>0</v>
      </c>
      <c r="AC275" s="13">
        <f t="shared" ref="AC275" si="819">SUM(AC268:AC274)</f>
        <v>0</v>
      </c>
      <c r="AD275" s="13">
        <f t="shared" ref="AD275" si="820">SUM(AD268:AD274)</f>
        <v>0</v>
      </c>
      <c r="AE275" s="13">
        <f t="shared" ref="AE275" si="821">SUM(AE268:AE274)</f>
        <v>0</v>
      </c>
      <c r="AF275" s="13">
        <f t="shared" ref="AF275" si="822">SUM(AF268:AF274)</f>
        <v>0</v>
      </c>
      <c r="AG275" s="13">
        <f t="shared" ref="AG275" si="823">SUM(AG268:AG274)</f>
        <v>0</v>
      </c>
      <c r="AH275" s="13">
        <f t="shared" ref="AH275" si="824">SUM(AH268:AH274)</f>
        <v>0</v>
      </c>
      <c r="AI275" s="13">
        <f t="shared" ref="AI275" si="825">SUM(AI268:AI274)</f>
        <v>0</v>
      </c>
      <c r="AJ275" s="13">
        <f t="shared" ref="AJ275" si="826">SUM(AJ268:AJ274)</f>
        <v>0</v>
      </c>
      <c r="AK275" s="13">
        <f t="shared" ref="AK275" si="827">SUM(AK268:AK274)</f>
        <v>0</v>
      </c>
      <c r="AL275" s="13">
        <f t="shared" ref="AL275" si="828">SUM(AL268:AL274)</f>
        <v>0</v>
      </c>
      <c r="AM275" s="13">
        <f t="shared" ref="AM275" si="829">SUM(AM268:AM274)</f>
        <v>0</v>
      </c>
      <c r="AN275" s="13">
        <f t="shared" ref="AN275" si="830">SUM(AN268:AN274)</f>
        <v>0</v>
      </c>
      <c r="AT275" s="19"/>
      <c r="AU275" s="19"/>
      <c r="AV275" s="19"/>
      <c r="AW275" s="19"/>
      <c r="AX275" s="19"/>
      <c r="AY275" s="19"/>
      <c r="AZ275" s="19"/>
      <c r="BA275" s="19"/>
      <c r="BB275" s="19"/>
      <c r="BC275" s="19"/>
      <c r="BD275" s="19"/>
      <c r="BE275" s="19"/>
      <c r="BF275" s="19"/>
      <c r="BG275" s="19"/>
      <c r="BH275" s="19"/>
      <c r="BI275" s="19"/>
      <c r="BJ275" s="19"/>
      <c r="BK275" s="19"/>
      <c r="BL275" s="19"/>
      <c r="BM275" s="19"/>
      <c r="BN275" s="19"/>
      <c r="BO275" s="19"/>
      <c r="BP275" s="19"/>
      <c r="BQ275" s="19"/>
      <c r="BR275" s="19"/>
      <c r="BS275" s="19"/>
      <c r="BT275" s="19"/>
      <c r="BU275" s="19"/>
      <c r="BV275" s="19"/>
      <c r="BW275" s="19"/>
    </row>
    <row r="276" spans="1:75" ht="13.5" thickBot="1">
      <c r="AT276" s="19"/>
      <c r="AU276" s="19"/>
      <c r="AV276" s="19"/>
      <c r="AW276" s="19"/>
      <c r="AX276" s="19"/>
      <c r="AY276" s="19"/>
      <c r="AZ276" s="19"/>
      <c r="BA276" s="19"/>
      <c r="BB276" s="19"/>
      <c r="BC276" s="19"/>
      <c r="BD276" s="19"/>
      <c r="BE276" s="19"/>
      <c r="BF276" s="19"/>
      <c r="BG276" s="19"/>
      <c r="BH276" s="19"/>
      <c r="BI276" s="19"/>
      <c r="BJ276" s="19"/>
      <c r="BK276" s="19"/>
      <c r="BL276" s="19"/>
      <c r="BM276" s="19"/>
      <c r="BN276" s="19"/>
      <c r="BO276" s="19"/>
      <c r="BP276" s="19"/>
      <c r="BQ276" s="19"/>
      <c r="BR276" s="19"/>
      <c r="BS276" s="19"/>
      <c r="BT276" s="19"/>
      <c r="BU276" s="19"/>
      <c r="BV276" s="19"/>
      <c r="BW276" s="19"/>
    </row>
    <row r="277" spans="1:75" ht="13.5" thickBot="1">
      <c r="A277" s="2" t="s">
        <v>163</v>
      </c>
      <c r="B277" s="3" t="s">
        <v>165</v>
      </c>
      <c r="C277" s="3"/>
      <c r="D277" s="3" t="s">
        <v>0</v>
      </c>
      <c r="E277" s="27" t="s">
        <v>181</v>
      </c>
      <c r="F277" s="27" t="s">
        <v>180</v>
      </c>
      <c r="G277" s="3" t="s">
        <v>166</v>
      </c>
      <c r="H277" s="3" t="s">
        <v>167</v>
      </c>
      <c r="I277" s="3" t="s">
        <v>168</v>
      </c>
      <c r="J277" s="3" t="s">
        <v>5</v>
      </c>
      <c r="K277" s="3" t="s">
        <v>161</v>
      </c>
      <c r="L277" s="3" t="s">
        <v>162</v>
      </c>
      <c r="M277" s="3" t="s">
        <v>152</v>
      </c>
      <c r="N277" s="3" t="s">
        <v>153</v>
      </c>
      <c r="O277" s="3" t="s">
        <v>154</v>
      </c>
      <c r="P277" s="3" t="s">
        <v>155</v>
      </c>
      <c r="Q277" s="3" t="s">
        <v>156</v>
      </c>
      <c r="R277" s="3" t="s">
        <v>157</v>
      </c>
      <c r="S277" s="3" t="s">
        <v>158</v>
      </c>
      <c r="T277" s="3" t="s">
        <v>159</v>
      </c>
      <c r="U277" s="3" t="s">
        <v>160</v>
      </c>
      <c r="V277" s="3" t="s">
        <v>179</v>
      </c>
      <c r="W277" s="3" t="s">
        <v>178</v>
      </c>
      <c r="X277" s="3" t="s">
        <v>26</v>
      </c>
      <c r="Y277" s="3" t="s">
        <v>29</v>
      </c>
      <c r="Z277" s="3" t="s">
        <v>28</v>
      </c>
      <c r="AA277" s="3" t="s">
        <v>32</v>
      </c>
      <c r="AB277" s="3" t="s">
        <v>23</v>
      </c>
      <c r="AC277" s="3" t="s">
        <v>27</v>
      </c>
      <c r="AD277" s="3" t="s">
        <v>24</v>
      </c>
      <c r="AE277" s="3" t="s">
        <v>25</v>
      </c>
      <c r="AF277" s="3" t="s">
        <v>31</v>
      </c>
      <c r="AG277" s="3" t="s">
        <v>22</v>
      </c>
      <c r="AH277" s="3" t="s">
        <v>30</v>
      </c>
      <c r="AI277" s="3" t="s">
        <v>36</v>
      </c>
      <c r="AJ277" s="3" t="s">
        <v>37</v>
      </c>
      <c r="AK277" s="3" t="s">
        <v>38</v>
      </c>
      <c r="AL277" s="3" t="s">
        <v>40</v>
      </c>
      <c r="AM277" s="3" t="s">
        <v>41</v>
      </c>
      <c r="AN277" s="4" t="s">
        <v>21</v>
      </c>
    </row>
    <row r="278" spans="1:75">
      <c r="D278" s="23"/>
      <c r="E278" s="24" t="str">
        <f>IF($D278="","",$B278*VLOOKUP($D278,aliments!$B$2:$AZ$70,2,0)/100)</f>
        <v/>
      </c>
      <c r="F278" s="24" t="str">
        <f>IF($D278="","",$B278*VLOOKUP($D278,aliments!$B$2:$AZ$70,3,0)/100)</f>
        <v/>
      </c>
      <c r="G278" s="24" t="str">
        <f>IF($D278="","",$B278*VLOOKUP($D278,aliments!$B$2:$AZ$70,4,0)/100)</f>
        <v/>
      </c>
      <c r="H278" s="24" t="str">
        <f>IF($D278="","",$B278*VLOOKUP($D278,aliments!$B$2:$AZ$70,5,0)/100)</f>
        <v/>
      </c>
      <c r="I278" s="24" t="str">
        <f>IF($D278="","",$B278*VLOOKUP($D278,aliments!$B$2:$AZ$70,6,0)/100)</f>
        <v/>
      </c>
      <c r="J278" s="24" t="str">
        <f>IF($D278="","",$B278*VLOOKUP($D278,aliments!$B$2:$AZ$70,7,0)/100)</f>
        <v/>
      </c>
      <c r="K278" s="24" t="str">
        <f>IF($D278="","",$B278*VLOOKUP($D278,aliments!$B$2:$AZ$70,8,0)/100)</f>
        <v/>
      </c>
      <c r="L278" s="24" t="str">
        <f>IF($D278="","",$B278*VLOOKUP($D278,aliments!$B$2:$AZ$70,9,0)/100)</f>
        <v/>
      </c>
      <c r="M278" s="24" t="str">
        <f>IF($D278="","",$B278*VLOOKUP($D278,aliments!$B$2:$AZ$70,10,0)/100)</f>
        <v/>
      </c>
      <c r="N278" s="24" t="str">
        <f>IF($D278="","",$B278*VLOOKUP($D278,aliments!$B$2:$AZ$70,11,0)/100)</f>
        <v/>
      </c>
      <c r="O278" s="24" t="str">
        <f>IF($D278="","",$B278*VLOOKUP($D278,aliments!$B$2:$AZ$70,12,0)/100)</f>
        <v/>
      </c>
      <c r="P278" s="24" t="str">
        <f>IF($D278="","",$B278*VLOOKUP($D278,aliments!$B$2:$AZ$70,13,0)/100)</f>
        <v/>
      </c>
      <c r="Q278" s="24" t="str">
        <f>IF($D278="","",$B278*VLOOKUP($D278,aliments!$B$2:$AZ$70,14,0)/100)</f>
        <v/>
      </c>
      <c r="R278" s="24" t="str">
        <f>IF($D278="","",$B278*VLOOKUP($D278,aliments!$B$2:$AZ$70,15,0)/100)</f>
        <v/>
      </c>
      <c r="S278" s="24" t="str">
        <f>IF($D278="","",$B278*VLOOKUP($D278,aliments!$B$2:$AZ$70,16,0)/100)</f>
        <v/>
      </c>
      <c r="T278" s="24" t="str">
        <f>IF($D278="","",$B278*VLOOKUP($D278,aliments!$B$2:$AZ$70,17,0)/100)</f>
        <v/>
      </c>
      <c r="U278" s="24" t="str">
        <f>IF($D278="","",$B278*VLOOKUP($D278,aliments!$B$2:$AZ$70,18,0)/100)</f>
        <v/>
      </c>
      <c r="V278" s="24" t="str">
        <f>IF($D278="","",$B278*VLOOKUP($D278,aliments!$B$2:$AZ$70,19,0)/100)</f>
        <v/>
      </c>
      <c r="W278" s="24" t="str">
        <f>IF($D278="","",$B278*VLOOKUP($D278,aliments!$B$2:$AZ$70,20,0)/100)</f>
        <v/>
      </c>
      <c r="X278" s="24" t="str">
        <f>IF($D278="","",$B278*VLOOKUP($D278,aliments!$B$2:$AZ$70,21,0)/100)</f>
        <v/>
      </c>
      <c r="Y278" s="24" t="str">
        <f>IF($D278="","",$B278*VLOOKUP($D278,aliments!$B$2:$AZ$70,22,0)/100)</f>
        <v/>
      </c>
      <c r="Z278" s="24" t="str">
        <f>IF($D278="","",$B278*VLOOKUP($D278,aliments!$B$2:$AZ$70,23,0)/100)</f>
        <v/>
      </c>
      <c r="AA278" s="24" t="str">
        <f>IF($D278="","",$B278*VLOOKUP($D278,aliments!$B$2:$AZ$70,24,0)/100)</f>
        <v/>
      </c>
      <c r="AB278" s="24" t="str">
        <f>IF($D278="","",$B278*VLOOKUP($D278,aliments!$B$2:$AZ$70,25,0)/100)</f>
        <v/>
      </c>
      <c r="AC278" s="24" t="str">
        <f>IF($D278="","",$B278*VLOOKUP($D278,aliments!$B$2:$AZ$70,26,0)/100)</f>
        <v/>
      </c>
      <c r="AD278" s="24" t="str">
        <f>IF($D278="","",$B278*VLOOKUP($D278,aliments!$B$2:$AZ$70,27,0)/100)</f>
        <v/>
      </c>
      <c r="AE278" s="24" t="str">
        <f>IF($D278="","",$B278*VLOOKUP($D278,aliments!$B$2:$AZ$70,28,0)/100)</f>
        <v/>
      </c>
      <c r="AF278" s="24" t="str">
        <f>IF($D278="","",$B278*VLOOKUP($D278,aliments!$B$2:$AZ$70,29,0)/100)</f>
        <v/>
      </c>
      <c r="AG278" s="24" t="str">
        <f>IF($D278="","",$B278*VLOOKUP($D278,aliments!$B$2:$AZ$70,30,0)/100)</f>
        <v/>
      </c>
      <c r="AH278" s="24" t="str">
        <f>IF($D278="","",$B278*VLOOKUP($D278,aliments!$B$2:$AZ$70,31,0)/100)</f>
        <v/>
      </c>
      <c r="AI278" s="24" t="str">
        <f>IF($D278="","",$B278*VLOOKUP($D278,aliments!$B$2:$AZ$70,32,0)/100)</f>
        <v/>
      </c>
      <c r="AJ278" s="24" t="str">
        <f>IF($D278="","",$B278*VLOOKUP($D278,aliments!$B$2:$AZ$70,33,0)/100)</f>
        <v/>
      </c>
      <c r="AK278" s="24" t="str">
        <f>IF($D278="","",$B278*VLOOKUP($D278,aliments!$B$2:$AZ$70,34,0)/100)</f>
        <v/>
      </c>
      <c r="AL278" s="24" t="str">
        <f>IF($D278="","",$B278*VLOOKUP($D278,aliments!$B$2:$AZ$70,35,0)/100)</f>
        <v/>
      </c>
      <c r="AM278" s="24" t="str">
        <f>IF($D278="","",$B278*VLOOKUP($D278,aliments!$B$2:$AZ$70,36,0)/100)</f>
        <v/>
      </c>
      <c r="AN278" s="24" t="str">
        <f>IF($D278="","",$B278*VLOOKUP($D278,aliments!$B$2:$AZ$70,37,0)/100)</f>
        <v/>
      </c>
    </row>
    <row r="279" spans="1:75">
      <c r="D279" s="23"/>
      <c r="E279" s="24" t="str">
        <f>IF($D279="","",$B279*VLOOKUP($D279,aliments!$B$2:$AZ$70,2,0)/100)</f>
        <v/>
      </c>
      <c r="F279" s="24" t="str">
        <f>IF($D279="","",$B279*VLOOKUP($D279,aliments!$B$2:$AZ$70,3,0)/100)</f>
        <v/>
      </c>
      <c r="G279" s="24" t="str">
        <f>IF($D279="","",$B279*VLOOKUP($D279,aliments!$B$2:$AZ$70,4,0)/100)</f>
        <v/>
      </c>
      <c r="H279" s="24" t="str">
        <f>IF($D279="","",$B279*VLOOKUP($D279,aliments!$B$2:$AZ$70,5,0)/100)</f>
        <v/>
      </c>
      <c r="I279" s="24" t="str">
        <f>IF($D279="","",$B279*VLOOKUP($D279,aliments!$B$2:$AZ$70,6,0)/100)</f>
        <v/>
      </c>
      <c r="J279" s="24" t="str">
        <f>IF($D279="","",$B279*VLOOKUP($D279,aliments!$B$2:$AZ$70,7,0)/100)</f>
        <v/>
      </c>
      <c r="K279" s="24" t="str">
        <f>IF($D279="","",$B279*VLOOKUP($D279,aliments!$B$2:$AZ$70,8,0)/100)</f>
        <v/>
      </c>
      <c r="L279" s="24" t="str">
        <f>IF($D279="","",$B279*VLOOKUP($D279,aliments!$B$2:$AZ$70,9,0)/100)</f>
        <v/>
      </c>
      <c r="M279" s="24" t="str">
        <f>IF($D279="","",$B279*VLOOKUP($D279,aliments!$B$2:$AZ$70,10,0)/100)</f>
        <v/>
      </c>
      <c r="N279" s="24" t="str">
        <f>IF($D279="","",$B279*VLOOKUP($D279,aliments!$B$2:$AZ$70,11,0)/100)</f>
        <v/>
      </c>
      <c r="O279" s="24" t="str">
        <f>IF($D279="","",$B279*VLOOKUP($D279,aliments!$B$2:$AZ$70,12,0)/100)</f>
        <v/>
      </c>
      <c r="P279" s="24" t="str">
        <f>IF($D279="","",$B279*VLOOKUP($D279,aliments!$B$2:$AZ$70,13,0)/100)</f>
        <v/>
      </c>
      <c r="Q279" s="24" t="str">
        <f>IF($D279="","",$B279*VLOOKUP($D279,aliments!$B$2:$AZ$70,14,0)/100)</f>
        <v/>
      </c>
      <c r="R279" s="24" t="str">
        <f>IF($D279="","",$B279*VLOOKUP($D279,aliments!$B$2:$AZ$70,15,0)/100)</f>
        <v/>
      </c>
      <c r="S279" s="24" t="str">
        <f>IF($D279="","",$B279*VLOOKUP($D279,aliments!$B$2:$AZ$70,16,0)/100)</f>
        <v/>
      </c>
      <c r="T279" s="24" t="str">
        <f>IF($D279="","",$B279*VLOOKUP($D279,aliments!$B$2:$AZ$70,17,0)/100)</f>
        <v/>
      </c>
      <c r="U279" s="24" t="str">
        <f>IF($D279="","",$B279*VLOOKUP($D279,aliments!$B$2:$AZ$70,18,0)/100)</f>
        <v/>
      </c>
      <c r="V279" s="24" t="str">
        <f>IF($D279="","",$B279*VLOOKUP($D279,aliments!$B$2:$AZ$70,19,0)/100)</f>
        <v/>
      </c>
      <c r="W279" s="24" t="str">
        <f>IF($D279="","",$B279*VLOOKUP($D279,aliments!$B$2:$AZ$70,20,0)/100)</f>
        <v/>
      </c>
      <c r="X279" s="24" t="str">
        <f>IF($D279="","",$B279*VLOOKUP($D279,aliments!$B$2:$AZ$70,21,0)/100)</f>
        <v/>
      </c>
      <c r="Y279" s="24" t="str">
        <f>IF($D279="","",$B279*VLOOKUP($D279,aliments!$B$2:$AZ$70,22,0)/100)</f>
        <v/>
      </c>
      <c r="Z279" s="24" t="str">
        <f>IF($D279="","",$B279*VLOOKUP($D279,aliments!$B$2:$AZ$70,23,0)/100)</f>
        <v/>
      </c>
      <c r="AA279" s="24" t="str">
        <f>IF($D279="","",$B279*VLOOKUP($D279,aliments!$B$2:$AZ$70,24,0)/100)</f>
        <v/>
      </c>
      <c r="AB279" s="24" t="str">
        <f>IF($D279="","",$B279*VLOOKUP($D279,aliments!$B$2:$AZ$70,25,0)/100)</f>
        <v/>
      </c>
      <c r="AC279" s="24" t="str">
        <f>IF($D279="","",$B279*VLOOKUP($D279,aliments!$B$2:$AZ$70,26,0)/100)</f>
        <v/>
      </c>
      <c r="AD279" s="24" t="str">
        <f>IF($D279="","",$B279*VLOOKUP($D279,aliments!$B$2:$AZ$70,27,0)/100)</f>
        <v/>
      </c>
      <c r="AE279" s="24" t="str">
        <f>IF($D279="","",$B279*VLOOKUP($D279,aliments!$B$2:$AZ$70,28,0)/100)</f>
        <v/>
      </c>
      <c r="AF279" s="24" t="str">
        <f>IF($D279="","",$B279*VLOOKUP($D279,aliments!$B$2:$AZ$70,29,0)/100)</f>
        <v/>
      </c>
      <c r="AG279" s="24" t="str">
        <f>IF($D279="","",$B279*VLOOKUP($D279,aliments!$B$2:$AZ$70,30,0)/100)</f>
        <v/>
      </c>
      <c r="AH279" s="24" t="str">
        <f>IF($D279="","",$B279*VLOOKUP($D279,aliments!$B$2:$AZ$70,31,0)/100)</f>
        <v/>
      </c>
      <c r="AI279" s="24" t="str">
        <f>IF($D279="","",$B279*VLOOKUP($D279,aliments!$B$2:$AZ$70,32,0)/100)</f>
        <v/>
      </c>
      <c r="AJ279" s="24" t="str">
        <f>IF($D279="","",$B279*VLOOKUP($D279,aliments!$B$2:$AZ$70,33,0)/100)</f>
        <v/>
      </c>
      <c r="AK279" s="24" t="str">
        <f>IF($D279="","",$B279*VLOOKUP($D279,aliments!$B$2:$AZ$70,34,0)/100)</f>
        <v/>
      </c>
      <c r="AL279" s="24" t="str">
        <f>IF($D279="","",$B279*VLOOKUP($D279,aliments!$B$2:$AZ$70,35,0)/100)</f>
        <v/>
      </c>
      <c r="AM279" s="24" t="str">
        <f>IF($D279="","",$B279*VLOOKUP($D279,aliments!$B$2:$AZ$70,36,0)/100)</f>
        <v/>
      </c>
      <c r="AN279" s="24" t="str">
        <f>IF($D279="","",$B279*VLOOKUP($D279,aliments!$B$2:$AZ$70,37,0)/100)</f>
        <v/>
      </c>
    </row>
    <row r="280" spans="1:75">
      <c r="D280" s="23"/>
      <c r="E280" s="24" t="str">
        <f>IF($D280="","",$B280*VLOOKUP($D280,aliments!$B$2:$AZ$70,2,0)/100)</f>
        <v/>
      </c>
      <c r="F280" s="24" t="str">
        <f>IF($D280="","",$B280*VLOOKUP($D280,aliments!$B$2:$AZ$70,3,0)/100)</f>
        <v/>
      </c>
      <c r="G280" s="24" t="str">
        <f>IF($D280="","",$B280*VLOOKUP($D280,aliments!$B$2:$AZ$70,4,0)/100)</f>
        <v/>
      </c>
      <c r="H280" s="24" t="str">
        <f>IF($D280="","",$B280*VLOOKUP($D280,aliments!$B$2:$AZ$70,5,0)/100)</f>
        <v/>
      </c>
      <c r="I280" s="24" t="str">
        <f>IF($D280="","",$B280*VLOOKUP($D280,aliments!$B$2:$AZ$70,6,0)/100)</f>
        <v/>
      </c>
      <c r="J280" s="24" t="str">
        <f>IF($D280="","",$B280*VLOOKUP($D280,aliments!$B$2:$AZ$70,7,0)/100)</f>
        <v/>
      </c>
      <c r="K280" s="24" t="str">
        <f>IF($D280="","",$B280*VLOOKUP($D280,aliments!$B$2:$AZ$70,8,0)/100)</f>
        <v/>
      </c>
      <c r="L280" s="24" t="str">
        <f>IF($D280="","",$B280*VLOOKUP($D280,aliments!$B$2:$AZ$70,9,0)/100)</f>
        <v/>
      </c>
      <c r="M280" s="24" t="str">
        <f>IF($D280="","",$B280*VLOOKUP($D280,aliments!$B$2:$AZ$70,10,0)/100)</f>
        <v/>
      </c>
      <c r="N280" s="24" t="str">
        <f>IF($D280="","",$B280*VLOOKUP($D280,aliments!$B$2:$AZ$70,11,0)/100)</f>
        <v/>
      </c>
      <c r="O280" s="24" t="str">
        <f>IF($D280="","",$B280*VLOOKUP($D280,aliments!$B$2:$AZ$70,12,0)/100)</f>
        <v/>
      </c>
      <c r="P280" s="24" t="str">
        <f>IF($D280="","",$B280*VLOOKUP($D280,aliments!$B$2:$AZ$70,13,0)/100)</f>
        <v/>
      </c>
      <c r="Q280" s="24" t="str">
        <f>IF($D280="","",$B280*VLOOKUP($D280,aliments!$B$2:$AZ$70,14,0)/100)</f>
        <v/>
      </c>
      <c r="R280" s="24" t="str">
        <f>IF($D280="","",$B280*VLOOKUP($D280,aliments!$B$2:$AZ$70,15,0)/100)</f>
        <v/>
      </c>
      <c r="S280" s="24" t="str">
        <f>IF($D280="","",$B280*VLOOKUP($D280,aliments!$B$2:$AZ$70,16,0)/100)</f>
        <v/>
      </c>
      <c r="T280" s="24" t="str">
        <f>IF($D280="","",$B280*VLOOKUP($D280,aliments!$B$2:$AZ$70,17,0)/100)</f>
        <v/>
      </c>
      <c r="U280" s="24" t="str">
        <f>IF($D280="","",$B280*VLOOKUP($D280,aliments!$B$2:$AZ$70,18,0)/100)</f>
        <v/>
      </c>
      <c r="V280" s="24" t="str">
        <f>IF($D280="","",$B280*VLOOKUP($D280,aliments!$B$2:$AZ$70,19,0)/100)</f>
        <v/>
      </c>
      <c r="W280" s="24" t="str">
        <f>IF($D280="","",$B280*VLOOKUP($D280,aliments!$B$2:$AZ$70,20,0)/100)</f>
        <v/>
      </c>
      <c r="X280" s="24" t="str">
        <f>IF($D280="","",$B280*VLOOKUP($D280,aliments!$B$2:$AZ$70,21,0)/100)</f>
        <v/>
      </c>
      <c r="Y280" s="24" t="str">
        <f>IF($D280="","",$B280*VLOOKUP($D280,aliments!$B$2:$AZ$70,22,0)/100)</f>
        <v/>
      </c>
      <c r="Z280" s="24" t="str">
        <f>IF($D280="","",$B280*VLOOKUP($D280,aliments!$B$2:$AZ$70,23,0)/100)</f>
        <v/>
      </c>
      <c r="AA280" s="24" t="str">
        <f>IF($D280="","",$B280*VLOOKUP($D280,aliments!$B$2:$AZ$70,24,0)/100)</f>
        <v/>
      </c>
      <c r="AB280" s="24" t="str">
        <f>IF($D280="","",$B280*VLOOKUP($D280,aliments!$B$2:$AZ$70,25,0)/100)</f>
        <v/>
      </c>
      <c r="AC280" s="24" t="str">
        <f>IF($D280="","",$B280*VLOOKUP($D280,aliments!$B$2:$AZ$70,26,0)/100)</f>
        <v/>
      </c>
      <c r="AD280" s="24" t="str">
        <f>IF($D280="","",$B280*VLOOKUP($D280,aliments!$B$2:$AZ$70,27,0)/100)</f>
        <v/>
      </c>
      <c r="AE280" s="24" t="str">
        <f>IF($D280="","",$B280*VLOOKUP($D280,aliments!$B$2:$AZ$70,28,0)/100)</f>
        <v/>
      </c>
      <c r="AF280" s="24" t="str">
        <f>IF($D280="","",$B280*VLOOKUP($D280,aliments!$B$2:$AZ$70,29,0)/100)</f>
        <v/>
      </c>
      <c r="AG280" s="24" t="str">
        <f>IF($D280="","",$B280*VLOOKUP($D280,aliments!$B$2:$AZ$70,30,0)/100)</f>
        <v/>
      </c>
      <c r="AH280" s="24" t="str">
        <f>IF($D280="","",$B280*VLOOKUP($D280,aliments!$B$2:$AZ$70,31,0)/100)</f>
        <v/>
      </c>
      <c r="AI280" s="24" t="str">
        <f>IF($D280="","",$B280*VLOOKUP($D280,aliments!$B$2:$AZ$70,32,0)/100)</f>
        <v/>
      </c>
      <c r="AJ280" s="24" t="str">
        <f>IF($D280="","",$B280*VLOOKUP($D280,aliments!$B$2:$AZ$70,33,0)/100)</f>
        <v/>
      </c>
      <c r="AK280" s="24" t="str">
        <f>IF($D280="","",$B280*VLOOKUP($D280,aliments!$B$2:$AZ$70,34,0)/100)</f>
        <v/>
      </c>
      <c r="AL280" s="24" t="str">
        <f>IF($D280="","",$B280*VLOOKUP($D280,aliments!$B$2:$AZ$70,35,0)/100)</f>
        <v/>
      </c>
      <c r="AM280" s="24" t="str">
        <f>IF($D280="","",$B280*VLOOKUP($D280,aliments!$B$2:$AZ$70,36,0)/100)</f>
        <v/>
      </c>
      <c r="AN280" s="24" t="str">
        <f>IF($D280="","",$B280*VLOOKUP($D280,aliments!$B$2:$AZ$70,37,0)/100)</f>
        <v/>
      </c>
      <c r="AT280" s="19"/>
      <c r="AU280" s="19"/>
      <c r="AV280" s="19"/>
      <c r="AW280" s="19"/>
      <c r="AX280" s="19"/>
      <c r="AY280" s="19"/>
      <c r="AZ280" s="19"/>
      <c r="BA280" s="19"/>
      <c r="BB280" s="19"/>
      <c r="BC280" s="19"/>
      <c r="BD280" s="19"/>
      <c r="BE280" s="19"/>
      <c r="BF280" s="19"/>
      <c r="BG280" s="19"/>
      <c r="BH280" s="19"/>
      <c r="BI280" s="19"/>
      <c r="BJ280" s="19"/>
      <c r="BK280" s="19"/>
      <c r="BL280" s="19"/>
      <c r="BM280" s="19"/>
      <c r="BN280" s="19"/>
      <c r="BO280" s="19"/>
      <c r="BP280" s="19"/>
      <c r="BQ280" s="19"/>
      <c r="BR280" s="19"/>
      <c r="BS280" s="19"/>
      <c r="BT280" s="19"/>
      <c r="BU280" s="19"/>
      <c r="BV280" s="19"/>
      <c r="BW280" s="19"/>
    </row>
    <row r="281" spans="1:75">
      <c r="D281" s="23"/>
      <c r="E281" s="24" t="str">
        <f>IF($D281="","",$B281*VLOOKUP($D281,aliments!$B$2:$AZ$70,2,0)/100)</f>
        <v/>
      </c>
      <c r="F281" s="24" t="str">
        <f>IF($D281="","",$B281*VLOOKUP($D281,aliments!$B$2:$AZ$70,3,0)/100)</f>
        <v/>
      </c>
      <c r="G281" s="24" t="str">
        <f>IF($D281="","",$B281*VLOOKUP($D281,aliments!$B$2:$AZ$70,4,0)/100)</f>
        <v/>
      </c>
      <c r="H281" s="24" t="str">
        <f>IF($D281="","",$B281*VLOOKUP($D281,aliments!$B$2:$AZ$70,5,0)/100)</f>
        <v/>
      </c>
      <c r="I281" s="24" t="str">
        <f>IF($D281="","",$B281*VLOOKUP($D281,aliments!$B$2:$AZ$70,6,0)/100)</f>
        <v/>
      </c>
      <c r="J281" s="24" t="str">
        <f>IF($D281="","",$B281*VLOOKUP($D281,aliments!$B$2:$AZ$70,7,0)/100)</f>
        <v/>
      </c>
      <c r="K281" s="24" t="str">
        <f>IF($D281="","",$B281*VLOOKUP($D281,aliments!$B$2:$AZ$70,8,0)/100)</f>
        <v/>
      </c>
      <c r="L281" s="24" t="str">
        <f>IF($D281="","",$B281*VLOOKUP($D281,aliments!$B$2:$AZ$70,9,0)/100)</f>
        <v/>
      </c>
      <c r="M281" s="24" t="str">
        <f>IF($D281="","",$B281*VLOOKUP($D281,aliments!$B$2:$AZ$70,10,0)/100)</f>
        <v/>
      </c>
      <c r="N281" s="24" t="str">
        <f>IF($D281="","",$B281*VLOOKUP($D281,aliments!$B$2:$AZ$70,11,0)/100)</f>
        <v/>
      </c>
      <c r="O281" s="24" t="str">
        <f>IF($D281="","",$B281*VLOOKUP($D281,aliments!$B$2:$AZ$70,12,0)/100)</f>
        <v/>
      </c>
      <c r="P281" s="24" t="str">
        <f>IF($D281="","",$B281*VLOOKUP($D281,aliments!$B$2:$AZ$70,13,0)/100)</f>
        <v/>
      </c>
      <c r="Q281" s="24" t="str">
        <f>IF($D281="","",$B281*VLOOKUP($D281,aliments!$B$2:$AZ$70,14,0)/100)</f>
        <v/>
      </c>
      <c r="R281" s="24" t="str">
        <f>IF($D281="","",$B281*VLOOKUP($D281,aliments!$B$2:$AZ$70,15,0)/100)</f>
        <v/>
      </c>
      <c r="S281" s="24" t="str">
        <f>IF($D281="","",$B281*VLOOKUP($D281,aliments!$B$2:$AZ$70,16,0)/100)</f>
        <v/>
      </c>
      <c r="T281" s="24" t="str">
        <f>IF($D281="","",$B281*VLOOKUP($D281,aliments!$B$2:$AZ$70,17,0)/100)</f>
        <v/>
      </c>
      <c r="U281" s="24" t="str">
        <f>IF($D281="","",$B281*VLOOKUP($D281,aliments!$B$2:$AZ$70,18,0)/100)</f>
        <v/>
      </c>
      <c r="V281" s="24" t="str">
        <f>IF($D281="","",$B281*VLOOKUP($D281,aliments!$B$2:$AZ$70,19,0)/100)</f>
        <v/>
      </c>
      <c r="W281" s="24" t="str">
        <f>IF($D281="","",$B281*VLOOKUP($D281,aliments!$B$2:$AZ$70,20,0)/100)</f>
        <v/>
      </c>
      <c r="X281" s="24" t="str">
        <f>IF($D281="","",$B281*VLOOKUP($D281,aliments!$B$2:$AZ$70,21,0)/100)</f>
        <v/>
      </c>
      <c r="Y281" s="24" t="str">
        <f>IF($D281="","",$B281*VLOOKUP($D281,aliments!$B$2:$AZ$70,22,0)/100)</f>
        <v/>
      </c>
      <c r="Z281" s="24" t="str">
        <f>IF($D281="","",$B281*VLOOKUP($D281,aliments!$B$2:$AZ$70,23,0)/100)</f>
        <v/>
      </c>
      <c r="AA281" s="24" t="str">
        <f>IF($D281="","",$B281*VLOOKUP($D281,aliments!$B$2:$AZ$70,24,0)/100)</f>
        <v/>
      </c>
      <c r="AB281" s="24" t="str">
        <f>IF($D281="","",$B281*VLOOKUP($D281,aliments!$B$2:$AZ$70,25,0)/100)</f>
        <v/>
      </c>
      <c r="AC281" s="24" t="str">
        <f>IF($D281="","",$B281*VLOOKUP($D281,aliments!$B$2:$AZ$70,26,0)/100)</f>
        <v/>
      </c>
      <c r="AD281" s="24" t="str">
        <f>IF($D281="","",$B281*VLOOKUP($D281,aliments!$B$2:$AZ$70,27,0)/100)</f>
        <v/>
      </c>
      <c r="AE281" s="24" t="str">
        <f>IF($D281="","",$B281*VLOOKUP($D281,aliments!$B$2:$AZ$70,28,0)/100)</f>
        <v/>
      </c>
      <c r="AF281" s="24" t="str">
        <f>IF($D281="","",$B281*VLOOKUP($D281,aliments!$B$2:$AZ$70,29,0)/100)</f>
        <v/>
      </c>
      <c r="AG281" s="24" t="str">
        <f>IF($D281="","",$B281*VLOOKUP($D281,aliments!$B$2:$AZ$70,30,0)/100)</f>
        <v/>
      </c>
      <c r="AH281" s="24" t="str">
        <f>IF($D281="","",$B281*VLOOKUP($D281,aliments!$B$2:$AZ$70,31,0)/100)</f>
        <v/>
      </c>
      <c r="AI281" s="24" t="str">
        <f>IF($D281="","",$B281*VLOOKUP($D281,aliments!$B$2:$AZ$70,32,0)/100)</f>
        <v/>
      </c>
      <c r="AJ281" s="24" t="str">
        <f>IF($D281="","",$B281*VLOOKUP($D281,aliments!$B$2:$AZ$70,33,0)/100)</f>
        <v/>
      </c>
      <c r="AK281" s="24" t="str">
        <f>IF($D281="","",$B281*VLOOKUP($D281,aliments!$B$2:$AZ$70,34,0)/100)</f>
        <v/>
      </c>
      <c r="AL281" s="24" t="str">
        <f>IF($D281="","",$B281*VLOOKUP($D281,aliments!$B$2:$AZ$70,35,0)/100)</f>
        <v/>
      </c>
      <c r="AM281" s="24" t="str">
        <f>IF($D281="","",$B281*VLOOKUP($D281,aliments!$B$2:$AZ$70,36,0)/100)</f>
        <v/>
      </c>
      <c r="AN281" s="24" t="str">
        <f>IF($D281="","",$B281*VLOOKUP($D281,aliments!$B$2:$AZ$70,37,0)/100)</f>
        <v/>
      </c>
      <c r="AT281" s="19"/>
      <c r="AU281" s="19"/>
      <c r="AV281" s="19"/>
      <c r="AW281" s="19"/>
      <c r="AX281" s="19"/>
      <c r="AY281" s="19"/>
      <c r="AZ281" s="19"/>
      <c r="BA281" s="19"/>
      <c r="BB281" s="19"/>
      <c r="BC281" s="19"/>
      <c r="BD281" s="19"/>
      <c r="BE281" s="19"/>
      <c r="BF281" s="19"/>
      <c r="BG281" s="19"/>
      <c r="BH281" s="19"/>
      <c r="BI281" s="19"/>
      <c r="BJ281" s="19"/>
      <c r="BK281" s="19"/>
      <c r="BL281" s="19"/>
      <c r="BM281" s="19"/>
      <c r="BN281" s="19"/>
      <c r="BO281" s="19"/>
      <c r="BP281" s="19"/>
      <c r="BQ281" s="19"/>
      <c r="BR281" s="19"/>
      <c r="BS281" s="19"/>
      <c r="BT281" s="19"/>
      <c r="BU281" s="19"/>
      <c r="BV281" s="19"/>
      <c r="BW281" s="19"/>
    </row>
    <row r="282" spans="1:75">
      <c r="D282" s="23"/>
      <c r="E282" s="24" t="str">
        <f>IF($D282="","",$B282*VLOOKUP($D282,aliments!$B$2:$AZ$70,2,0)/100)</f>
        <v/>
      </c>
      <c r="F282" s="24" t="str">
        <f>IF($D282="","",$B282*VLOOKUP($D282,aliments!$B$2:$AZ$70,3,0)/100)</f>
        <v/>
      </c>
      <c r="G282" s="24" t="str">
        <f>IF($D282="","",$B282*VLOOKUP($D282,aliments!$B$2:$AZ$70,4,0)/100)</f>
        <v/>
      </c>
      <c r="H282" s="24" t="str">
        <f>IF($D282="","",$B282*VLOOKUP($D282,aliments!$B$2:$AZ$70,5,0)/100)</f>
        <v/>
      </c>
      <c r="I282" s="24" t="str">
        <f>IF($D282="","",$B282*VLOOKUP($D282,aliments!$B$2:$AZ$70,6,0)/100)</f>
        <v/>
      </c>
      <c r="J282" s="24" t="str">
        <f>IF($D282="","",$B282*VLOOKUP($D282,aliments!$B$2:$AZ$70,7,0)/100)</f>
        <v/>
      </c>
      <c r="K282" s="24" t="str">
        <f>IF($D282="","",$B282*VLOOKUP($D282,aliments!$B$2:$AZ$70,8,0)/100)</f>
        <v/>
      </c>
      <c r="L282" s="24" t="str">
        <f>IF($D282="","",$B282*VLOOKUP($D282,aliments!$B$2:$AZ$70,9,0)/100)</f>
        <v/>
      </c>
      <c r="M282" s="24" t="str">
        <f>IF($D282="","",$B282*VLOOKUP($D282,aliments!$B$2:$AZ$70,10,0)/100)</f>
        <v/>
      </c>
      <c r="N282" s="24" t="str">
        <f>IF($D282="","",$B282*VLOOKUP($D282,aliments!$B$2:$AZ$70,11,0)/100)</f>
        <v/>
      </c>
      <c r="O282" s="24" t="str">
        <f>IF($D282="","",$B282*VLOOKUP($D282,aliments!$B$2:$AZ$70,12,0)/100)</f>
        <v/>
      </c>
      <c r="P282" s="24" t="str">
        <f>IF($D282="","",$B282*VLOOKUP($D282,aliments!$B$2:$AZ$70,13,0)/100)</f>
        <v/>
      </c>
      <c r="Q282" s="24" t="str">
        <f>IF($D282="","",$B282*VLOOKUP($D282,aliments!$B$2:$AZ$70,14,0)/100)</f>
        <v/>
      </c>
      <c r="R282" s="24" t="str">
        <f>IF($D282="","",$B282*VLOOKUP($D282,aliments!$B$2:$AZ$70,15,0)/100)</f>
        <v/>
      </c>
      <c r="S282" s="24" t="str">
        <f>IF($D282="","",$B282*VLOOKUP($D282,aliments!$B$2:$AZ$70,16,0)/100)</f>
        <v/>
      </c>
      <c r="T282" s="24" t="str">
        <f>IF($D282="","",$B282*VLOOKUP($D282,aliments!$B$2:$AZ$70,17,0)/100)</f>
        <v/>
      </c>
      <c r="U282" s="24" t="str">
        <f>IF($D282="","",$B282*VLOOKUP($D282,aliments!$B$2:$AZ$70,18,0)/100)</f>
        <v/>
      </c>
      <c r="V282" s="24" t="str">
        <f>IF($D282="","",$B282*VLOOKUP($D282,aliments!$B$2:$AZ$70,19,0)/100)</f>
        <v/>
      </c>
      <c r="W282" s="24" t="str">
        <f>IF($D282="","",$B282*VLOOKUP($D282,aliments!$B$2:$AZ$70,20,0)/100)</f>
        <v/>
      </c>
      <c r="X282" s="24" t="str">
        <f>IF($D282="","",$B282*VLOOKUP($D282,aliments!$B$2:$AZ$70,21,0)/100)</f>
        <v/>
      </c>
      <c r="Y282" s="24" t="str">
        <f>IF($D282="","",$B282*VLOOKUP($D282,aliments!$B$2:$AZ$70,22,0)/100)</f>
        <v/>
      </c>
      <c r="Z282" s="24" t="str">
        <f>IF($D282="","",$B282*VLOOKUP($D282,aliments!$B$2:$AZ$70,23,0)/100)</f>
        <v/>
      </c>
      <c r="AA282" s="24" t="str">
        <f>IF($D282="","",$B282*VLOOKUP($D282,aliments!$B$2:$AZ$70,24,0)/100)</f>
        <v/>
      </c>
      <c r="AB282" s="24" t="str">
        <f>IF($D282="","",$B282*VLOOKUP($D282,aliments!$B$2:$AZ$70,25,0)/100)</f>
        <v/>
      </c>
      <c r="AC282" s="24" t="str">
        <f>IF($D282="","",$B282*VLOOKUP($D282,aliments!$B$2:$AZ$70,26,0)/100)</f>
        <v/>
      </c>
      <c r="AD282" s="24" t="str">
        <f>IF($D282="","",$B282*VLOOKUP($D282,aliments!$B$2:$AZ$70,27,0)/100)</f>
        <v/>
      </c>
      <c r="AE282" s="24" t="str">
        <f>IF($D282="","",$B282*VLOOKUP($D282,aliments!$B$2:$AZ$70,28,0)/100)</f>
        <v/>
      </c>
      <c r="AF282" s="24" t="str">
        <f>IF($D282="","",$B282*VLOOKUP($D282,aliments!$B$2:$AZ$70,29,0)/100)</f>
        <v/>
      </c>
      <c r="AG282" s="24" t="str">
        <f>IF($D282="","",$B282*VLOOKUP($D282,aliments!$B$2:$AZ$70,30,0)/100)</f>
        <v/>
      </c>
      <c r="AH282" s="24" t="str">
        <f>IF($D282="","",$B282*VLOOKUP($D282,aliments!$B$2:$AZ$70,31,0)/100)</f>
        <v/>
      </c>
      <c r="AI282" s="24" t="str">
        <f>IF($D282="","",$B282*VLOOKUP($D282,aliments!$B$2:$AZ$70,32,0)/100)</f>
        <v/>
      </c>
      <c r="AJ282" s="24" t="str">
        <f>IF($D282="","",$B282*VLOOKUP($D282,aliments!$B$2:$AZ$70,33,0)/100)</f>
        <v/>
      </c>
      <c r="AK282" s="24" t="str">
        <f>IF($D282="","",$B282*VLOOKUP($D282,aliments!$B$2:$AZ$70,34,0)/100)</f>
        <v/>
      </c>
      <c r="AL282" s="24" t="str">
        <f>IF($D282="","",$B282*VLOOKUP($D282,aliments!$B$2:$AZ$70,35,0)/100)</f>
        <v/>
      </c>
      <c r="AM282" s="24" t="str">
        <f>IF($D282="","",$B282*VLOOKUP($D282,aliments!$B$2:$AZ$70,36,0)/100)</f>
        <v/>
      </c>
      <c r="AN282" s="24" t="str">
        <f>IF($D282="","",$B282*VLOOKUP($D282,aliments!$B$2:$AZ$70,37,0)/100)</f>
        <v/>
      </c>
      <c r="AT282" s="19"/>
      <c r="AU282" s="19"/>
      <c r="AV282" s="19"/>
      <c r="AW282" s="19"/>
      <c r="AX282" s="19"/>
      <c r="AY282" s="19"/>
      <c r="AZ282" s="19"/>
      <c r="BA282" s="19"/>
      <c r="BB282" s="19"/>
      <c r="BC282" s="19"/>
      <c r="BD282" s="19"/>
      <c r="BE282" s="19"/>
      <c r="BF282" s="19"/>
      <c r="BG282" s="19"/>
      <c r="BH282" s="19"/>
      <c r="BI282" s="19"/>
      <c r="BJ282" s="19"/>
      <c r="BK282" s="19"/>
      <c r="BL282" s="19"/>
      <c r="BM282" s="19"/>
      <c r="BN282" s="19"/>
      <c r="BO282" s="19"/>
      <c r="BP282" s="19"/>
      <c r="BQ282" s="19"/>
      <c r="BR282" s="19"/>
      <c r="BS282" s="19"/>
      <c r="BT282" s="19"/>
      <c r="BU282" s="19"/>
      <c r="BV282" s="19"/>
      <c r="BW282" s="19"/>
    </row>
    <row r="283" spans="1:75">
      <c r="D283" s="23"/>
      <c r="E283" s="24" t="str">
        <f>IF($D283="","",$B283*VLOOKUP($D283,aliments!$B$2:$AZ$70,2,0)/100)</f>
        <v/>
      </c>
      <c r="F283" s="24" t="str">
        <f>IF($D283="","",$B283*VLOOKUP($D283,aliments!$B$2:$AZ$70,3,0)/100)</f>
        <v/>
      </c>
      <c r="G283" s="24" t="str">
        <f>IF($D283="","",$B283*VLOOKUP($D283,aliments!$B$2:$AZ$70,4,0)/100)</f>
        <v/>
      </c>
      <c r="H283" s="24" t="str">
        <f>IF($D283="","",$B283*VLOOKUP($D283,aliments!$B$2:$AZ$70,5,0)/100)</f>
        <v/>
      </c>
      <c r="I283" s="24" t="str">
        <f>IF($D283="","",$B283*VLOOKUP($D283,aliments!$B$2:$AZ$70,6,0)/100)</f>
        <v/>
      </c>
      <c r="J283" s="24" t="str">
        <f>IF($D283="","",$B283*VLOOKUP($D283,aliments!$B$2:$AZ$70,7,0)/100)</f>
        <v/>
      </c>
      <c r="K283" s="24" t="str">
        <f>IF($D283="","",$B283*VLOOKUP($D283,aliments!$B$2:$AZ$70,8,0)/100)</f>
        <v/>
      </c>
      <c r="L283" s="24" t="str">
        <f>IF($D283="","",$B283*VLOOKUP($D283,aliments!$B$2:$AZ$70,9,0)/100)</f>
        <v/>
      </c>
      <c r="M283" s="24" t="str">
        <f>IF($D283="","",$B283*VLOOKUP($D283,aliments!$B$2:$AZ$70,10,0)/100)</f>
        <v/>
      </c>
      <c r="N283" s="24" t="str">
        <f>IF($D283="","",$B283*VLOOKUP($D283,aliments!$B$2:$AZ$70,11,0)/100)</f>
        <v/>
      </c>
      <c r="O283" s="24" t="str">
        <f>IF($D283="","",$B283*VLOOKUP($D283,aliments!$B$2:$AZ$70,12,0)/100)</f>
        <v/>
      </c>
      <c r="P283" s="24" t="str">
        <f>IF($D283="","",$B283*VLOOKUP($D283,aliments!$B$2:$AZ$70,13,0)/100)</f>
        <v/>
      </c>
      <c r="Q283" s="24" t="str">
        <f>IF($D283="","",$B283*VLOOKUP($D283,aliments!$B$2:$AZ$70,14,0)/100)</f>
        <v/>
      </c>
      <c r="R283" s="24" t="str">
        <f>IF($D283="","",$B283*VLOOKUP($D283,aliments!$B$2:$AZ$70,15,0)/100)</f>
        <v/>
      </c>
      <c r="S283" s="24" t="str">
        <f>IF($D283="","",$B283*VLOOKUP($D283,aliments!$B$2:$AZ$70,16,0)/100)</f>
        <v/>
      </c>
      <c r="T283" s="24" t="str">
        <f>IF($D283="","",$B283*VLOOKUP($D283,aliments!$B$2:$AZ$70,17,0)/100)</f>
        <v/>
      </c>
      <c r="U283" s="24" t="str">
        <f>IF($D283="","",$B283*VLOOKUP($D283,aliments!$B$2:$AZ$70,18,0)/100)</f>
        <v/>
      </c>
      <c r="V283" s="24" t="str">
        <f>IF($D283="","",$B283*VLOOKUP($D283,aliments!$B$2:$AZ$70,19,0)/100)</f>
        <v/>
      </c>
      <c r="W283" s="24" t="str">
        <f>IF($D283="","",$B283*VLOOKUP($D283,aliments!$B$2:$AZ$70,20,0)/100)</f>
        <v/>
      </c>
      <c r="X283" s="24" t="str">
        <f>IF($D283="","",$B283*VLOOKUP($D283,aliments!$B$2:$AZ$70,21,0)/100)</f>
        <v/>
      </c>
      <c r="Y283" s="24" t="str">
        <f>IF($D283="","",$B283*VLOOKUP($D283,aliments!$B$2:$AZ$70,22,0)/100)</f>
        <v/>
      </c>
      <c r="Z283" s="24" t="str">
        <f>IF($D283="","",$B283*VLOOKUP($D283,aliments!$B$2:$AZ$70,23,0)/100)</f>
        <v/>
      </c>
      <c r="AA283" s="24" t="str">
        <f>IF($D283="","",$B283*VLOOKUP($D283,aliments!$B$2:$AZ$70,24,0)/100)</f>
        <v/>
      </c>
      <c r="AB283" s="24" t="str">
        <f>IF($D283="","",$B283*VLOOKUP($D283,aliments!$B$2:$AZ$70,25,0)/100)</f>
        <v/>
      </c>
      <c r="AC283" s="24" t="str">
        <f>IF($D283="","",$B283*VLOOKUP($D283,aliments!$B$2:$AZ$70,26,0)/100)</f>
        <v/>
      </c>
      <c r="AD283" s="24" t="str">
        <f>IF($D283="","",$B283*VLOOKUP($D283,aliments!$B$2:$AZ$70,27,0)/100)</f>
        <v/>
      </c>
      <c r="AE283" s="24" t="str">
        <f>IF($D283="","",$B283*VLOOKUP($D283,aliments!$B$2:$AZ$70,28,0)/100)</f>
        <v/>
      </c>
      <c r="AF283" s="24" t="str">
        <f>IF($D283="","",$B283*VLOOKUP($D283,aliments!$B$2:$AZ$70,29,0)/100)</f>
        <v/>
      </c>
      <c r="AG283" s="24" t="str">
        <f>IF($D283="","",$B283*VLOOKUP($D283,aliments!$B$2:$AZ$70,30,0)/100)</f>
        <v/>
      </c>
      <c r="AH283" s="24" t="str">
        <f>IF($D283="","",$B283*VLOOKUP($D283,aliments!$B$2:$AZ$70,31,0)/100)</f>
        <v/>
      </c>
      <c r="AI283" s="24" t="str">
        <f>IF($D283="","",$B283*VLOOKUP($D283,aliments!$B$2:$AZ$70,32,0)/100)</f>
        <v/>
      </c>
      <c r="AJ283" s="24" t="str">
        <f>IF($D283="","",$B283*VLOOKUP($D283,aliments!$B$2:$AZ$70,33,0)/100)</f>
        <v/>
      </c>
      <c r="AK283" s="24" t="str">
        <f>IF($D283="","",$B283*VLOOKUP($D283,aliments!$B$2:$AZ$70,34,0)/100)</f>
        <v/>
      </c>
      <c r="AL283" s="24" t="str">
        <f>IF($D283="","",$B283*VLOOKUP($D283,aliments!$B$2:$AZ$70,35,0)/100)</f>
        <v/>
      </c>
      <c r="AM283" s="24" t="str">
        <f>IF($D283="","",$B283*VLOOKUP($D283,aliments!$B$2:$AZ$70,36,0)/100)</f>
        <v/>
      </c>
      <c r="AN283" s="24" t="str">
        <f>IF($D283="","",$B283*VLOOKUP($D283,aliments!$B$2:$AZ$70,37,0)/100)</f>
        <v/>
      </c>
      <c r="AT283" s="19"/>
      <c r="AU283" s="19"/>
      <c r="AV283" s="19"/>
      <c r="AW283" s="19"/>
      <c r="AX283" s="19"/>
      <c r="AY283" s="19"/>
      <c r="AZ283" s="19"/>
      <c r="BA283" s="19"/>
      <c r="BB283" s="19"/>
      <c r="BC283" s="19"/>
      <c r="BD283" s="19"/>
      <c r="BE283" s="19"/>
      <c r="BF283" s="19"/>
      <c r="BG283" s="19"/>
      <c r="BH283" s="19"/>
      <c r="BI283" s="19"/>
      <c r="BJ283" s="19"/>
      <c r="BK283" s="19"/>
      <c r="BL283" s="19"/>
      <c r="BM283" s="19"/>
      <c r="BN283" s="19"/>
      <c r="BO283" s="19"/>
      <c r="BP283" s="19"/>
      <c r="BQ283" s="19"/>
      <c r="BR283" s="19"/>
      <c r="BS283" s="19"/>
      <c r="BT283" s="19"/>
      <c r="BU283" s="19"/>
      <c r="BV283" s="19"/>
      <c r="BW283" s="19"/>
    </row>
    <row r="284" spans="1:75" ht="13.5" thickBot="1">
      <c r="D284" s="23"/>
      <c r="E284" s="24" t="str">
        <f>IF($D284="","",$B284*VLOOKUP($D284,aliments!$B$2:$AZ$70,2,0)/100)</f>
        <v/>
      </c>
      <c r="F284" s="24" t="str">
        <f>IF($D284="","",$B284*VLOOKUP($D284,aliments!$B$2:$AZ$70,3,0)/100)</f>
        <v/>
      </c>
      <c r="G284" s="24" t="str">
        <f>IF($D284="","",$B284*VLOOKUP($D284,aliments!$B$2:$AZ$70,4,0)/100)</f>
        <v/>
      </c>
      <c r="H284" s="24" t="str">
        <f>IF($D284="","",$B284*VLOOKUP($D284,aliments!$B$2:$AZ$70,5,0)/100)</f>
        <v/>
      </c>
      <c r="I284" s="24" t="str">
        <f>IF($D284="","",$B284*VLOOKUP($D284,aliments!$B$2:$AZ$70,6,0)/100)</f>
        <v/>
      </c>
      <c r="J284" s="24" t="str">
        <f>IF($D284="","",$B284*VLOOKUP($D284,aliments!$B$2:$AZ$70,7,0)/100)</f>
        <v/>
      </c>
      <c r="K284" s="24" t="str">
        <f>IF($D284="","",$B284*VLOOKUP($D284,aliments!$B$2:$AZ$70,8,0)/100)</f>
        <v/>
      </c>
      <c r="L284" s="24" t="str">
        <f>IF($D284="","",$B284*VLOOKUP($D284,aliments!$B$2:$AZ$70,9,0)/100)</f>
        <v/>
      </c>
      <c r="M284" s="24" t="str">
        <f>IF($D284="","",$B284*VLOOKUP($D284,aliments!$B$2:$AZ$70,10,0)/100)</f>
        <v/>
      </c>
      <c r="N284" s="24" t="str">
        <f>IF($D284="","",$B284*VLOOKUP($D284,aliments!$B$2:$AZ$70,11,0)/100)</f>
        <v/>
      </c>
      <c r="O284" s="24" t="str">
        <f>IF($D284="","",$B284*VLOOKUP($D284,aliments!$B$2:$AZ$70,12,0)/100)</f>
        <v/>
      </c>
      <c r="P284" s="24" t="str">
        <f>IF($D284="","",$B284*VLOOKUP($D284,aliments!$B$2:$AZ$70,13,0)/100)</f>
        <v/>
      </c>
      <c r="Q284" s="24" t="str">
        <f>IF($D284="","",$B284*VLOOKUP($D284,aliments!$B$2:$AZ$70,14,0)/100)</f>
        <v/>
      </c>
      <c r="R284" s="24" t="str">
        <f>IF($D284="","",$B284*VLOOKUP($D284,aliments!$B$2:$AZ$70,15,0)/100)</f>
        <v/>
      </c>
      <c r="S284" s="24" t="str">
        <f>IF($D284="","",$B284*VLOOKUP($D284,aliments!$B$2:$AZ$70,16,0)/100)</f>
        <v/>
      </c>
      <c r="T284" s="24" t="str">
        <f>IF($D284="","",$B284*VLOOKUP($D284,aliments!$B$2:$AZ$70,17,0)/100)</f>
        <v/>
      </c>
      <c r="U284" s="24" t="str">
        <f>IF($D284="","",$B284*VLOOKUP($D284,aliments!$B$2:$AZ$70,18,0)/100)</f>
        <v/>
      </c>
      <c r="V284" s="24" t="str">
        <f>IF($D284="","",$B284*VLOOKUP($D284,aliments!$B$2:$AZ$70,19,0)/100)</f>
        <v/>
      </c>
      <c r="W284" s="24" t="str">
        <f>IF($D284="","",$B284*VLOOKUP($D284,aliments!$B$2:$AZ$70,20,0)/100)</f>
        <v/>
      </c>
      <c r="X284" s="24" t="str">
        <f>IF($D284="","",$B284*VLOOKUP($D284,aliments!$B$2:$AZ$70,21,0)/100)</f>
        <v/>
      </c>
      <c r="Y284" s="24" t="str">
        <f>IF($D284="","",$B284*VLOOKUP($D284,aliments!$B$2:$AZ$70,22,0)/100)</f>
        <v/>
      </c>
      <c r="Z284" s="24" t="str">
        <f>IF($D284="","",$B284*VLOOKUP($D284,aliments!$B$2:$AZ$70,23,0)/100)</f>
        <v/>
      </c>
      <c r="AA284" s="24" t="str">
        <f>IF($D284="","",$B284*VLOOKUP($D284,aliments!$B$2:$AZ$70,24,0)/100)</f>
        <v/>
      </c>
      <c r="AB284" s="24" t="str">
        <f>IF($D284="","",$B284*VLOOKUP($D284,aliments!$B$2:$AZ$70,25,0)/100)</f>
        <v/>
      </c>
      <c r="AC284" s="24" t="str">
        <f>IF($D284="","",$B284*VLOOKUP($D284,aliments!$B$2:$AZ$70,26,0)/100)</f>
        <v/>
      </c>
      <c r="AD284" s="24" t="str">
        <f>IF($D284="","",$B284*VLOOKUP($D284,aliments!$B$2:$AZ$70,27,0)/100)</f>
        <v/>
      </c>
      <c r="AE284" s="24" t="str">
        <f>IF($D284="","",$B284*VLOOKUP($D284,aliments!$B$2:$AZ$70,28,0)/100)</f>
        <v/>
      </c>
      <c r="AF284" s="24" t="str">
        <f>IF($D284="","",$B284*VLOOKUP($D284,aliments!$B$2:$AZ$70,29,0)/100)</f>
        <v/>
      </c>
      <c r="AG284" s="24" t="str">
        <f>IF($D284="","",$B284*VLOOKUP($D284,aliments!$B$2:$AZ$70,30,0)/100)</f>
        <v/>
      </c>
      <c r="AH284" s="24" t="str">
        <f>IF($D284="","",$B284*VLOOKUP($D284,aliments!$B$2:$AZ$70,31,0)/100)</f>
        <v/>
      </c>
      <c r="AI284" s="24" t="str">
        <f>IF($D284="","",$B284*VLOOKUP($D284,aliments!$B$2:$AZ$70,32,0)/100)</f>
        <v/>
      </c>
      <c r="AJ284" s="24" t="str">
        <f>IF($D284="","",$B284*VLOOKUP($D284,aliments!$B$2:$AZ$70,33,0)/100)</f>
        <v/>
      </c>
      <c r="AK284" s="24" t="str">
        <f>IF($D284="","",$B284*VLOOKUP($D284,aliments!$B$2:$AZ$70,34,0)/100)</f>
        <v/>
      </c>
      <c r="AL284" s="24" t="str">
        <f>IF($D284="","",$B284*VLOOKUP($D284,aliments!$B$2:$AZ$70,35,0)/100)</f>
        <v/>
      </c>
      <c r="AM284" s="24" t="str">
        <f>IF($D284="","",$B284*VLOOKUP($D284,aliments!$B$2:$AZ$70,36,0)/100)</f>
        <v/>
      </c>
      <c r="AN284" s="24" t="str">
        <f>IF($D284="","",$B284*VLOOKUP($D284,aliments!$B$2:$AZ$70,37,0)/100)</f>
        <v/>
      </c>
      <c r="AT284" s="19"/>
      <c r="AU284" s="19"/>
      <c r="AV284" s="19"/>
      <c r="AW284" s="19"/>
      <c r="AX284" s="19"/>
      <c r="AY284" s="19"/>
      <c r="AZ284" s="19"/>
      <c r="BA284" s="19"/>
      <c r="BB284" s="19"/>
      <c r="BC284" s="19"/>
      <c r="BD284" s="19"/>
      <c r="BE284" s="19"/>
      <c r="BF284" s="19"/>
      <c r="BG284" s="19"/>
      <c r="BH284" s="19"/>
      <c r="BI284" s="19"/>
      <c r="BJ284" s="19"/>
      <c r="BK284" s="19"/>
      <c r="BL284" s="19"/>
      <c r="BM284" s="19"/>
      <c r="BN284" s="19"/>
      <c r="BO284" s="19"/>
      <c r="BP284" s="19"/>
      <c r="BQ284" s="19"/>
      <c r="BR284" s="19"/>
      <c r="BS284" s="19"/>
      <c r="BT284" s="19"/>
      <c r="BU284" s="19"/>
      <c r="BV284" s="19"/>
      <c r="BW284" s="19"/>
    </row>
    <row r="285" spans="1:75" ht="13.5" thickBot="1">
      <c r="A285" s="12" t="s">
        <v>4</v>
      </c>
      <c r="E285" s="28" t="str">
        <f>IF(SUM(E278:E284)=0,"",AVERAGE(E278:E284))</f>
        <v/>
      </c>
      <c r="F285" s="28">
        <f>SUM(F278:F284)</f>
        <v>0</v>
      </c>
      <c r="G285" s="13">
        <f>SUM(G278:G284)</f>
        <v>0</v>
      </c>
      <c r="H285" s="13">
        <f t="shared" ref="H285" si="831">SUM(H278:H284)</f>
        <v>0</v>
      </c>
      <c r="I285" s="13">
        <f t="shared" ref="I285" si="832">SUM(I278:I284)</f>
        <v>0</v>
      </c>
      <c r="J285" s="13">
        <f t="shared" ref="J285" si="833">SUM(J278:J284)</f>
        <v>0</v>
      </c>
      <c r="K285" s="13">
        <f t="shared" ref="K285" si="834">SUM(K278:K284)</f>
        <v>0</v>
      </c>
      <c r="L285" s="13">
        <f t="shared" ref="L285" si="835">SUM(L278:L284)</f>
        <v>0</v>
      </c>
      <c r="M285" s="13">
        <f t="shared" ref="M285" si="836">SUM(M278:M284)</f>
        <v>0</v>
      </c>
      <c r="N285" s="13">
        <f t="shared" ref="N285" si="837">SUM(N278:N284)</f>
        <v>0</v>
      </c>
      <c r="O285" s="13">
        <f t="shared" ref="O285" si="838">SUM(O278:O284)</f>
        <v>0</v>
      </c>
      <c r="P285" s="13">
        <f t="shared" ref="P285" si="839">SUM(P278:P284)</f>
        <v>0</v>
      </c>
      <c r="Q285" s="13">
        <f t="shared" ref="Q285" si="840">SUM(Q278:Q284)</f>
        <v>0</v>
      </c>
      <c r="R285" s="13">
        <f t="shared" ref="R285" si="841">SUM(R278:R284)</f>
        <v>0</v>
      </c>
      <c r="S285" s="13">
        <f t="shared" ref="S285" si="842">SUM(S278:S284)</f>
        <v>0</v>
      </c>
      <c r="T285" s="13">
        <f t="shared" ref="T285" si="843">SUM(T278:T284)</f>
        <v>0</v>
      </c>
      <c r="U285" s="13">
        <f t="shared" ref="U285" si="844">SUM(U278:U284)</f>
        <v>0</v>
      </c>
      <c r="V285" s="13">
        <f t="shared" ref="V285" si="845">SUM(V278:V284)</f>
        <v>0</v>
      </c>
      <c r="W285" s="13">
        <f t="shared" ref="W285" si="846">SUM(W278:W284)</f>
        <v>0</v>
      </c>
      <c r="X285" s="13">
        <f t="shared" ref="X285" si="847">SUM(X278:X284)</f>
        <v>0</v>
      </c>
      <c r="Y285" s="13">
        <f t="shared" ref="Y285" si="848">SUM(Y278:Y284)</f>
        <v>0</v>
      </c>
      <c r="Z285" s="13">
        <f t="shared" ref="Z285" si="849">SUM(Z278:Z284)</f>
        <v>0</v>
      </c>
      <c r="AA285" s="13">
        <f t="shared" ref="AA285" si="850">SUM(AA278:AA284)</f>
        <v>0</v>
      </c>
      <c r="AB285" s="13">
        <f t="shared" ref="AB285" si="851">SUM(AB278:AB284)</f>
        <v>0</v>
      </c>
      <c r="AC285" s="13">
        <f t="shared" ref="AC285" si="852">SUM(AC278:AC284)</f>
        <v>0</v>
      </c>
      <c r="AD285" s="13">
        <f t="shared" ref="AD285" si="853">SUM(AD278:AD284)</f>
        <v>0</v>
      </c>
      <c r="AE285" s="13">
        <f t="shared" ref="AE285" si="854">SUM(AE278:AE284)</f>
        <v>0</v>
      </c>
      <c r="AF285" s="13">
        <f t="shared" ref="AF285" si="855">SUM(AF278:AF284)</f>
        <v>0</v>
      </c>
      <c r="AG285" s="13">
        <f t="shared" ref="AG285" si="856">SUM(AG278:AG284)</f>
        <v>0</v>
      </c>
      <c r="AH285" s="13">
        <f t="shared" ref="AH285" si="857">SUM(AH278:AH284)</f>
        <v>0</v>
      </c>
      <c r="AI285" s="13">
        <f t="shared" ref="AI285" si="858">SUM(AI278:AI284)</f>
        <v>0</v>
      </c>
      <c r="AJ285" s="13">
        <f t="shared" ref="AJ285" si="859">SUM(AJ278:AJ284)</f>
        <v>0</v>
      </c>
      <c r="AK285" s="13">
        <f t="shared" ref="AK285" si="860">SUM(AK278:AK284)</f>
        <v>0</v>
      </c>
      <c r="AL285" s="13">
        <f t="shared" ref="AL285" si="861">SUM(AL278:AL284)</f>
        <v>0</v>
      </c>
      <c r="AM285" s="13">
        <f t="shared" ref="AM285" si="862">SUM(AM278:AM284)</f>
        <v>0</v>
      </c>
      <c r="AN285" s="13">
        <f t="shared" ref="AN285" si="863">SUM(AN278:AN284)</f>
        <v>0</v>
      </c>
      <c r="AT285" s="19"/>
      <c r="AU285" s="19"/>
      <c r="AV285" s="19"/>
      <c r="AW285" s="19"/>
      <c r="AX285" s="19"/>
      <c r="AY285" s="19"/>
      <c r="AZ285" s="19"/>
      <c r="BA285" s="19"/>
      <c r="BB285" s="19"/>
      <c r="BC285" s="19"/>
      <c r="BD285" s="19"/>
      <c r="BE285" s="19"/>
      <c r="BF285" s="19"/>
      <c r="BG285" s="19"/>
      <c r="BH285" s="19"/>
      <c r="BI285" s="19"/>
      <c r="BJ285" s="19"/>
      <c r="BK285" s="19"/>
      <c r="BL285" s="19"/>
      <c r="BM285" s="19"/>
      <c r="BN285" s="19"/>
      <c r="BO285" s="19"/>
      <c r="BP285" s="19"/>
      <c r="BQ285" s="19"/>
      <c r="BR285" s="19"/>
      <c r="BS285" s="19"/>
      <c r="BT285" s="19"/>
      <c r="BU285" s="19"/>
      <c r="BV285" s="19"/>
      <c r="BW285" s="19"/>
    </row>
    <row r="286" spans="1:75" ht="13.5" thickBot="1">
      <c r="A286" s="5"/>
    </row>
    <row r="287" spans="1:75" ht="13.5" thickBot="1">
      <c r="A287" s="2" t="s">
        <v>2</v>
      </c>
      <c r="B287" s="3" t="s">
        <v>165</v>
      </c>
      <c r="C287" s="3"/>
      <c r="D287" s="3" t="s">
        <v>0</v>
      </c>
      <c r="E287" s="27" t="s">
        <v>181</v>
      </c>
      <c r="F287" s="27" t="s">
        <v>180</v>
      </c>
      <c r="G287" s="3" t="s">
        <v>166</v>
      </c>
      <c r="H287" s="3" t="s">
        <v>167</v>
      </c>
      <c r="I287" s="3" t="s">
        <v>168</v>
      </c>
      <c r="J287" s="3" t="s">
        <v>5</v>
      </c>
      <c r="K287" s="3" t="s">
        <v>161</v>
      </c>
      <c r="L287" s="3" t="s">
        <v>162</v>
      </c>
      <c r="M287" s="3" t="s">
        <v>152</v>
      </c>
      <c r="N287" s="3" t="s">
        <v>153</v>
      </c>
      <c r="O287" s="3" t="s">
        <v>154</v>
      </c>
      <c r="P287" s="3" t="s">
        <v>155</v>
      </c>
      <c r="Q287" s="3" t="s">
        <v>156</v>
      </c>
      <c r="R287" s="3" t="s">
        <v>157</v>
      </c>
      <c r="S287" s="3" t="s">
        <v>158</v>
      </c>
      <c r="T287" s="3" t="s">
        <v>159</v>
      </c>
      <c r="U287" s="3" t="s">
        <v>160</v>
      </c>
      <c r="V287" s="3" t="s">
        <v>179</v>
      </c>
      <c r="W287" s="3" t="s">
        <v>178</v>
      </c>
      <c r="X287" s="3" t="s">
        <v>26</v>
      </c>
      <c r="Y287" s="3" t="s">
        <v>29</v>
      </c>
      <c r="Z287" s="3" t="s">
        <v>28</v>
      </c>
      <c r="AA287" s="3" t="s">
        <v>32</v>
      </c>
      <c r="AB287" s="3" t="s">
        <v>23</v>
      </c>
      <c r="AC287" s="3" t="s">
        <v>27</v>
      </c>
      <c r="AD287" s="3" t="s">
        <v>24</v>
      </c>
      <c r="AE287" s="3" t="s">
        <v>25</v>
      </c>
      <c r="AF287" s="3" t="s">
        <v>31</v>
      </c>
      <c r="AG287" s="3" t="s">
        <v>22</v>
      </c>
      <c r="AH287" s="3" t="s">
        <v>30</v>
      </c>
      <c r="AI287" s="3" t="s">
        <v>36</v>
      </c>
      <c r="AJ287" s="3" t="s">
        <v>37</v>
      </c>
      <c r="AK287" s="3" t="s">
        <v>38</v>
      </c>
      <c r="AL287" s="3" t="s">
        <v>40</v>
      </c>
      <c r="AM287" s="3" t="s">
        <v>41</v>
      </c>
      <c r="AN287" s="4" t="s">
        <v>21</v>
      </c>
    </row>
    <row r="288" spans="1:75">
      <c r="D288" s="23"/>
      <c r="E288" s="24" t="str">
        <f>IF($D288="","",$B288*VLOOKUP($D288,aliments!$B$2:$AZ$70,2,0)/100)</f>
        <v/>
      </c>
      <c r="F288" s="24" t="str">
        <f>IF($D288="","",$B288*VLOOKUP($D288,aliments!$B$2:$AZ$70,3,0)/100)</f>
        <v/>
      </c>
      <c r="G288" s="24" t="str">
        <f>IF($D288="","",$B288*VLOOKUP($D288,aliments!$B$2:$AZ$70,4,0)/100)</f>
        <v/>
      </c>
      <c r="H288" s="24" t="str">
        <f>IF($D288="","",$B288*VLOOKUP($D288,aliments!$B$2:$AZ$70,5,0)/100)</f>
        <v/>
      </c>
      <c r="I288" s="24" t="str">
        <f>IF($D288="","",$B288*VLOOKUP($D288,aliments!$B$2:$AZ$70,6,0)/100)</f>
        <v/>
      </c>
      <c r="J288" s="24" t="str">
        <f>IF($D288="","",$B288*VLOOKUP($D288,aliments!$B$2:$AZ$70,7,0)/100)</f>
        <v/>
      </c>
      <c r="K288" s="24" t="str">
        <f>IF($D288="","",$B288*VLOOKUP($D288,aliments!$B$2:$AZ$70,8,0)/100)</f>
        <v/>
      </c>
      <c r="L288" s="24" t="str">
        <f>IF($D288="","",$B288*VLOOKUP($D288,aliments!$B$2:$AZ$70,9,0)/100)</f>
        <v/>
      </c>
      <c r="M288" s="24" t="str">
        <f>IF($D288="","",$B288*VLOOKUP($D288,aliments!$B$2:$AZ$70,10,0)/100)</f>
        <v/>
      </c>
      <c r="N288" s="24" t="str">
        <f>IF($D288="","",$B288*VLOOKUP($D288,aliments!$B$2:$AZ$70,11,0)/100)</f>
        <v/>
      </c>
      <c r="O288" s="24" t="str">
        <f>IF($D288="","",$B288*VLOOKUP($D288,aliments!$B$2:$AZ$70,12,0)/100)</f>
        <v/>
      </c>
      <c r="P288" s="24" t="str">
        <f>IF($D288="","",$B288*VLOOKUP($D288,aliments!$B$2:$AZ$70,13,0)/100)</f>
        <v/>
      </c>
      <c r="Q288" s="24" t="str">
        <f>IF($D288="","",$B288*VLOOKUP($D288,aliments!$B$2:$AZ$70,14,0)/100)</f>
        <v/>
      </c>
      <c r="R288" s="24" t="str">
        <f>IF($D288="","",$B288*VLOOKUP($D288,aliments!$B$2:$AZ$70,15,0)/100)</f>
        <v/>
      </c>
      <c r="S288" s="24" t="str">
        <f>IF($D288="","",$B288*VLOOKUP($D288,aliments!$B$2:$AZ$70,16,0)/100)</f>
        <v/>
      </c>
      <c r="T288" s="24" t="str">
        <f>IF($D288="","",$B288*VLOOKUP($D288,aliments!$B$2:$AZ$70,17,0)/100)</f>
        <v/>
      </c>
      <c r="U288" s="24" t="str">
        <f>IF($D288="","",$B288*VLOOKUP($D288,aliments!$B$2:$AZ$70,18,0)/100)</f>
        <v/>
      </c>
      <c r="V288" s="24" t="str">
        <f>IF($D288="","",$B288*VLOOKUP($D288,aliments!$B$2:$AZ$70,19,0)/100)</f>
        <v/>
      </c>
      <c r="W288" s="24" t="str">
        <f>IF($D288="","",$B288*VLOOKUP($D288,aliments!$B$2:$AZ$70,20,0)/100)</f>
        <v/>
      </c>
      <c r="X288" s="24" t="str">
        <f>IF($D288="","",$B288*VLOOKUP($D288,aliments!$B$2:$AZ$70,21,0)/100)</f>
        <v/>
      </c>
      <c r="Y288" s="24" t="str">
        <f>IF($D288="","",$B288*VLOOKUP($D288,aliments!$B$2:$AZ$70,22,0)/100)</f>
        <v/>
      </c>
      <c r="Z288" s="24" t="str">
        <f>IF($D288="","",$B288*VLOOKUP($D288,aliments!$B$2:$AZ$70,23,0)/100)</f>
        <v/>
      </c>
      <c r="AA288" s="24" t="str">
        <f>IF($D288="","",$B288*VLOOKUP($D288,aliments!$B$2:$AZ$70,24,0)/100)</f>
        <v/>
      </c>
      <c r="AB288" s="24" t="str">
        <f>IF($D288="","",$B288*VLOOKUP($D288,aliments!$B$2:$AZ$70,25,0)/100)</f>
        <v/>
      </c>
      <c r="AC288" s="24" t="str">
        <f>IF($D288="","",$B288*VLOOKUP($D288,aliments!$B$2:$AZ$70,26,0)/100)</f>
        <v/>
      </c>
      <c r="AD288" s="24" t="str">
        <f>IF($D288="","",$B288*VLOOKUP($D288,aliments!$B$2:$AZ$70,27,0)/100)</f>
        <v/>
      </c>
      <c r="AE288" s="24" t="str">
        <f>IF($D288="","",$B288*VLOOKUP($D288,aliments!$B$2:$AZ$70,28,0)/100)</f>
        <v/>
      </c>
      <c r="AF288" s="24" t="str">
        <f>IF($D288="","",$B288*VLOOKUP($D288,aliments!$B$2:$AZ$70,29,0)/100)</f>
        <v/>
      </c>
      <c r="AG288" s="24" t="str">
        <f>IF($D288="","",$B288*VLOOKUP($D288,aliments!$B$2:$AZ$70,30,0)/100)</f>
        <v/>
      </c>
      <c r="AH288" s="24" t="str">
        <f>IF($D288="","",$B288*VLOOKUP($D288,aliments!$B$2:$AZ$70,31,0)/100)</f>
        <v/>
      </c>
      <c r="AI288" s="24" t="str">
        <f>IF($D288="","",$B288*VLOOKUP($D288,aliments!$B$2:$AZ$70,32,0)/100)</f>
        <v/>
      </c>
      <c r="AJ288" s="24" t="str">
        <f>IF($D288="","",$B288*VLOOKUP($D288,aliments!$B$2:$AZ$70,33,0)/100)</f>
        <v/>
      </c>
      <c r="AK288" s="24" t="str">
        <f>IF($D288="","",$B288*VLOOKUP($D288,aliments!$B$2:$AZ$70,34,0)/100)</f>
        <v/>
      </c>
      <c r="AL288" s="24" t="str">
        <f>IF($D288="","",$B288*VLOOKUP($D288,aliments!$B$2:$AZ$70,35,0)/100)</f>
        <v/>
      </c>
      <c r="AM288" s="24" t="str">
        <f>IF($D288="","",$B288*VLOOKUP($D288,aliments!$B$2:$AZ$70,36,0)/100)</f>
        <v/>
      </c>
      <c r="AN288" s="24" t="str">
        <f>IF($D288="","",$B288*VLOOKUP($D288,aliments!$B$2:$AZ$70,37,0)/100)</f>
        <v/>
      </c>
    </row>
    <row r="289" spans="1:75">
      <c r="D289" s="23"/>
      <c r="E289" s="24" t="str">
        <f>IF($D289="","",$B289*VLOOKUP($D289,aliments!$B$2:$AZ$70,2,0)/100)</f>
        <v/>
      </c>
      <c r="F289" s="24" t="str">
        <f>IF($D289="","",$B289*VLOOKUP($D289,aliments!$B$2:$AZ$70,3,0)/100)</f>
        <v/>
      </c>
      <c r="G289" s="24" t="str">
        <f>IF($D289="","",$B289*VLOOKUP($D289,aliments!$B$2:$AZ$70,4,0)/100)</f>
        <v/>
      </c>
      <c r="H289" s="24" t="str">
        <f>IF($D289="","",$B289*VLOOKUP($D289,aliments!$B$2:$AZ$70,5,0)/100)</f>
        <v/>
      </c>
      <c r="I289" s="24" t="str">
        <f>IF($D289="","",$B289*VLOOKUP($D289,aliments!$B$2:$AZ$70,6,0)/100)</f>
        <v/>
      </c>
      <c r="J289" s="24" t="str">
        <f>IF($D289="","",$B289*VLOOKUP($D289,aliments!$B$2:$AZ$70,7,0)/100)</f>
        <v/>
      </c>
      <c r="K289" s="24" t="str">
        <f>IF($D289="","",$B289*VLOOKUP($D289,aliments!$B$2:$AZ$70,8,0)/100)</f>
        <v/>
      </c>
      <c r="L289" s="24" t="str">
        <f>IF($D289="","",$B289*VLOOKUP($D289,aliments!$B$2:$AZ$70,9,0)/100)</f>
        <v/>
      </c>
      <c r="M289" s="24" t="str">
        <f>IF($D289="","",$B289*VLOOKUP($D289,aliments!$B$2:$AZ$70,10,0)/100)</f>
        <v/>
      </c>
      <c r="N289" s="24" t="str">
        <f>IF($D289="","",$B289*VLOOKUP($D289,aliments!$B$2:$AZ$70,11,0)/100)</f>
        <v/>
      </c>
      <c r="O289" s="24" t="str">
        <f>IF($D289="","",$B289*VLOOKUP($D289,aliments!$B$2:$AZ$70,12,0)/100)</f>
        <v/>
      </c>
      <c r="P289" s="24" t="str">
        <f>IF($D289="","",$B289*VLOOKUP($D289,aliments!$B$2:$AZ$70,13,0)/100)</f>
        <v/>
      </c>
      <c r="Q289" s="24" t="str">
        <f>IF($D289="","",$B289*VLOOKUP($D289,aliments!$B$2:$AZ$70,14,0)/100)</f>
        <v/>
      </c>
      <c r="R289" s="24" t="str">
        <f>IF($D289="","",$B289*VLOOKUP($D289,aliments!$B$2:$AZ$70,15,0)/100)</f>
        <v/>
      </c>
      <c r="S289" s="24" t="str">
        <f>IF($D289="","",$B289*VLOOKUP($D289,aliments!$B$2:$AZ$70,16,0)/100)</f>
        <v/>
      </c>
      <c r="T289" s="24" t="str">
        <f>IF($D289="","",$B289*VLOOKUP($D289,aliments!$B$2:$AZ$70,17,0)/100)</f>
        <v/>
      </c>
      <c r="U289" s="24" t="str">
        <f>IF($D289="","",$B289*VLOOKUP($D289,aliments!$B$2:$AZ$70,18,0)/100)</f>
        <v/>
      </c>
      <c r="V289" s="24" t="str">
        <f>IF($D289="","",$B289*VLOOKUP($D289,aliments!$B$2:$AZ$70,19,0)/100)</f>
        <v/>
      </c>
      <c r="W289" s="24" t="str">
        <f>IF($D289="","",$B289*VLOOKUP($D289,aliments!$B$2:$AZ$70,20,0)/100)</f>
        <v/>
      </c>
      <c r="X289" s="24" t="str">
        <f>IF($D289="","",$B289*VLOOKUP($D289,aliments!$B$2:$AZ$70,21,0)/100)</f>
        <v/>
      </c>
      <c r="Y289" s="24" t="str">
        <f>IF($D289="","",$B289*VLOOKUP($D289,aliments!$B$2:$AZ$70,22,0)/100)</f>
        <v/>
      </c>
      <c r="Z289" s="24" t="str">
        <f>IF($D289="","",$B289*VLOOKUP($D289,aliments!$B$2:$AZ$70,23,0)/100)</f>
        <v/>
      </c>
      <c r="AA289" s="24" t="str">
        <f>IF($D289="","",$B289*VLOOKUP($D289,aliments!$B$2:$AZ$70,24,0)/100)</f>
        <v/>
      </c>
      <c r="AB289" s="24" t="str">
        <f>IF($D289="","",$B289*VLOOKUP($D289,aliments!$B$2:$AZ$70,25,0)/100)</f>
        <v/>
      </c>
      <c r="AC289" s="24" t="str">
        <f>IF($D289="","",$B289*VLOOKUP($D289,aliments!$B$2:$AZ$70,26,0)/100)</f>
        <v/>
      </c>
      <c r="AD289" s="24" t="str">
        <f>IF($D289="","",$B289*VLOOKUP($D289,aliments!$B$2:$AZ$70,27,0)/100)</f>
        <v/>
      </c>
      <c r="AE289" s="24" t="str">
        <f>IF($D289="","",$B289*VLOOKUP($D289,aliments!$B$2:$AZ$70,28,0)/100)</f>
        <v/>
      </c>
      <c r="AF289" s="24" t="str">
        <f>IF($D289="","",$B289*VLOOKUP($D289,aliments!$B$2:$AZ$70,29,0)/100)</f>
        <v/>
      </c>
      <c r="AG289" s="24" t="str">
        <f>IF($D289="","",$B289*VLOOKUP($D289,aliments!$B$2:$AZ$70,30,0)/100)</f>
        <v/>
      </c>
      <c r="AH289" s="24" t="str">
        <f>IF($D289="","",$B289*VLOOKUP($D289,aliments!$B$2:$AZ$70,31,0)/100)</f>
        <v/>
      </c>
      <c r="AI289" s="24" t="str">
        <f>IF($D289="","",$B289*VLOOKUP($D289,aliments!$B$2:$AZ$70,32,0)/100)</f>
        <v/>
      </c>
      <c r="AJ289" s="24" t="str">
        <f>IF($D289="","",$B289*VLOOKUP($D289,aliments!$B$2:$AZ$70,33,0)/100)</f>
        <v/>
      </c>
      <c r="AK289" s="24" t="str">
        <f>IF($D289="","",$B289*VLOOKUP($D289,aliments!$B$2:$AZ$70,34,0)/100)</f>
        <v/>
      </c>
      <c r="AL289" s="24" t="str">
        <f>IF($D289="","",$B289*VLOOKUP($D289,aliments!$B$2:$AZ$70,35,0)/100)</f>
        <v/>
      </c>
      <c r="AM289" s="24" t="str">
        <f>IF($D289="","",$B289*VLOOKUP($D289,aliments!$B$2:$AZ$70,36,0)/100)</f>
        <v/>
      </c>
      <c r="AN289" s="24" t="str">
        <f>IF($D289="","",$B289*VLOOKUP($D289,aliments!$B$2:$AZ$70,37,0)/100)</f>
        <v/>
      </c>
      <c r="AT289" s="19"/>
      <c r="AU289" s="19"/>
      <c r="AV289" s="19"/>
      <c r="AW289" s="19"/>
      <c r="AX289" s="19"/>
      <c r="AY289" s="19"/>
      <c r="AZ289" s="19"/>
      <c r="BA289" s="19"/>
      <c r="BB289" s="19"/>
      <c r="BC289" s="19"/>
      <c r="BD289" s="19"/>
      <c r="BE289" s="19"/>
      <c r="BF289" s="19"/>
      <c r="BG289" s="19"/>
      <c r="BH289" s="19"/>
      <c r="BI289" s="19"/>
      <c r="BJ289" s="19"/>
      <c r="BK289" s="19"/>
      <c r="BL289" s="19"/>
      <c r="BM289" s="19"/>
      <c r="BN289" s="19"/>
      <c r="BO289" s="19"/>
      <c r="BP289" s="19"/>
      <c r="BQ289" s="19"/>
      <c r="BR289" s="19"/>
      <c r="BS289" s="19"/>
      <c r="BT289" s="19"/>
      <c r="BU289" s="19"/>
      <c r="BV289" s="19"/>
      <c r="BW289" s="19"/>
    </row>
    <row r="290" spans="1:75">
      <c r="D290" s="23"/>
      <c r="E290" s="24" t="str">
        <f>IF($D290="","",$B290*VLOOKUP($D290,aliments!$B$2:$AZ$70,2,0)/100)</f>
        <v/>
      </c>
      <c r="F290" s="24" t="str">
        <f>IF($D290="","",$B290*VLOOKUP($D290,aliments!$B$2:$AZ$70,3,0)/100)</f>
        <v/>
      </c>
      <c r="G290" s="24" t="str">
        <f>IF($D290="","",$B290*VLOOKUP($D290,aliments!$B$2:$AZ$70,4,0)/100)</f>
        <v/>
      </c>
      <c r="H290" s="24" t="str">
        <f>IF($D290="","",$B290*VLOOKUP($D290,aliments!$B$2:$AZ$70,5,0)/100)</f>
        <v/>
      </c>
      <c r="I290" s="24" t="str">
        <f>IF($D290="","",$B290*VLOOKUP($D290,aliments!$B$2:$AZ$70,6,0)/100)</f>
        <v/>
      </c>
      <c r="J290" s="24" t="str">
        <f>IF($D290="","",$B290*VLOOKUP($D290,aliments!$B$2:$AZ$70,7,0)/100)</f>
        <v/>
      </c>
      <c r="K290" s="24" t="str">
        <f>IF($D290="","",$B290*VLOOKUP($D290,aliments!$B$2:$AZ$70,8,0)/100)</f>
        <v/>
      </c>
      <c r="L290" s="24" t="str">
        <f>IF($D290="","",$B290*VLOOKUP($D290,aliments!$B$2:$AZ$70,9,0)/100)</f>
        <v/>
      </c>
      <c r="M290" s="24" t="str">
        <f>IF($D290="","",$B290*VLOOKUP($D290,aliments!$B$2:$AZ$70,10,0)/100)</f>
        <v/>
      </c>
      <c r="N290" s="24" t="str">
        <f>IF($D290="","",$B290*VLOOKUP($D290,aliments!$B$2:$AZ$70,11,0)/100)</f>
        <v/>
      </c>
      <c r="O290" s="24" t="str">
        <f>IF($D290="","",$B290*VLOOKUP($D290,aliments!$B$2:$AZ$70,12,0)/100)</f>
        <v/>
      </c>
      <c r="P290" s="24" t="str">
        <f>IF($D290="","",$B290*VLOOKUP($D290,aliments!$B$2:$AZ$70,13,0)/100)</f>
        <v/>
      </c>
      <c r="Q290" s="24" t="str">
        <f>IF($D290="","",$B290*VLOOKUP($D290,aliments!$B$2:$AZ$70,14,0)/100)</f>
        <v/>
      </c>
      <c r="R290" s="24" t="str">
        <f>IF($D290="","",$B290*VLOOKUP($D290,aliments!$B$2:$AZ$70,15,0)/100)</f>
        <v/>
      </c>
      <c r="S290" s="24" t="str">
        <f>IF($D290="","",$B290*VLOOKUP($D290,aliments!$B$2:$AZ$70,16,0)/100)</f>
        <v/>
      </c>
      <c r="T290" s="24" t="str">
        <f>IF($D290="","",$B290*VLOOKUP($D290,aliments!$B$2:$AZ$70,17,0)/100)</f>
        <v/>
      </c>
      <c r="U290" s="24" t="str">
        <f>IF($D290="","",$B290*VLOOKUP($D290,aliments!$B$2:$AZ$70,18,0)/100)</f>
        <v/>
      </c>
      <c r="V290" s="24" t="str">
        <f>IF($D290="","",$B290*VLOOKUP($D290,aliments!$B$2:$AZ$70,19,0)/100)</f>
        <v/>
      </c>
      <c r="W290" s="24" t="str">
        <f>IF($D290="","",$B290*VLOOKUP($D290,aliments!$B$2:$AZ$70,20,0)/100)</f>
        <v/>
      </c>
      <c r="X290" s="24" t="str">
        <f>IF($D290="","",$B290*VLOOKUP($D290,aliments!$B$2:$AZ$70,21,0)/100)</f>
        <v/>
      </c>
      <c r="Y290" s="24" t="str">
        <f>IF($D290="","",$B290*VLOOKUP($D290,aliments!$B$2:$AZ$70,22,0)/100)</f>
        <v/>
      </c>
      <c r="Z290" s="24" t="str">
        <f>IF($D290="","",$B290*VLOOKUP($D290,aliments!$B$2:$AZ$70,23,0)/100)</f>
        <v/>
      </c>
      <c r="AA290" s="24" t="str">
        <f>IF($D290="","",$B290*VLOOKUP($D290,aliments!$B$2:$AZ$70,24,0)/100)</f>
        <v/>
      </c>
      <c r="AB290" s="24" t="str">
        <f>IF($D290="","",$B290*VLOOKUP($D290,aliments!$B$2:$AZ$70,25,0)/100)</f>
        <v/>
      </c>
      <c r="AC290" s="24" t="str">
        <f>IF($D290="","",$B290*VLOOKUP($D290,aliments!$B$2:$AZ$70,26,0)/100)</f>
        <v/>
      </c>
      <c r="AD290" s="24" t="str">
        <f>IF($D290="","",$B290*VLOOKUP($D290,aliments!$B$2:$AZ$70,27,0)/100)</f>
        <v/>
      </c>
      <c r="AE290" s="24" t="str">
        <f>IF($D290="","",$B290*VLOOKUP($D290,aliments!$B$2:$AZ$70,28,0)/100)</f>
        <v/>
      </c>
      <c r="AF290" s="24" t="str">
        <f>IF($D290="","",$B290*VLOOKUP($D290,aliments!$B$2:$AZ$70,29,0)/100)</f>
        <v/>
      </c>
      <c r="AG290" s="24" t="str">
        <f>IF($D290="","",$B290*VLOOKUP($D290,aliments!$B$2:$AZ$70,30,0)/100)</f>
        <v/>
      </c>
      <c r="AH290" s="24" t="str">
        <f>IF($D290="","",$B290*VLOOKUP($D290,aliments!$B$2:$AZ$70,31,0)/100)</f>
        <v/>
      </c>
      <c r="AI290" s="24" t="str">
        <f>IF($D290="","",$B290*VLOOKUP($D290,aliments!$B$2:$AZ$70,32,0)/100)</f>
        <v/>
      </c>
      <c r="AJ290" s="24" t="str">
        <f>IF($D290="","",$B290*VLOOKUP($D290,aliments!$B$2:$AZ$70,33,0)/100)</f>
        <v/>
      </c>
      <c r="AK290" s="24" t="str">
        <f>IF($D290="","",$B290*VLOOKUP($D290,aliments!$B$2:$AZ$70,34,0)/100)</f>
        <v/>
      </c>
      <c r="AL290" s="24" t="str">
        <f>IF($D290="","",$B290*VLOOKUP($D290,aliments!$B$2:$AZ$70,35,0)/100)</f>
        <v/>
      </c>
      <c r="AM290" s="24" t="str">
        <f>IF($D290="","",$B290*VLOOKUP($D290,aliments!$B$2:$AZ$70,36,0)/100)</f>
        <v/>
      </c>
      <c r="AN290" s="24" t="str">
        <f>IF($D290="","",$B290*VLOOKUP($D290,aliments!$B$2:$AZ$70,37,0)/100)</f>
        <v/>
      </c>
      <c r="AT290" s="19"/>
      <c r="AU290" s="19"/>
      <c r="AV290" s="19"/>
      <c r="AW290" s="19"/>
      <c r="AX290" s="19"/>
      <c r="AY290" s="19"/>
      <c r="AZ290" s="19"/>
      <c r="BA290" s="19"/>
      <c r="BB290" s="19"/>
      <c r="BC290" s="19"/>
      <c r="BD290" s="19"/>
      <c r="BE290" s="19"/>
      <c r="BF290" s="19"/>
      <c r="BG290" s="19"/>
      <c r="BH290" s="19"/>
      <c r="BI290" s="19"/>
      <c r="BJ290" s="19"/>
      <c r="BK290" s="19"/>
      <c r="BL290" s="19"/>
      <c r="BM290" s="19"/>
      <c r="BN290" s="19"/>
      <c r="BO290" s="19"/>
      <c r="BP290" s="19"/>
      <c r="BQ290" s="19"/>
      <c r="BR290" s="19"/>
      <c r="BS290" s="19"/>
      <c r="BT290" s="19"/>
      <c r="BU290" s="19"/>
      <c r="BV290" s="19"/>
      <c r="BW290" s="19"/>
    </row>
    <row r="291" spans="1:75">
      <c r="D291" s="23"/>
      <c r="E291" s="24" t="str">
        <f>IF($D291="","",$B291*VLOOKUP($D291,aliments!$B$2:$AZ$70,2,0)/100)</f>
        <v/>
      </c>
      <c r="F291" s="24" t="str">
        <f>IF($D291="","",$B291*VLOOKUP($D291,aliments!$B$2:$AZ$70,3,0)/100)</f>
        <v/>
      </c>
      <c r="G291" s="24" t="str">
        <f>IF($D291="","",$B291*VLOOKUP($D291,aliments!$B$2:$AZ$70,4,0)/100)</f>
        <v/>
      </c>
      <c r="H291" s="24" t="str">
        <f>IF($D291="","",$B291*VLOOKUP($D291,aliments!$B$2:$AZ$70,5,0)/100)</f>
        <v/>
      </c>
      <c r="I291" s="24" t="str">
        <f>IF($D291="","",$B291*VLOOKUP($D291,aliments!$B$2:$AZ$70,6,0)/100)</f>
        <v/>
      </c>
      <c r="J291" s="24" t="str">
        <f>IF($D291="","",$B291*VLOOKUP($D291,aliments!$B$2:$AZ$70,7,0)/100)</f>
        <v/>
      </c>
      <c r="K291" s="24" t="str">
        <f>IF($D291="","",$B291*VLOOKUP($D291,aliments!$B$2:$AZ$70,8,0)/100)</f>
        <v/>
      </c>
      <c r="L291" s="24" t="str">
        <f>IF($D291="","",$B291*VLOOKUP($D291,aliments!$B$2:$AZ$70,9,0)/100)</f>
        <v/>
      </c>
      <c r="M291" s="24" t="str">
        <f>IF($D291="","",$B291*VLOOKUP($D291,aliments!$B$2:$AZ$70,10,0)/100)</f>
        <v/>
      </c>
      <c r="N291" s="24" t="str">
        <f>IF($D291="","",$B291*VLOOKUP($D291,aliments!$B$2:$AZ$70,11,0)/100)</f>
        <v/>
      </c>
      <c r="O291" s="24" t="str">
        <f>IF($D291="","",$B291*VLOOKUP($D291,aliments!$B$2:$AZ$70,12,0)/100)</f>
        <v/>
      </c>
      <c r="P291" s="24" t="str">
        <f>IF($D291="","",$B291*VLOOKUP($D291,aliments!$B$2:$AZ$70,13,0)/100)</f>
        <v/>
      </c>
      <c r="Q291" s="24" t="str">
        <f>IF($D291="","",$B291*VLOOKUP($D291,aliments!$B$2:$AZ$70,14,0)/100)</f>
        <v/>
      </c>
      <c r="R291" s="24" t="str">
        <f>IF($D291="","",$B291*VLOOKUP($D291,aliments!$B$2:$AZ$70,15,0)/100)</f>
        <v/>
      </c>
      <c r="S291" s="24" t="str">
        <f>IF($D291="","",$B291*VLOOKUP($D291,aliments!$B$2:$AZ$70,16,0)/100)</f>
        <v/>
      </c>
      <c r="T291" s="24" t="str">
        <f>IF($D291="","",$B291*VLOOKUP($D291,aliments!$B$2:$AZ$70,17,0)/100)</f>
        <v/>
      </c>
      <c r="U291" s="24" t="str">
        <f>IF($D291="","",$B291*VLOOKUP($D291,aliments!$B$2:$AZ$70,18,0)/100)</f>
        <v/>
      </c>
      <c r="V291" s="24" t="str">
        <f>IF($D291="","",$B291*VLOOKUP($D291,aliments!$B$2:$AZ$70,19,0)/100)</f>
        <v/>
      </c>
      <c r="W291" s="24" t="str">
        <f>IF($D291="","",$B291*VLOOKUP($D291,aliments!$B$2:$AZ$70,20,0)/100)</f>
        <v/>
      </c>
      <c r="X291" s="24" t="str">
        <f>IF($D291="","",$B291*VLOOKUP($D291,aliments!$B$2:$AZ$70,21,0)/100)</f>
        <v/>
      </c>
      <c r="Y291" s="24" t="str">
        <f>IF($D291="","",$B291*VLOOKUP($D291,aliments!$B$2:$AZ$70,22,0)/100)</f>
        <v/>
      </c>
      <c r="Z291" s="24" t="str">
        <f>IF($D291="","",$B291*VLOOKUP($D291,aliments!$B$2:$AZ$70,23,0)/100)</f>
        <v/>
      </c>
      <c r="AA291" s="24" t="str">
        <f>IF($D291="","",$B291*VLOOKUP($D291,aliments!$B$2:$AZ$70,24,0)/100)</f>
        <v/>
      </c>
      <c r="AB291" s="24" t="str">
        <f>IF($D291="","",$B291*VLOOKUP($D291,aliments!$B$2:$AZ$70,25,0)/100)</f>
        <v/>
      </c>
      <c r="AC291" s="24" t="str">
        <f>IF($D291="","",$B291*VLOOKUP($D291,aliments!$B$2:$AZ$70,26,0)/100)</f>
        <v/>
      </c>
      <c r="AD291" s="24" t="str">
        <f>IF($D291="","",$B291*VLOOKUP($D291,aliments!$B$2:$AZ$70,27,0)/100)</f>
        <v/>
      </c>
      <c r="AE291" s="24" t="str">
        <f>IF($D291="","",$B291*VLOOKUP($D291,aliments!$B$2:$AZ$70,28,0)/100)</f>
        <v/>
      </c>
      <c r="AF291" s="24" t="str">
        <f>IF($D291="","",$B291*VLOOKUP($D291,aliments!$B$2:$AZ$70,29,0)/100)</f>
        <v/>
      </c>
      <c r="AG291" s="24" t="str">
        <f>IF($D291="","",$B291*VLOOKUP($D291,aliments!$B$2:$AZ$70,30,0)/100)</f>
        <v/>
      </c>
      <c r="AH291" s="24" t="str">
        <f>IF($D291="","",$B291*VLOOKUP($D291,aliments!$B$2:$AZ$70,31,0)/100)</f>
        <v/>
      </c>
      <c r="AI291" s="24" t="str">
        <f>IF($D291="","",$B291*VLOOKUP($D291,aliments!$B$2:$AZ$70,32,0)/100)</f>
        <v/>
      </c>
      <c r="AJ291" s="24" t="str">
        <f>IF($D291="","",$B291*VLOOKUP($D291,aliments!$B$2:$AZ$70,33,0)/100)</f>
        <v/>
      </c>
      <c r="AK291" s="24" t="str">
        <f>IF($D291="","",$B291*VLOOKUP($D291,aliments!$B$2:$AZ$70,34,0)/100)</f>
        <v/>
      </c>
      <c r="AL291" s="24" t="str">
        <f>IF($D291="","",$B291*VLOOKUP($D291,aliments!$B$2:$AZ$70,35,0)/100)</f>
        <v/>
      </c>
      <c r="AM291" s="24" t="str">
        <f>IF($D291="","",$B291*VLOOKUP($D291,aliments!$B$2:$AZ$70,36,0)/100)</f>
        <v/>
      </c>
      <c r="AN291" s="24" t="str">
        <f>IF($D291="","",$B291*VLOOKUP($D291,aliments!$B$2:$AZ$70,37,0)/100)</f>
        <v/>
      </c>
      <c r="AT291" s="19"/>
      <c r="AU291" s="19"/>
      <c r="AV291" s="19"/>
      <c r="AW291" s="19"/>
      <c r="AX291" s="19"/>
      <c r="AY291" s="19"/>
      <c r="AZ291" s="19"/>
      <c r="BA291" s="19"/>
      <c r="BB291" s="19"/>
      <c r="BC291" s="19"/>
      <c r="BD291" s="19"/>
      <c r="BE291" s="19"/>
      <c r="BF291" s="19"/>
      <c r="BG291" s="19"/>
      <c r="BH291" s="19"/>
      <c r="BI291" s="19"/>
      <c r="BJ291" s="19"/>
      <c r="BK291" s="19"/>
      <c r="BL291" s="19"/>
      <c r="BM291" s="19"/>
      <c r="BN291" s="19"/>
      <c r="BO291" s="19"/>
      <c r="BP291" s="19"/>
      <c r="BQ291" s="19"/>
      <c r="BR291" s="19"/>
      <c r="BS291" s="19"/>
      <c r="BT291" s="19"/>
      <c r="BU291" s="19"/>
      <c r="BV291" s="19"/>
      <c r="BW291" s="19"/>
    </row>
    <row r="292" spans="1:75">
      <c r="D292" s="23"/>
      <c r="E292" s="24" t="str">
        <f>IF($D292="","",$B292*VLOOKUP($D292,aliments!$B$2:$AZ$70,2,0)/100)</f>
        <v/>
      </c>
      <c r="F292" s="24" t="str">
        <f>IF($D292="","",$B292*VLOOKUP($D292,aliments!$B$2:$AZ$70,3,0)/100)</f>
        <v/>
      </c>
      <c r="G292" s="24" t="str">
        <f>IF($D292="","",$B292*VLOOKUP($D292,aliments!$B$2:$AZ$70,4,0)/100)</f>
        <v/>
      </c>
      <c r="H292" s="24" t="str">
        <f>IF($D292="","",$B292*VLOOKUP($D292,aliments!$B$2:$AZ$70,5,0)/100)</f>
        <v/>
      </c>
      <c r="I292" s="24" t="str">
        <f>IF($D292="","",$B292*VLOOKUP($D292,aliments!$B$2:$AZ$70,6,0)/100)</f>
        <v/>
      </c>
      <c r="J292" s="24" t="str">
        <f>IF($D292="","",$B292*VLOOKUP($D292,aliments!$B$2:$AZ$70,7,0)/100)</f>
        <v/>
      </c>
      <c r="K292" s="24" t="str">
        <f>IF($D292="","",$B292*VLOOKUP($D292,aliments!$B$2:$AZ$70,8,0)/100)</f>
        <v/>
      </c>
      <c r="L292" s="24" t="str">
        <f>IF($D292="","",$B292*VLOOKUP($D292,aliments!$B$2:$AZ$70,9,0)/100)</f>
        <v/>
      </c>
      <c r="M292" s="24" t="str">
        <f>IF($D292="","",$B292*VLOOKUP($D292,aliments!$B$2:$AZ$70,10,0)/100)</f>
        <v/>
      </c>
      <c r="N292" s="24" t="str">
        <f>IF($D292="","",$B292*VLOOKUP($D292,aliments!$B$2:$AZ$70,11,0)/100)</f>
        <v/>
      </c>
      <c r="O292" s="24" t="str">
        <f>IF($D292="","",$B292*VLOOKUP($D292,aliments!$B$2:$AZ$70,12,0)/100)</f>
        <v/>
      </c>
      <c r="P292" s="24" t="str">
        <f>IF($D292="","",$B292*VLOOKUP($D292,aliments!$B$2:$AZ$70,13,0)/100)</f>
        <v/>
      </c>
      <c r="Q292" s="24" t="str">
        <f>IF($D292="","",$B292*VLOOKUP($D292,aliments!$B$2:$AZ$70,14,0)/100)</f>
        <v/>
      </c>
      <c r="R292" s="24" t="str">
        <f>IF($D292="","",$B292*VLOOKUP($D292,aliments!$B$2:$AZ$70,15,0)/100)</f>
        <v/>
      </c>
      <c r="S292" s="24" t="str">
        <f>IF($D292="","",$B292*VLOOKUP($D292,aliments!$B$2:$AZ$70,16,0)/100)</f>
        <v/>
      </c>
      <c r="T292" s="24" t="str">
        <f>IF($D292="","",$B292*VLOOKUP($D292,aliments!$B$2:$AZ$70,17,0)/100)</f>
        <v/>
      </c>
      <c r="U292" s="24" t="str">
        <f>IF($D292="","",$B292*VLOOKUP($D292,aliments!$B$2:$AZ$70,18,0)/100)</f>
        <v/>
      </c>
      <c r="V292" s="24" t="str">
        <f>IF($D292="","",$B292*VLOOKUP($D292,aliments!$B$2:$AZ$70,19,0)/100)</f>
        <v/>
      </c>
      <c r="W292" s="24" t="str">
        <f>IF($D292="","",$B292*VLOOKUP($D292,aliments!$B$2:$AZ$70,20,0)/100)</f>
        <v/>
      </c>
      <c r="X292" s="24" t="str">
        <f>IF($D292="","",$B292*VLOOKUP($D292,aliments!$B$2:$AZ$70,21,0)/100)</f>
        <v/>
      </c>
      <c r="Y292" s="24" t="str">
        <f>IF($D292="","",$B292*VLOOKUP($D292,aliments!$B$2:$AZ$70,22,0)/100)</f>
        <v/>
      </c>
      <c r="Z292" s="24" t="str">
        <f>IF($D292="","",$B292*VLOOKUP($D292,aliments!$B$2:$AZ$70,23,0)/100)</f>
        <v/>
      </c>
      <c r="AA292" s="24" t="str">
        <f>IF($D292="","",$B292*VLOOKUP($D292,aliments!$B$2:$AZ$70,24,0)/100)</f>
        <v/>
      </c>
      <c r="AB292" s="24" t="str">
        <f>IF($D292="","",$B292*VLOOKUP($D292,aliments!$B$2:$AZ$70,25,0)/100)</f>
        <v/>
      </c>
      <c r="AC292" s="24" t="str">
        <f>IF($D292="","",$B292*VLOOKUP($D292,aliments!$B$2:$AZ$70,26,0)/100)</f>
        <v/>
      </c>
      <c r="AD292" s="24" t="str">
        <f>IF($D292="","",$B292*VLOOKUP($D292,aliments!$B$2:$AZ$70,27,0)/100)</f>
        <v/>
      </c>
      <c r="AE292" s="24" t="str">
        <f>IF($D292="","",$B292*VLOOKUP($D292,aliments!$B$2:$AZ$70,28,0)/100)</f>
        <v/>
      </c>
      <c r="AF292" s="24" t="str">
        <f>IF($D292="","",$B292*VLOOKUP($D292,aliments!$B$2:$AZ$70,29,0)/100)</f>
        <v/>
      </c>
      <c r="AG292" s="24" t="str">
        <f>IF($D292="","",$B292*VLOOKUP($D292,aliments!$B$2:$AZ$70,30,0)/100)</f>
        <v/>
      </c>
      <c r="AH292" s="24" t="str">
        <f>IF($D292="","",$B292*VLOOKUP($D292,aliments!$B$2:$AZ$70,31,0)/100)</f>
        <v/>
      </c>
      <c r="AI292" s="24" t="str">
        <f>IF($D292="","",$B292*VLOOKUP($D292,aliments!$B$2:$AZ$70,32,0)/100)</f>
        <v/>
      </c>
      <c r="AJ292" s="24" t="str">
        <f>IF($D292="","",$B292*VLOOKUP($D292,aliments!$B$2:$AZ$70,33,0)/100)</f>
        <v/>
      </c>
      <c r="AK292" s="24" t="str">
        <f>IF($D292="","",$B292*VLOOKUP($D292,aliments!$B$2:$AZ$70,34,0)/100)</f>
        <v/>
      </c>
      <c r="AL292" s="24" t="str">
        <f>IF($D292="","",$B292*VLOOKUP($D292,aliments!$B$2:$AZ$70,35,0)/100)</f>
        <v/>
      </c>
      <c r="AM292" s="24" t="str">
        <f>IF($D292="","",$B292*VLOOKUP($D292,aliments!$B$2:$AZ$70,36,0)/100)</f>
        <v/>
      </c>
      <c r="AN292" s="24" t="str">
        <f>IF($D292="","",$B292*VLOOKUP($D292,aliments!$B$2:$AZ$70,37,0)/100)</f>
        <v/>
      </c>
      <c r="AT292" s="19"/>
      <c r="AU292" s="19"/>
      <c r="AV292" s="19"/>
      <c r="AW292" s="19"/>
      <c r="AX292" s="19"/>
      <c r="AY292" s="19"/>
      <c r="AZ292" s="19"/>
      <c r="BA292" s="19"/>
      <c r="BB292" s="19"/>
      <c r="BC292" s="19"/>
      <c r="BD292" s="19"/>
      <c r="BE292" s="19"/>
      <c r="BF292" s="19"/>
      <c r="BG292" s="19"/>
      <c r="BH292" s="19"/>
      <c r="BI292" s="19"/>
      <c r="BJ292" s="19"/>
      <c r="BK292" s="19"/>
      <c r="BL292" s="19"/>
      <c r="BM292" s="19"/>
      <c r="BN292" s="19"/>
      <c r="BO292" s="19"/>
      <c r="BP292" s="19"/>
      <c r="BQ292" s="19"/>
      <c r="BR292" s="19"/>
      <c r="BS292" s="19"/>
      <c r="BT292" s="19"/>
      <c r="BU292" s="19"/>
      <c r="BV292" s="19"/>
      <c r="BW292" s="19"/>
    </row>
    <row r="293" spans="1:75">
      <c r="D293" s="23"/>
      <c r="E293" s="24" t="str">
        <f>IF($D293="","",$B293*VLOOKUP($D293,aliments!$B$2:$AZ$70,2,0)/100)</f>
        <v/>
      </c>
      <c r="F293" s="24" t="str">
        <f>IF($D293="","",$B293*VLOOKUP($D293,aliments!$B$2:$AZ$70,3,0)/100)</f>
        <v/>
      </c>
      <c r="G293" s="24" t="str">
        <f>IF($D293="","",$B293*VLOOKUP($D293,aliments!$B$2:$AZ$70,4,0)/100)</f>
        <v/>
      </c>
      <c r="H293" s="24" t="str">
        <f>IF($D293="","",$B293*VLOOKUP($D293,aliments!$B$2:$AZ$70,5,0)/100)</f>
        <v/>
      </c>
      <c r="I293" s="24" t="str">
        <f>IF($D293="","",$B293*VLOOKUP($D293,aliments!$B$2:$AZ$70,6,0)/100)</f>
        <v/>
      </c>
      <c r="J293" s="24" t="str">
        <f>IF($D293="","",$B293*VLOOKUP($D293,aliments!$B$2:$AZ$70,7,0)/100)</f>
        <v/>
      </c>
      <c r="K293" s="24" t="str">
        <f>IF($D293="","",$B293*VLOOKUP($D293,aliments!$B$2:$AZ$70,8,0)/100)</f>
        <v/>
      </c>
      <c r="L293" s="24" t="str">
        <f>IF($D293="","",$B293*VLOOKUP($D293,aliments!$B$2:$AZ$70,9,0)/100)</f>
        <v/>
      </c>
      <c r="M293" s="24" t="str">
        <f>IF($D293="","",$B293*VLOOKUP($D293,aliments!$B$2:$AZ$70,10,0)/100)</f>
        <v/>
      </c>
      <c r="N293" s="24" t="str">
        <f>IF($D293="","",$B293*VLOOKUP($D293,aliments!$B$2:$AZ$70,11,0)/100)</f>
        <v/>
      </c>
      <c r="O293" s="24" t="str">
        <f>IF($D293="","",$B293*VLOOKUP($D293,aliments!$B$2:$AZ$70,12,0)/100)</f>
        <v/>
      </c>
      <c r="P293" s="24" t="str">
        <f>IF($D293="","",$B293*VLOOKUP($D293,aliments!$B$2:$AZ$70,13,0)/100)</f>
        <v/>
      </c>
      <c r="Q293" s="24" t="str">
        <f>IF($D293="","",$B293*VLOOKUP($D293,aliments!$B$2:$AZ$70,14,0)/100)</f>
        <v/>
      </c>
      <c r="R293" s="24" t="str">
        <f>IF($D293="","",$B293*VLOOKUP($D293,aliments!$B$2:$AZ$70,15,0)/100)</f>
        <v/>
      </c>
      <c r="S293" s="24" t="str">
        <f>IF($D293="","",$B293*VLOOKUP($D293,aliments!$B$2:$AZ$70,16,0)/100)</f>
        <v/>
      </c>
      <c r="T293" s="24" t="str">
        <f>IF($D293="","",$B293*VLOOKUP($D293,aliments!$B$2:$AZ$70,17,0)/100)</f>
        <v/>
      </c>
      <c r="U293" s="24" t="str">
        <f>IF($D293="","",$B293*VLOOKUP($D293,aliments!$B$2:$AZ$70,18,0)/100)</f>
        <v/>
      </c>
      <c r="V293" s="24" t="str">
        <f>IF($D293="","",$B293*VLOOKUP($D293,aliments!$B$2:$AZ$70,19,0)/100)</f>
        <v/>
      </c>
      <c r="W293" s="24" t="str">
        <f>IF($D293="","",$B293*VLOOKUP($D293,aliments!$B$2:$AZ$70,20,0)/100)</f>
        <v/>
      </c>
      <c r="X293" s="24" t="str">
        <f>IF($D293="","",$B293*VLOOKUP($D293,aliments!$B$2:$AZ$70,21,0)/100)</f>
        <v/>
      </c>
      <c r="Y293" s="24" t="str">
        <f>IF($D293="","",$B293*VLOOKUP($D293,aliments!$B$2:$AZ$70,22,0)/100)</f>
        <v/>
      </c>
      <c r="Z293" s="24" t="str">
        <f>IF($D293="","",$B293*VLOOKUP($D293,aliments!$B$2:$AZ$70,23,0)/100)</f>
        <v/>
      </c>
      <c r="AA293" s="24" t="str">
        <f>IF($D293="","",$B293*VLOOKUP($D293,aliments!$B$2:$AZ$70,24,0)/100)</f>
        <v/>
      </c>
      <c r="AB293" s="24" t="str">
        <f>IF($D293="","",$B293*VLOOKUP($D293,aliments!$B$2:$AZ$70,25,0)/100)</f>
        <v/>
      </c>
      <c r="AC293" s="24" t="str">
        <f>IF($D293="","",$B293*VLOOKUP($D293,aliments!$B$2:$AZ$70,26,0)/100)</f>
        <v/>
      </c>
      <c r="AD293" s="24" t="str">
        <f>IF($D293="","",$B293*VLOOKUP($D293,aliments!$B$2:$AZ$70,27,0)/100)</f>
        <v/>
      </c>
      <c r="AE293" s="24" t="str">
        <f>IF($D293="","",$B293*VLOOKUP($D293,aliments!$B$2:$AZ$70,28,0)/100)</f>
        <v/>
      </c>
      <c r="AF293" s="24" t="str">
        <f>IF($D293="","",$B293*VLOOKUP($D293,aliments!$B$2:$AZ$70,29,0)/100)</f>
        <v/>
      </c>
      <c r="AG293" s="24" t="str">
        <f>IF($D293="","",$B293*VLOOKUP($D293,aliments!$B$2:$AZ$70,30,0)/100)</f>
        <v/>
      </c>
      <c r="AH293" s="24" t="str">
        <f>IF($D293="","",$B293*VLOOKUP($D293,aliments!$B$2:$AZ$70,31,0)/100)</f>
        <v/>
      </c>
      <c r="AI293" s="24" t="str">
        <f>IF($D293="","",$B293*VLOOKUP($D293,aliments!$B$2:$AZ$70,32,0)/100)</f>
        <v/>
      </c>
      <c r="AJ293" s="24" t="str">
        <f>IF($D293="","",$B293*VLOOKUP($D293,aliments!$B$2:$AZ$70,33,0)/100)</f>
        <v/>
      </c>
      <c r="AK293" s="24" t="str">
        <f>IF($D293="","",$B293*VLOOKUP($D293,aliments!$B$2:$AZ$70,34,0)/100)</f>
        <v/>
      </c>
      <c r="AL293" s="24" t="str">
        <f>IF($D293="","",$B293*VLOOKUP($D293,aliments!$B$2:$AZ$70,35,0)/100)</f>
        <v/>
      </c>
      <c r="AM293" s="24" t="str">
        <f>IF($D293="","",$B293*VLOOKUP($D293,aliments!$B$2:$AZ$70,36,0)/100)</f>
        <v/>
      </c>
      <c r="AN293" s="24" t="str">
        <f>IF($D293="","",$B293*VLOOKUP($D293,aliments!$B$2:$AZ$70,37,0)/100)</f>
        <v/>
      </c>
      <c r="AT293" s="19"/>
      <c r="AU293" s="19"/>
      <c r="AV293" s="19"/>
      <c r="AW293" s="19"/>
      <c r="AX293" s="19"/>
      <c r="AY293" s="19"/>
      <c r="AZ293" s="19"/>
      <c r="BA293" s="19"/>
      <c r="BB293" s="19"/>
      <c r="BC293" s="19"/>
      <c r="BD293" s="19"/>
      <c r="BE293" s="19"/>
      <c r="BF293" s="19"/>
      <c r="BG293" s="19"/>
      <c r="BH293" s="19"/>
      <c r="BI293" s="19"/>
      <c r="BJ293" s="19"/>
      <c r="BK293" s="19"/>
      <c r="BL293" s="19"/>
      <c r="BM293" s="19"/>
      <c r="BN293" s="19"/>
      <c r="BO293" s="19"/>
      <c r="BP293" s="19"/>
      <c r="BQ293" s="19"/>
      <c r="BR293" s="19"/>
      <c r="BS293" s="19"/>
      <c r="BT293" s="19"/>
      <c r="BU293" s="19"/>
      <c r="BV293" s="19"/>
      <c r="BW293" s="19"/>
    </row>
    <row r="294" spans="1:75" ht="13.5" thickBot="1">
      <c r="D294" s="23"/>
      <c r="E294" s="24" t="str">
        <f>IF($D294="","",$B294*VLOOKUP($D294,aliments!$B$2:$AZ$70,2,0)/100)</f>
        <v/>
      </c>
      <c r="F294" s="24" t="str">
        <f>IF($D294="","",$B294*VLOOKUP($D294,aliments!$B$2:$AZ$70,3,0)/100)</f>
        <v/>
      </c>
      <c r="G294" s="24" t="str">
        <f>IF($D294="","",$B294*VLOOKUP($D294,aliments!$B$2:$AZ$70,4,0)/100)</f>
        <v/>
      </c>
      <c r="H294" s="24" t="str">
        <f>IF($D294="","",$B294*VLOOKUP($D294,aliments!$B$2:$AZ$70,5,0)/100)</f>
        <v/>
      </c>
      <c r="I294" s="24" t="str">
        <f>IF($D294="","",$B294*VLOOKUP($D294,aliments!$B$2:$AZ$70,6,0)/100)</f>
        <v/>
      </c>
      <c r="J294" s="24" t="str">
        <f>IF($D294="","",$B294*VLOOKUP($D294,aliments!$B$2:$AZ$70,7,0)/100)</f>
        <v/>
      </c>
      <c r="K294" s="24" t="str">
        <f>IF($D294="","",$B294*VLOOKUP($D294,aliments!$B$2:$AZ$70,8,0)/100)</f>
        <v/>
      </c>
      <c r="L294" s="24" t="str">
        <f>IF($D294="","",$B294*VLOOKUP($D294,aliments!$B$2:$AZ$70,9,0)/100)</f>
        <v/>
      </c>
      <c r="M294" s="24" t="str">
        <f>IF($D294="","",$B294*VLOOKUP($D294,aliments!$B$2:$AZ$70,10,0)/100)</f>
        <v/>
      </c>
      <c r="N294" s="24" t="str">
        <f>IF($D294="","",$B294*VLOOKUP($D294,aliments!$B$2:$AZ$70,11,0)/100)</f>
        <v/>
      </c>
      <c r="O294" s="24" t="str">
        <f>IF($D294="","",$B294*VLOOKUP($D294,aliments!$B$2:$AZ$70,12,0)/100)</f>
        <v/>
      </c>
      <c r="P294" s="24" t="str">
        <f>IF($D294="","",$B294*VLOOKUP($D294,aliments!$B$2:$AZ$70,13,0)/100)</f>
        <v/>
      </c>
      <c r="Q294" s="24" t="str">
        <f>IF($D294="","",$B294*VLOOKUP($D294,aliments!$B$2:$AZ$70,14,0)/100)</f>
        <v/>
      </c>
      <c r="R294" s="24" t="str">
        <f>IF($D294="","",$B294*VLOOKUP($D294,aliments!$B$2:$AZ$70,15,0)/100)</f>
        <v/>
      </c>
      <c r="S294" s="24" t="str">
        <f>IF($D294="","",$B294*VLOOKUP($D294,aliments!$B$2:$AZ$70,16,0)/100)</f>
        <v/>
      </c>
      <c r="T294" s="24" t="str">
        <f>IF($D294="","",$B294*VLOOKUP($D294,aliments!$B$2:$AZ$70,17,0)/100)</f>
        <v/>
      </c>
      <c r="U294" s="24" t="str">
        <f>IF($D294="","",$B294*VLOOKUP($D294,aliments!$B$2:$AZ$70,18,0)/100)</f>
        <v/>
      </c>
      <c r="V294" s="24" t="str">
        <f>IF($D294="","",$B294*VLOOKUP($D294,aliments!$B$2:$AZ$70,19,0)/100)</f>
        <v/>
      </c>
      <c r="W294" s="24" t="str">
        <f>IF($D294="","",$B294*VLOOKUP($D294,aliments!$B$2:$AZ$70,20,0)/100)</f>
        <v/>
      </c>
      <c r="X294" s="24" t="str">
        <f>IF($D294="","",$B294*VLOOKUP($D294,aliments!$B$2:$AZ$70,21,0)/100)</f>
        <v/>
      </c>
      <c r="Y294" s="24" t="str">
        <f>IF($D294="","",$B294*VLOOKUP($D294,aliments!$B$2:$AZ$70,22,0)/100)</f>
        <v/>
      </c>
      <c r="Z294" s="24" t="str">
        <f>IF($D294="","",$B294*VLOOKUP($D294,aliments!$B$2:$AZ$70,23,0)/100)</f>
        <v/>
      </c>
      <c r="AA294" s="24" t="str">
        <f>IF($D294="","",$B294*VLOOKUP($D294,aliments!$B$2:$AZ$70,24,0)/100)</f>
        <v/>
      </c>
      <c r="AB294" s="24" t="str">
        <f>IF($D294="","",$B294*VLOOKUP($D294,aliments!$B$2:$AZ$70,25,0)/100)</f>
        <v/>
      </c>
      <c r="AC294" s="24" t="str">
        <f>IF($D294="","",$B294*VLOOKUP($D294,aliments!$B$2:$AZ$70,26,0)/100)</f>
        <v/>
      </c>
      <c r="AD294" s="24" t="str">
        <f>IF($D294="","",$B294*VLOOKUP($D294,aliments!$B$2:$AZ$70,27,0)/100)</f>
        <v/>
      </c>
      <c r="AE294" s="24" t="str">
        <f>IF($D294="","",$B294*VLOOKUP($D294,aliments!$B$2:$AZ$70,28,0)/100)</f>
        <v/>
      </c>
      <c r="AF294" s="24" t="str">
        <f>IF($D294="","",$B294*VLOOKUP($D294,aliments!$B$2:$AZ$70,29,0)/100)</f>
        <v/>
      </c>
      <c r="AG294" s="24" t="str">
        <f>IF($D294="","",$B294*VLOOKUP($D294,aliments!$B$2:$AZ$70,30,0)/100)</f>
        <v/>
      </c>
      <c r="AH294" s="24" t="str">
        <f>IF($D294="","",$B294*VLOOKUP($D294,aliments!$B$2:$AZ$70,31,0)/100)</f>
        <v/>
      </c>
      <c r="AI294" s="24" t="str">
        <f>IF($D294="","",$B294*VLOOKUP($D294,aliments!$B$2:$AZ$70,32,0)/100)</f>
        <v/>
      </c>
      <c r="AJ294" s="24" t="str">
        <f>IF($D294="","",$B294*VLOOKUP($D294,aliments!$B$2:$AZ$70,33,0)/100)</f>
        <v/>
      </c>
      <c r="AK294" s="24" t="str">
        <f>IF($D294="","",$B294*VLOOKUP($D294,aliments!$B$2:$AZ$70,34,0)/100)</f>
        <v/>
      </c>
      <c r="AL294" s="24" t="str">
        <f>IF($D294="","",$B294*VLOOKUP($D294,aliments!$B$2:$AZ$70,35,0)/100)</f>
        <v/>
      </c>
      <c r="AM294" s="24" t="str">
        <f>IF($D294="","",$B294*VLOOKUP($D294,aliments!$B$2:$AZ$70,36,0)/100)</f>
        <v/>
      </c>
      <c r="AN294" s="24" t="str">
        <f>IF($D294="","",$B294*VLOOKUP($D294,aliments!$B$2:$AZ$70,37,0)/100)</f>
        <v/>
      </c>
      <c r="AT294" s="19"/>
      <c r="AU294" s="19"/>
      <c r="AV294" s="19"/>
      <c r="AW294" s="19"/>
      <c r="AX294" s="19"/>
      <c r="AY294" s="19"/>
      <c r="AZ294" s="19"/>
      <c r="BA294" s="19"/>
      <c r="BB294" s="19"/>
      <c r="BC294" s="19"/>
      <c r="BD294" s="19"/>
      <c r="BE294" s="19"/>
      <c r="BF294" s="19"/>
      <c r="BG294" s="19"/>
      <c r="BH294" s="19"/>
      <c r="BI294" s="19"/>
      <c r="BJ294" s="19"/>
      <c r="BK294" s="19"/>
      <c r="BL294" s="19"/>
      <c r="BM294" s="19"/>
      <c r="BN294" s="19"/>
      <c r="BO294" s="19"/>
      <c r="BP294" s="19"/>
      <c r="BQ294" s="19"/>
      <c r="BR294" s="19"/>
      <c r="BS294" s="19"/>
      <c r="BT294" s="19"/>
      <c r="BU294" s="19"/>
      <c r="BV294" s="19"/>
      <c r="BW294" s="19"/>
    </row>
    <row r="295" spans="1:75" ht="13.5" thickBot="1">
      <c r="A295" s="12" t="s">
        <v>4</v>
      </c>
      <c r="E295" s="28" t="str">
        <f>IF(SUM(E288:E294)=0,"",AVERAGE(E288:E294))</f>
        <v/>
      </c>
      <c r="F295" s="28">
        <f>SUM(F288:F294)</f>
        <v>0</v>
      </c>
      <c r="G295" s="13">
        <f>SUM(G288:G294)</f>
        <v>0</v>
      </c>
      <c r="H295" s="13">
        <f t="shared" ref="H295" si="864">SUM(H288:H294)</f>
        <v>0</v>
      </c>
      <c r="I295" s="13">
        <f t="shared" ref="I295" si="865">SUM(I288:I294)</f>
        <v>0</v>
      </c>
      <c r="J295" s="13">
        <f t="shared" ref="J295" si="866">SUM(J288:J294)</f>
        <v>0</v>
      </c>
      <c r="K295" s="13">
        <f t="shared" ref="K295" si="867">SUM(K288:K294)</f>
        <v>0</v>
      </c>
      <c r="L295" s="13">
        <f t="shared" ref="L295" si="868">SUM(L288:L294)</f>
        <v>0</v>
      </c>
      <c r="M295" s="13">
        <f t="shared" ref="M295" si="869">SUM(M288:M294)</f>
        <v>0</v>
      </c>
      <c r="N295" s="13">
        <f t="shared" ref="N295" si="870">SUM(N288:N294)</f>
        <v>0</v>
      </c>
      <c r="O295" s="13">
        <f t="shared" ref="O295" si="871">SUM(O288:O294)</f>
        <v>0</v>
      </c>
      <c r="P295" s="13">
        <f t="shared" ref="P295" si="872">SUM(P288:P294)</f>
        <v>0</v>
      </c>
      <c r="Q295" s="13">
        <f t="shared" ref="Q295" si="873">SUM(Q288:Q294)</f>
        <v>0</v>
      </c>
      <c r="R295" s="13">
        <f t="shared" ref="R295" si="874">SUM(R288:R294)</f>
        <v>0</v>
      </c>
      <c r="S295" s="13">
        <f t="shared" ref="S295" si="875">SUM(S288:S294)</f>
        <v>0</v>
      </c>
      <c r="T295" s="13">
        <f t="shared" ref="T295" si="876">SUM(T288:T294)</f>
        <v>0</v>
      </c>
      <c r="U295" s="13">
        <f t="shared" ref="U295" si="877">SUM(U288:U294)</f>
        <v>0</v>
      </c>
      <c r="V295" s="13">
        <f t="shared" ref="V295" si="878">SUM(V288:V294)</f>
        <v>0</v>
      </c>
      <c r="W295" s="13">
        <f t="shared" ref="W295" si="879">SUM(W288:W294)</f>
        <v>0</v>
      </c>
      <c r="X295" s="13">
        <f t="shared" ref="X295" si="880">SUM(X288:X294)</f>
        <v>0</v>
      </c>
      <c r="Y295" s="13">
        <f t="shared" ref="Y295" si="881">SUM(Y288:Y294)</f>
        <v>0</v>
      </c>
      <c r="Z295" s="13">
        <f t="shared" ref="Z295" si="882">SUM(Z288:Z294)</f>
        <v>0</v>
      </c>
      <c r="AA295" s="13">
        <f t="shared" ref="AA295" si="883">SUM(AA288:AA294)</f>
        <v>0</v>
      </c>
      <c r="AB295" s="13">
        <f t="shared" ref="AB295" si="884">SUM(AB288:AB294)</f>
        <v>0</v>
      </c>
      <c r="AC295" s="13">
        <f t="shared" ref="AC295" si="885">SUM(AC288:AC294)</f>
        <v>0</v>
      </c>
      <c r="AD295" s="13">
        <f t="shared" ref="AD295" si="886">SUM(AD288:AD294)</f>
        <v>0</v>
      </c>
      <c r="AE295" s="13">
        <f t="shared" ref="AE295" si="887">SUM(AE288:AE294)</f>
        <v>0</v>
      </c>
      <c r="AF295" s="13">
        <f t="shared" ref="AF295" si="888">SUM(AF288:AF294)</f>
        <v>0</v>
      </c>
      <c r="AG295" s="13">
        <f t="shared" ref="AG295" si="889">SUM(AG288:AG294)</f>
        <v>0</v>
      </c>
      <c r="AH295" s="13">
        <f t="shared" ref="AH295" si="890">SUM(AH288:AH294)</f>
        <v>0</v>
      </c>
      <c r="AI295" s="13">
        <f t="shared" ref="AI295" si="891">SUM(AI288:AI294)</f>
        <v>0</v>
      </c>
      <c r="AJ295" s="13">
        <f t="shared" ref="AJ295" si="892">SUM(AJ288:AJ294)</f>
        <v>0</v>
      </c>
      <c r="AK295" s="13">
        <f t="shared" ref="AK295" si="893">SUM(AK288:AK294)</f>
        <v>0</v>
      </c>
      <c r="AL295" s="13">
        <f t="shared" ref="AL295" si="894">SUM(AL288:AL294)</f>
        <v>0</v>
      </c>
      <c r="AM295" s="13">
        <f t="shared" ref="AM295" si="895">SUM(AM288:AM294)</f>
        <v>0</v>
      </c>
      <c r="AN295" s="13">
        <f t="shared" ref="AN295" si="896">SUM(AN288:AN294)</f>
        <v>0</v>
      </c>
      <c r="AT295" s="19"/>
      <c r="AU295" s="19"/>
      <c r="AV295" s="19"/>
      <c r="AW295" s="19"/>
      <c r="AX295" s="19"/>
      <c r="AY295" s="19"/>
      <c r="AZ295" s="19"/>
      <c r="BA295" s="19"/>
      <c r="BB295" s="19"/>
      <c r="BC295" s="19"/>
      <c r="BD295" s="19"/>
      <c r="BE295" s="19"/>
      <c r="BF295" s="19"/>
      <c r="BG295" s="19"/>
      <c r="BH295" s="19"/>
      <c r="BI295" s="19"/>
      <c r="BJ295" s="19"/>
      <c r="BK295" s="19"/>
      <c r="BL295" s="19"/>
      <c r="BM295" s="19"/>
      <c r="BN295" s="19"/>
      <c r="BO295" s="19"/>
      <c r="BP295" s="19"/>
      <c r="BQ295" s="19"/>
      <c r="BR295" s="19"/>
      <c r="BS295" s="19"/>
      <c r="BT295" s="19"/>
      <c r="BU295" s="19"/>
      <c r="BV295" s="19"/>
      <c r="BW295" s="19"/>
    </row>
    <row r="296" spans="1:75" ht="13.5" thickBot="1">
      <c r="A296" s="5"/>
      <c r="B296" s="5"/>
      <c r="C296" s="5"/>
      <c r="D296" s="5"/>
      <c r="E296" s="5"/>
      <c r="F296" s="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</row>
    <row r="297" spans="1:75" ht="13.5" thickBot="1">
      <c r="A297" s="2" t="s">
        <v>164</v>
      </c>
      <c r="B297" s="3" t="s">
        <v>165</v>
      </c>
      <c r="C297" s="3"/>
      <c r="D297" s="3" t="s">
        <v>0</v>
      </c>
      <c r="E297" s="27" t="s">
        <v>181</v>
      </c>
      <c r="F297" s="27" t="s">
        <v>180</v>
      </c>
      <c r="G297" s="3" t="s">
        <v>166</v>
      </c>
      <c r="H297" s="3" t="s">
        <v>167</v>
      </c>
      <c r="I297" s="3" t="s">
        <v>168</v>
      </c>
      <c r="J297" s="3" t="s">
        <v>5</v>
      </c>
      <c r="K297" s="3" t="s">
        <v>161</v>
      </c>
      <c r="L297" s="3" t="s">
        <v>162</v>
      </c>
      <c r="M297" s="3" t="s">
        <v>152</v>
      </c>
      <c r="N297" s="3" t="s">
        <v>153</v>
      </c>
      <c r="O297" s="3" t="s">
        <v>154</v>
      </c>
      <c r="P297" s="3" t="s">
        <v>155</v>
      </c>
      <c r="Q297" s="3" t="s">
        <v>156</v>
      </c>
      <c r="R297" s="3" t="s">
        <v>157</v>
      </c>
      <c r="S297" s="3" t="s">
        <v>158</v>
      </c>
      <c r="T297" s="3" t="s">
        <v>159</v>
      </c>
      <c r="U297" s="3" t="s">
        <v>160</v>
      </c>
      <c r="V297" s="3" t="s">
        <v>179</v>
      </c>
      <c r="W297" s="3" t="s">
        <v>178</v>
      </c>
      <c r="X297" s="3" t="s">
        <v>26</v>
      </c>
      <c r="Y297" s="3" t="s">
        <v>29</v>
      </c>
      <c r="Z297" s="3" t="s">
        <v>28</v>
      </c>
      <c r="AA297" s="3" t="s">
        <v>32</v>
      </c>
      <c r="AB297" s="3" t="s">
        <v>23</v>
      </c>
      <c r="AC297" s="3" t="s">
        <v>27</v>
      </c>
      <c r="AD297" s="3" t="s">
        <v>24</v>
      </c>
      <c r="AE297" s="3" t="s">
        <v>25</v>
      </c>
      <c r="AF297" s="3" t="s">
        <v>31</v>
      </c>
      <c r="AG297" s="3" t="s">
        <v>22</v>
      </c>
      <c r="AH297" s="3" t="s">
        <v>30</v>
      </c>
      <c r="AI297" s="3" t="s">
        <v>36</v>
      </c>
      <c r="AJ297" s="3" t="s">
        <v>37</v>
      </c>
      <c r="AK297" s="3" t="s">
        <v>38</v>
      </c>
      <c r="AL297" s="3" t="s">
        <v>40</v>
      </c>
      <c r="AM297" s="3" t="s">
        <v>41</v>
      </c>
      <c r="AN297" s="4" t="s">
        <v>21</v>
      </c>
    </row>
    <row r="298" spans="1:75">
      <c r="D298" s="23"/>
      <c r="E298" s="24" t="str">
        <f>IF($D298="","",$B298*VLOOKUP($D298,aliments!$B$2:$AZ$70,2,0)/100)</f>
        <v/>
      </c>
      <c r="F298" s="24" t="str">
        <f>IF($D298="","",$B298*VLOOKUP($D298,aliments!$B$2:$AZ$70,3,0)/100)</f>
        <v/>
      </c>
      <c r="G298" s="24" t="str">
        <f>IF($D298="","",$B298*VLOOKUP($D298,aliments!$B$2:$AZ$70,4,0)/100)</f>
        <v/>
      </c>
      <c r="H298" s="24" t="str">
        <f>IF($D298="","",$B298*VLOOKUP($D298,aliments!$B$2:$AZ$70,5,0)/100)</f>
        <v/>
      </c>
      <c r="I298" s="24" t="str">
        <f>IF($D298="","",$B298*VLOOKUP($D298,aliments!$B$2:$AZ$70,6,0)/100)</f>
        <v/>
      </c>
      <c r="J298" s="24" t="str">
        <f>IF($D298="","",$B298*VLOOKUP($D298,aliments!$B$2:$AZ$70,7,0)/100)</f>
        <v/>
      </c>
      <c r="K298" s="24" t="str">
        <f>IF($D298="","",$B298*VLOOKUP($D298,aliments!$B$2:$AZ$70,8,0)/100)</f>
        <v/>
      </c>
      <c r="L298" s="24" t="str">
        <f>IF($D298="","",$B298*VLOOKUP($D298,aliments!$B$2:$AZ$70,9,0)/100)</f>
        <v/>
      </c>
      <c r="M298" s="24" t="str">
        <f>IF($D298="","",$B298*VLOOKUP($D298,aliments!$B$2:$AZ$70,10,0)/100)</f>
        <v/>
      </c>
      <c r="N298" s="24" t="str">
        <f>IF($D298="","",$B298*VLOOKUP($D298,aliments!$B$2:$AZ$70,11,0)/100)</f>
        <v/>
      </c>
      <c r="O298" s="24" t="str">
        <f>IF($D298="","",$B298*VLOOKUP($D298,aliments!$B$2:$AZ$70,12,0)/100)</f>
        <v/>
      </c>
      <c r="P298" s="24" t="str">
        <f>IF($D298="","",$B298*VLOOKUP($D298,aliments!$B$2:$AZ$70,13,0)/100)</f>
        <v/>
      </c>
      <c r="Q298" s="24" t="str">
        <f>IF($D298="","",$B298*VLOOKUP($D298,aliments!$B$2:$AZ$70,14,0)/100)</f>
        <v/>
      </c>
      <c r="R298" s="24" t="str">
        <f>IF($D298="","",$B298*VLOOKUP($D298,aliments!$B$2:$AZ$70,15,0)/100)</f>
        <v/>
      </c>
      <c r="S298" s="24" t="str">
        <f>IF($D298="","",$B298*VLOOKUP($D298,aliments!$B$2:$AZ$70,16,0)/100)</f>
        <v/>
      </c>
      <c r="T298" s="24" t="str">
        <f>IF($D298="","",$B298*VLOOKUP($D298,aliments!$B$2:$AZ$70,17,0)/100)</f>
        <v/>
      </c>
      <c r="U298" s="24" t="str">
        <f>IF($D298="","",$B298*VLOOKUP($D298,aliments!$B$2:$AZ$70,18,0)/100)</f>
        <v/>
      </c>
      <c r="V298" s="24" t="str">
        <f>IF($D298="","",$B298*VLOOKUP($D298,aliments!$B$2:$AZ$70,19,0)/100)</f>
        <v/>
      </c>
      <c r="W298" s="24" t="str">
        <f>IF($D298="","",$B298*VLOOKUP($D298,aliments!$B$2:$AZ$70,20,0)/100)</f>
        <v/>
      </c>
      <c r="X298" s="24" t="str">
        <f>IF($D298="","",$B298*VLOOKUP($D298,aliments!$B$2:$AZ$70,21,0)/100)</f>
        <v/>
      </c>
      <c r="Y298" s="24" t="str">
        <f>IF($D298="","",$B298*VLOOKUP($D298,aliments!$B$2:$AZ$70,22,0)/100)</f>
        <v/>
      </c>
      <c r="Z298" s="24" t="str">
        <f>IF($D298="","",$B298*VLOOKUP($D298,aliments!$B$2:$AZ$70,23,0)/100)</f>
        <v/>
      </c>
      <c r="AA298" s="24" t="str">
        <f>IF($D298="","",$B298*VLOOKUP($D298,aliments!$B$2:$AZ$70,24,0)/100)</f>
        <v/>
      </c>
      <c r="AB298" s="24" t="str">
        <f>IF($D298="","",$B298*VLOOKUP($D298,aliments!$B$2:$AZ$70,25,0)/100)</f>
        <v/>
      </c>
      <c r="AC298" s="24" t="str">
        <f>IF($D298="","",$B298*VLOOKUP($D298,aliments!$B$2:$AZ$70,26,0)/100)</f>
        <v/>
      </c>
      <c r="AD298" s="24" t="str">
        <f>IF($D298="","",$B298*VLOOKUP($D298,aliments!$B$2:$AZ$70,27,0)/100)</f>
        <v/>
      </c>
      <c r="AE298" s="24" t="str">
        <f>IF($D298="","",$B298*VLOOKUP($D298,aliments!$B$2:$AZ$70,28,0)/100)</f>
        <v/>
      </c>
      <c r="AF298" s="24" t="str">
        <f>IF($D298="","",$B298*VLOOKUP($D298,aliments!$B$2:$AZ$70,29,0)/100)</f>
        <v/>
      </c>
      <c r="AG298" s="24" t="str">
        <f>IF($D298="","",$B298*VLOOKUP($D298,aliments!$B$2:$AZ$70,30,0)/100)</f>
        <v/>
      </c>
      <c r="AH298" s="24" t="str">
        <f>IF($D298="","",$B298*VLOOKUP($D298,aliments!$B$2:$AZ$70,31,0)/100)</f>
        <v/>
      </c>
      <c r="AI298" s="24" t="str">
        <f>IF($D298="","",$B298*VLOOKUP($D298,aliments!$B$2:$AZ$70,32,0)/100)</f>
        <v/>
      </c>
      <c r="AJ298" s="24" t="str">
        <f>IF($D298="","",$B298*VLOOKUP($D298,aliments!$B$2:$AZ$70,33,0)/100)</f>
        <v/>
      </c>
      <c r="AK298" s="24" t="str">
        <f>IF($D298="","",$B298*VLOOKUP($D298,aliments!$B$2:$AZ$70,34,0)/100)</f>
        <v/>
      </c>
      <c r="AL298" s="24" t="str">
        <f>IF($D298="","",$B298*VLOOKUP($D298,aliments!$B$2:$AZ$70,35,0)/100)</f>
        <v/>
      </c>
      <c r="AM298" s="24" t="str">
        <f>IF($D298="","",$B298*VLOOKUP($D298,aliments!$B$2:$AZ$70,36,0)/100)</f>
        <v/>
      </c>
      <c r="AN298" s="24" t="str">
        <f>IF($D298="","",$B298*VLOOKUP($D298,aliments!$B$2:$AZ$70,37,0)/100)</f>
        <v/>
      </c>
    </row>
    <row r="299" spans="1:75">
      <c r="D299" s="23"/>
      <c r="E299" s="24" t="str">
        <f>IF($D299="","",$B299*VLOOKUP($D299,aliments!$B$2:$AZ$70,2,0)/100)</f>
        <v/>
      </c>
      <c r="F299" s="24" t="str">
        <f>IF($D299="","",$B299*VLOOKUP($D299,aliments!$B$2:$AZ$70,3,0)/100)</f>
        <v/>
      </c>
      <c r="G299" s="24" t="str">
        <f>IF($D299="","",$B299*VLOOKUP($D299,aliments!$B$2:$AZ$70,4,0)/100)</f>
        <v/>
      </c>
      <c r="H299" s="24" t="str">
        <f>IF($D299="","",$B299*VLOOKUP($D299,aliments!$B$2:$AZ$70,5,0)/100)</f>
        <v/>
      </c>
      <c r="I299" s="24" t="str">
        <f>IF($D299="","",$B299*VLOOKUP($D299,aliments!$B$2:$AZ$70,6,0)/100)</f>
        <v/>
      </c>
      <c r="J299" s="24" t="str">
        <f>IF($D299="","",$B299*VLOOKUP($D299,aliments!$B$2:$AZ$70,7,0)/100)</f>
        <v/>
      </c>
      <c r="K299" s="24" t="str">
        <f>IF($D299="","",$B299*VLOOKUP($D299,aliments!$B$2:$AZ$70,8,0)/100)</f>
        <v/>
      </c>
      <c r="L299" s="24" t="str">
        <f>IF($D299="","",$B299*VLOOKUP($D299,aliments!$B$2:$AZ$70,9,0)/100)</f>
        <v/>
      </c>
      <c r="M299" s="24" t="str">
        <f>IF($D299="","",$B299*VLOOKUP($D299,aliments!$B$2:$AZ$70,10,0)/100)</f>
        <v/>
      </c>
      <c r="N299" s="24" t="str">
        <f>IF($D299="","",$B299*VLOOKUP($D299,aliments!$B$2:$AZ$70,11,0)/100)</f>
        <v/>
      </c>
      <c r="O299" s="24" t="str">
        <f>IF($D299="","",$B299*VLOOKUP($D299,aliments!$B$2:$AZ$70,12,0)/100)</f>
        <v/>
      </c>
      <c r="P299" s="24" t="str">
        <f>IF($D299="","",$B299*VLOOKUP($D299,aliments!$B$2:$AZ$70,13,0)/100)</f>
        <v/>
      </c>
      <c r="Q299" s="24" t="str">
        <f>IF($D299="","",$B299*VLOOKUP($D299,aliments!$B$2:$AZ$70,14,0)/100)</f>
        <v/>
      </c>
      <c r="R299" s="24" t="str">
        <f>IF($D299="","",$B299*VLOOKUP($D299,aliments!$B$2:$AZ$70,15,0)/100)</f>
        <v/>
      </c>
      <c r="S299" s="24" t="str">
        <f>IF($D299="","",$B299*VLOOKUP($D299,aliments!$B$2:$AZ$70,16,0)/100)</f>
        <v/>
      </c>
      <c r="T299" s="24" t="str">
        <f>IF($D299="","",$B299*VLOOKUP($D299,aliments!$B$2:$AZ$70,17,0)/100)</f>
        <v/>
      </c>
      <c r="U299" s="24" t="str">
        <f>IF($D299="","",$B299*VLOOKUP($D299,aliments!$B$2:$AZ$70,18,0)/100)</f>
        <v/>
      </c>
      <c r="V299" s="24" t="str">
        <f>IF($D299="","",$B299*VLOOKUP($D299,aliments!$B$2:$AZ$70,19,0)/100)</f>
        <v/>
      </c>
      <c r="W299" s="24" t="str">
        <f>IF($D299="","",$B299*VLOOKUP($D299,aliments!$B$2:$AZ$70,20,0)/100)</f>
        <v/>
      </c>
      <c r="X299" s="24" t="str">
        <f>IF($D299="","",$B299*VLOOKUP($D299,aliments!$B$2:$AZ$70,21,0)/100)</f>
        <v/>
      </c>
      <c r="Y299" s="24" t="str">
        <f>IF($D299="","",$B299*VLOOKUP($D299,aliments!$B$2:$AZ$70,22,0)/100)</f>
        <v/>
      </c>
      <c r="Z299" s="24" t="str">
        <f>IF($D299="","",$B299*VLOOKUP($D299,aliments!$B$2:$AZ$70,23,0)/100)</f>
        <v/>
      </c>
      <c r="AA299" s="24" t="str">
        <f>IF($D299="","",$B299*VLOOKUP($D299,aliments!$B$2:$AZ$70,24,0)/100)</f>
        <v/>
      </c>
      <c r="AB299" s="24" t="str">
        <f>IF($D299="","",$B299*VLOOKUP($D299,aliments!$B$2:$AZ$70,25,0)/100)</f>
        <v/>
      </c>
      <c r="AC299" s="24" t="str">
        <f>IF($D299="","",$B299*VLOOKUP($D299,aliments!$B$2:$AZ$70,26,0)/100)</f>
        <v/>
      </c>
      <c r="AD299" s="24" t="str">
        <f>IF($D299="","",$B299*VLOOKUP($D299,aliments!$B$2:$AZ$70,27,0)/100)</f>
        <v/>
      </c>
      <c r="AE299" s="24" t="str">
        <f>IF($D299="","",$B299*VLOOKUP($D299,aliments!$B$2:$AZ$70,28,0)/100)</f>
        <v/>
      </c>
      <c r="AF299" s="24" t="str">
        <f>IF($D299="","",$B299*VLOOKUP($D299,aliments!$B$2:$AZ$70,29,0)/100)</f>
        <v/>
      </c>
      <c r="AG299" s="24" t="str">
        <f>IF($D299="","",$B299*VLOOKUP($D299,aliments!$B$2:$AZ$70,30,0)/100)</f>
        <v/>
      </c>
      <c r="AH299" s="24" t="str">
        <f>IF($D299="","",$B299*VLOOKUP($D299,aliments!$B$2:$AZ$70,31,0)/100)</f>
        <v/>
      </c>
      <c r="AI299" s="24" t="str">
        <f>IF($D299="","",$B299*VLOOKUP($D299,aliments!$B$2:$AZ$70,32,0)/100)</f>
        <v/>
      </c>
      <c r="AJ299" s="24" t="str">
        <f>IF($D299="","",$B299*VLOOKUP($D299,aliments!$B$2:$AZ$70,33,0)/100)</f>
        <v/>
      </c>
      <c r="AK299" s="24" t="str">
        <f>IF($D299="","",$B299*VLOOKUP($D299,aliments!$B$2:$AZ$70,34,0)/100)</f>
        <v/>
      </c>
      <c r="AL299" s="24" t="str">
        <f>IF($D299="","",$B299*VLOOKUP($D299,aliments!$B$2:$AZ$70,35,0)/100)</f>
        <v/>
      </c>
      <c r="AM299" s="24" t="str">
        <f>IF($D299="","",$B299*VLOOKUP($D299,aliments!$B$2:$AZ$70,36,0)/100)</f>
        <v/>
      </c>
      <c r="AN299" s="24" t="str">
        <f>IF($D299="","",$B299*VLOOKUP($D299,aliments!$B$2:$AZ$70,37,0)/100)</f>
        <v/>
      </c>
      <c r="AT299" s="19"/>
      <c r="AU299" s="19"/>
      <c r="AV299" s="19"/>
      <c r="AW299" s="19"/>
      <c r="AX299" s="19"/>
      <c r="AY299" s="19"/>
      <c r="AZ299" s="19"/>
      <c r="BA299" s="19"/>
      <c r="BB299" s="19"/>
      <c r="BC299" s="19"/>
      <c r="BD299" s="19"/>
      <c r="BE299" s="19"/>
      <c r="BF299" s="19"/>
      <c r="BG299" s="19"/>
      <c r="BH299" s="19"/>
      <c r="BI299" s="19"/>
      <c r="BJ299" s="19"/>
      <c r="BK299" s="19"/>
      <c r="BL299" s="19"/>
      <c r="BM299" s="19"/>
      <c r="BN299" s="19"/>
      <c r="BO299" s="19"/>
      <c r="BP299" s="19"/>
      <c r="BQ299" s="19"/>
      <c r="BR299" s="19"/>
      <c r="BS299" s="19"/>
      <c r="BT299" s="19"/>
      <c r="BU299" s="19"/>
      <c r="BV299" s="19"/>
      <c r="BW299" s="19"/>
    </row>
    <row r="300" spans="1:75">
      <c r="D300" s="23"/>
      <c r="E300" s="24" t="str">
        <f>IF($D300="","",$B300*VLOOKUP($D300,aliments!$B$2:$AZ$70,2,0)/100)</f>
        <v/>
      </c>
      <c r="F300" s="24" t="str">
        <f>IF($D300="","",$B300*VLOOKUP($D300,aliments!$B$2:$AZ$70,3,0)/100)</f>
        <v/>
      </c>
      <c r="G300" s="24" t="str">
        <f>IF($D300="","",$B300*VLOOKUP($D300,aliments!$B$2:$AZ$70,4,0)/100)</f>
        <v/>
      </c>
      <c r="H300" s="24" t="str">
        <f>IF($D300="","",$B300*VLOOKUP($D300,aliments!$B$2:$AZ$70,5,0)/100)</f>
        <v/>
      </c>
      <c r="I300" s="24" t="str">
        <f>IF($D300="","",$B300*VLOOKUP($D300,aliments!$B$2:$AZ$70,6,0)/100)</f>
        <v/>
      </c>
      <c r="J300" s="24" t="str">
        <f>IF($D300="","",$B300*VLOOKUP($D300,aliments!$B$2:$AZ$70,7,0)/100)</f>
        <v/>
      </c>
      <c r="K300" s="24" t="str">
        <f>IF($D300="","",$B300*VLOOKUP($D300,aliments!$B$2:$AZ$70,8,0)/100)</f>
        <v/>
      </c>
      <c r="L300" s="24" t="str">
        <f>IF($D300="","",$B300*VLOOKUP($D300,aliments!$B$2:$AZ$70,9,0)/100)</f>
        <v/>
      </c>
      <c r="M300" s="24" t="str">
        <f>IF($D300="","",$B300*VLOOKUP($D300,aliments!$B$2:$AZ$70,10,0)/100)</f>
        <v/>
      </c>
      <c r="N300" s="24" t="str">
        <f>IF($D300="","",$B300*VLOOKUP($D300,aliments!$B$2:$AZ$70,11,0)/100)</f>
        <v/>
      </c>
      <c r="O300" s="24" t="str">
        <f>IF($D300="","",$B300*VLOOKUP($D300,aliments!$B$2:$AZ$70,12,0)/100)</f>
        <v/>
      </c>
      <c r="P300" s="24" t="str">
        <f>IF($D300="","",$B300*VLOOKUP($D300,aliments!$B$2:$AZ$70,13,0)/100)</f>
        <v/>
      </c>
      <c r="Q300" s="24" t="str">
        <f>IF($D300="","",$B300*VLOOKUP($D300,aliments!$B$2:$AZ$70,14,0)/100)</f>
        <v/>
      </c>
      <c r="R300" s="24" t="str">
        <f>IF($D300="","",$B300*VLOOKUP($D300,aliments!$B$2:$AZ$70,15,0)/100)</f>
        <v/>
      </c>
      <c r="S300" s="24" t="str">
        <f>IF($D300="","",$B300*VLOOKUP($D300,aliments!$B$2:$AZ$70,16,0)/100)</f>
        <v/>
      </c>
      <c r="T300" s="24" t="str">
        <f>IF($D300="","",$B300*VLOOKUP($D300,aliments!$B$2:$AZ$70,17,0)/100)</f>
        <v/>
      </c>
      <c r="U300" s="24" t="str">
        <f>IF($D300="","",$B300*VLOOKUP($D300,aliments!$B$2:$AZ$70,18,0)/100)</f>
        <v/>
      </c>
      <c r="V300" s="24" t="str">
        <f>IF($D300="","",$B300*VLOOKUP($D300,aliments!$B$2:$AZ$70,19,0)/100)</f>
        <v/>
      </c>
      <c r="W300" s="24" t="str">
        <f>IF($D300="","",$B300*VLOOKUP($D300,aliments!$B$2:$AZ$70,20,0)/100)</f>
        <v/>
      </c>
      <c r="X300" s="24" t="str">
        <f>IF($D300="","",$B300*VLOOKUP($D300,aliments!$B$2:$AZ$70,21,0)/100)</f>
        <v/>
      </c>
      <c r="Y300" s="24" t="str">
        <f>IF($D300="","",$B300*VLOOKUP($D300,aliments!$B$2:$AZ$70,22,0)/100)</f>
        <v/>
      </c>
      <c r="Z300" s="24" t="str">
        <f>IF($D300="","",$B300*VLOOKUP($D300,aliments!$B$2:$AZ$70,23,0)/100)</f>
        <v/>
      </c>
      <c r="AA300" s="24" t="str">
        <f>IF($D300="","",$B300*VLOOKUP($D300,aliments!$B$2:$AZ$70,24,0)/100)</f>
        <v/>
      </c>
      <c r="AB300" s="24" t="str">
        <f>IF($D300="","",$B300*VLOOKUP($D300,aliments!$B$2:$AZ$70,25,0)/100)</f>
        <v/>
      </c>
      <c r="AC300" s="24" t="str">
        <f>IF($D300="","",$B300*VLOOKUP($D300,aliments!$B$2:$AZ$70,26,0)/100)</f>
        <v/>
      </c>
      <c r="AD300" s="24" t="str">
        <f>IF($D300="","",$B300*VLOOKUP($D300,aliments!$B$2:$AZ$70,27,0)/100)</f>
        <v/>
      </c>
      <c r="AE300" s="24" t="str">
        <f>IF($D300="","",$B300*VLOOKUP($D300,aliments!$B$2:$AZ$70,28,0)/100)</f>
        <v/>
      </c>
      <c r="AF300" s="24" t="str">
        <f>IF($D300="","",$B300*VLOOKUP($D300,aliments!$B$2:$AZ$70,29,0)/100)</f>
        <v/>
      </c>
      <c r="AG300" s="24" t="str">
        <f>IF($D300="","",$B300*VLOOKUP($D300,aliments!$B$2:$AZ$70,30,0)/100)</f>
        <v/>
      </c>
      <c r="AH300" s="24" t="str">
        <f>IF($D300="","",$B300*VLOOKUP($D300,aliments!$B$2:$AZ$70,31,0)/100)</f>
        <v/>
      </c>
      <c r="AI300" s="24" t="str">
        <f>IF($D300="","",$B300*VLOOKUP($D300,aliments!$B$2:$AZ$70,32,0)/100)</f>
        <v/>
      </c>
      <c r="AJ300" s="24" t="str">
        <f>IF($D300="","",$B300*VLOOKUP($D300,aliments!$B$2:$AZ$70,33,0)/100)</f>
        <v/>
      </c>
      <c r="AK300" s="24" t="str">
        <f>IF($D300="","",$B300*VLOOKUP($D300,aliments!$B$2:$AZ$70,34,0)/100)</f>
        <v/>
      </c>
      <c r="AL300" s="24" t="str">
        <f>IF($D300="","",$B300*VLOOKUP($D300,aliments!$B$2:$AZ$70,35,0)/100)</f>
        <v/>
      </c>
      <c r="AM300" s="24" t="str">
        <f>IF($D300="","",$B300*VLOOKUP($D300,aliments!$B$2:$AZ$70,36,0)/100)</f>
        <v/>
      </c>
      <c r="AN300" s="24" t="str">
        <f>IF($D300="","",$B300*VLOOKUP($D300,aliments!$B$2:$AZ$70,37,0)/100)</f>
        <v/>
      </c>
      <c r="AT300" s="19"/>
      <c r="AU300" s="19"/>
      <c r="AV300" s="19"/>
      <c r="AW300" s="19"/>
      <c r="AX300" s="19"/>
      <c r="AY300" s="19"/>
      <c r="AZ300" s="19"/>
      <c r="BA300" s="19"/>
      <c r="BB300" s="19"/>
      <c r="BC300" s="19"/>
      <c r="BD300" s="19"/>
      <c r="BE300" s="19"/>
      <c r="BF300" s="19"/>
      <c r="BG300" s="19"/>
      <c r="BH300" s="19"/>
      <c r="BI300" s="19"/>
      <c r="BJ300" s="19"/>
      <c r="BK300" s="19"/>
      <c r="BL300" s="19"/>
      <c r="BM300" s="19"/>
      <c r="BN300" s="19"/>
      <c r="BO300" s="19"/>
      <c r="BP300" s="19"/>
      <c r="BQ300" s="19"/>
      <c r="BR300" s="19"/>
      <c r="BS300" s="19"/>
      <c r="BT300" s="19"/>
      <c r="BU300" s="19"/>
      <c r="BV300" s="19"/>
      <c r="BW300" s="19"/>
    </row>
    <row r="301" spans="1:75">
      <c r="D301" s="23"/>
      <c r="E301" s="24" t="str">
        <f>IF($D301="","",$B301*VLOOKUP($D301,aliments!$B$2:$AZ$70,2,0)/100)</f>
        <v/>
      </c>
      <c r="F301" s="24" t="str">
        <f>IF($D301="","",$B301*VLOOKUP($D301,aliments!$B$2:$AZ$70,3,0)/100)</f>
        <v/>
      </c>
      <c r="G301" s="24" t="str">
        <f>IF($D301="","",$B301*VLOOKUP($D301,aliments!$B$2:$AZ$70,4,0)/100)</f>
        <v/>
      </c>
      <c r="H301" s="24" t="str">
        <f>IF($D301="","",$B301*VLOOKUP($D301,aliments!$B$2:$AZ$70,5,0)/100)</f>
        <v/>
      </c>
      <c r="I301" s="24" t="str">
        <f>IF($D301="","",$B301*VLOOKUP($D301,aliments!$B$2:$AZ$70,6,0)/100)</f>
        <v/>
      </c>
      <c r="J301" s="24" t="str">
        <f>IF($D301="","",$B301*VLOOKUP($D301,aliments!$B$2:$AZ$70,7,0)/100)</f>
        <v/>
      </c>
      <c r="K301" s="24" t="str">
        <f>IF($D301="","",$B301*VLOOKUP($D301,aliments!$B$2:$AZ$70,8,0)/100)</f>
        <v/>
      </c>
      <c r="L301" s="24" t="str">
        <f>IF($D301="","",$B301*VLOOKUP($D301,aliments!$B$2:$AZ$70,9,0)/100)</f>
        <v/>
      </c>
      <c r="M301" s="24" t="str">
        <f>IF($D301="","",$B301*VLOOKUP($D301,aliments!$B$2:$AZ$70,10,0)/100)</f>
        <v/>
      </c>
      <c r="N301" s="24" t="str">
        <f>IF($D301="","",$B301*VLOOKUP($D301,aliments!$B$2:$AZ$70,11,0)/100)</f>
        <v/>
      </c>
      <c r="O301" s="24" t="str">
        <f>IF($D301="","",$B301*VLOOKUP($D301,aliments!$B$2:$AZ$70,12,0)/100)</f>
        <v/>
      </c>
      <c r="P301" s="24" t="str">
        <f>IF($D301="","",$B301*VLOOKUP($D301,aliments!$B$2:$AZ$70,13,0)/100)</f>
        <v/>
      </c>
      <c r="Q301" s="24" t="str">
        <f>IF($D301="","",$B301*VLOOKUP($D301,aliments!$B$2:$AZ$70,14,0)/100)</f>
        <v/>
      </c>
      <c r="R301" s="24" t="str">
        <f>IF($D301="","",$B301*VLOOKUP($D301,aliments!$B$2:$AZ$70,15,0)/100)</f>
        <v/>
      </c>
      <c r="S301" s="24" t="str">
        <f>IF($D301="","",$B301*VLOOKUP($D301,aliments!$B$2:$AZ$70,16,0)/100)</f>
        <v/>
      </c>
      <c r="T301" s="24" t="str">
        <f>IF($D301="","",$B301*VLOOKUP($D301,aliments!$B$2:$AZ$70,17,0)/100)</f>
        <v/>
      </c>
      <c r="U301" s="24" t="str">
        <f>IF($D301="","",$B301*VLOOKUP($D301,aliments!$B$2:$AZ$70,18,0)/100)</f>
        <v/>
      </c>
      <c r="V301" s="24" t="str">
        <f>IF($D301="","",$B301*VLOOKUP($D301,aliments!$B$2:$AZ$70,19,0)/100)</f>
        <v/>
      </c>
      <c r="W301" s="24" t="str">
        <f>IF($D301="","",$B301*VLOOKUP($D301,aliments!$B$2:$AZ$70,20,0)/100)</f>
        <v/>
      </c>
      <c r="X301" s="24" t="str">
        <f>IF($D301="","",$B301*VLOOKUP($D301,aliments!$B$2:$AZ$70,21,0)/100)</f>
        <v/>
      </c>
      <c r="Y301" s="24" t="str">
        <f>IF($D301="","",$B301*VLOOKUP($D301,aliments!$B$2:$AZ$70,22,0)/100)</f>
        <v/>
      </c>
      <c r="Z301" s="24" t="str">
        <f>IF($D301="","",$B301*VLOOKUP($D301,aliments!$B$2:$AZ$70,23,0)/100)</f>
        <v/>
      </c>
      <c r="AA301" s="24" t="str">
        <f>IF($D301="","",$B301*VLOOKUP($D301,aliments!$B$2:$AZ$70,24,0)/100)</f>
        <v/>
      </c>
      <c r="AB301" s="24" t="str">
        <f>IF($D301="","",$B301*VLOOKUP($D301,aliments!$B$2:$AZ$70,25,0)/100)</f>
        <v/>
      </c>
      <c r="AC301" s="24" t="str">
        <f>IF($D301="","",$B301*VLOOKUP($D301,aliments!$B$2:$AZ$70,26,0)/100)</f>
        <v/>
      </c>
      <c r="AD301" s="24" t="str">
        <f>IF($D301="","",$B301*VLOOKUP($D301,aliments!$B$2:$AZ$70,27,0)/100)</f>
        <v/>
      </c>
      <c r="AE301" s="24" t="str">
        <f>IF($D301="","",$B301*VLOOKUP($D301,aliments!$B$2:$AZ$70,28,0)/100)</f>
        <v/>
      </c>
      <c r="AF301" s="24" t="str">
        <f>IF($D301="","",$B301*VLOOKUP($D301,aliments!$B$2:$AZ$70,29,0)/100)</f>
        <v/>
      </c>
      <c r="AG301" s="24" t="str">
        <f>IF($D301="","",$B301*VLOOKUP($D301,aliments!$B$2:$AZ$70,30,0)/100)</f>
        <v/>
      </c>
      <c r="AH301" s="24" t="str">
        <f>IF($D301="","",$B301*VLOOKUP($D301,aliments!$B$2:$AZ$70,31,0)/100)</f>
        <v/>
      </c>
      <c r="AI301" s="24" t="str">
        <f>IF($D301="","",$B301*VLOOKUP($D301,aliments!$B$2:$AZ$70,32,0)/100)</f>
        <v/>
      </c>
      <c r="AJ301" s="24" t="str">
        <f>IF($D301="","",$B301*VLOOKUP($D301,aliments!$B$2:$AZ$70,33,0)/100)</f>
        <v/>
      </c>
      <c r="AK301" s="24" t="str">
        <f>IF($D301="","",$B301*VLOOKUP($D301,aliments!$B$2:$AZ$70,34,0)/100)</f>
        <v/>
      </c>
      <c r="AL301" s="24" t="str">
        <f>IF($D301="","",$B301*VLOOKUP($D301,aliments!$B$2:$AZ$70,35,0)/100)</f>
        <v/>
      </c>
      <c r="AM301" s="24" t="str">
        <f>IF($D301="","",$B301*VLOOKUP($D301,aliments!$B$2:$AZ$70,36,0)/100)</f>
        <v/>
      </c>
      <c r="AN301" s="24" t="str">
        <f>IF($D301="","",$B301*VLOOKUP($D301,aliments!$B$2:$AZ$70,37,0)/100)</f>
        <v/>
      </c>
      <c r="AT301" s="19"/>
      <c r="AU301" s="19"/>
      <c r="AV301" s="19"/>
      <c r="AW301" s="19"/>
      <c r="AX301" s="19"/>
      <c r="AY301" s="19"/>
      <c r="AZ301" s="19"/>
      <c r="BA301" s="19"/>
      <c r="BB301" s="19"/>
      <c r="BC301" s="19"/>
      <c r="BD301" s="19"/>
      <c r="BE301" s="19"/>
      <c r="BF301" s="19"/>
      <c r="BG301" s="19"/>
      <c r="BH301" s="19"/>
      <c r="BI301" s="19"/>
      <c r="BJ301" s="19"/>
      <c r="BK301" s="19"/>
      <c r="BL301" s="19"/>
      <c r="BM301" s="19"/>
      <c r="BN301" s="19"/>
      <c r="BO301" s="19"/>
      <c r="BP301" s="19"/>
      <c r="BQ301" s="19"/>
      <c r="BR301" s="19"/>
      <c r="BS301" s="19"/>
      <c r="BT301" s="19"/>
      <c r="BU301" s="19"/>
      <c r="BV301" s="19"/>
      <c r="BW301" s="19"/>
    </row>
    <row r="302" spans="1:75">
      <c r="D302" s="23"/>
      <c r="E302" s="24" t="str">
        <f>IF($D302="","",$B302*VLOOKUP($D302,aliments!$B$2:$AZ$70,2,0)/100)</f>
        <v/>
      </c>
      <c r="F302" s="24" t="str">
        <f>IF($D302="","",$B302*VLOOKUP($D302,aliments!$B$2:$AZ$70,3,0)/100)</f>
        <v/>
      </c>
      <c r="G302" s="24" t="str">
        <f>IF($D302="","",$B302*VLOOKUP($D302,aliments!$B$2:$AZ$70,4,0)/100)</f>
        <v/>
      </c>
      <c r="H302" s="24" t="str">
        <f>IF($D302="","",$B302*VLOOKUP($D302,aliments!$B$2:$AZ$70,5,0)/100)</f>
        <v/>
      </c>
      <c r="I302" s="24" t="str">
        <f>IF($D302="","",$B302*VLOOKUP($D302,aliments!$B$2:$AZ$70,6,0)/100)</f>
        <v/>
      </c>
      <c r="J302" s="24" t="str">
        <f>IF($D302="","",$B302*VLOOKUP($D302,aliments!$B$2:$AZ$70,7,0)/100)</f>
        <v/>
      </c>
      <c r="K302" s="24" t="str">
        <f>IF($D302="","",$B302*VLOOKUP($D302,aliments!$B$2:$AZ$70,8,0)/100)</f>
        <v/>
      </c>
      <c r="L302" s="24" t="str">
        <f>IF($D302="","",$B302*VLOOKUP($D302,aliments!$B$2:$AZ$70,9,0)/100)</f>
        <v/>
      </c>
      <c r="M302" s="24" t="str">
        <f>IF($D302="","",$B302*VLOOKUP($D302,aliments!$B$2:$AZ$70,10,0)/100)</f>
        <v/>
      </c>
      <c r="N302" s="24" t="str">
        <f>IF($D302="","",$B302*VLOOKUP($D302,aliments!$B$2:$AZ$70,11,0)/100)</f>
        <v/>
      </c>
      <c r="O302" s="24" t="str">
        <f>IF($D302="","",$B302*VLOOKUP($D302,aliments!$B$2:$AZ$70,12,0)/100)</f>
        <v/>
      </c>
      <c r="P302" s="24" t="str">
        <f>IF($D302="","",$B302*VLOOKUP($D302,aliments!$B$2:$AZ$70,13,0)/100)</f>
        <v/>
      </c>
      <c r="Q302" s="24" t="str">
        <f>IF($D302="","",$B302*VLOOKUP($D302,aliments!$B$2:$AZ$70,14,0)/100)</f>
        <v/>
      </c>
      <c r="R302" s="24" t="str">
        <f>IF($D302="","",$B302*VLOOKUP($D302,aliments!$B$2:$AZ$70,15,0)/100)</f>
        <v/>
      </c>
      <c r="S302" s="24" t="str">
        <f>IF($D302="","",$B302*VLOOKUP($D302,aliments!$B$2:$AZ$70,16,0)/100)</f>
        <v/>
      </c>
      <c r="T302" s="24" t="str">
        <f>IF($D302="","",$B302*VLOOKUP($D302,aliments!$B$2:$AZ$70,17,0)/100)</f>
        <v/>
      </c>
      <c r="U302" s="24" t="str">
        <f>IF($D302="","",$B302*VLOOKUP($D302,aliments!$B$2:$AZ$70,18,0)/100)</f>
        <v/>
      </c>
      <c r="V302" s="24" t="str">
        <f>IF($D302="","",$B302*VLOOKUP($D302,aliments!$B$2:$AZ$70,19,0)/100)</f>
        <v/>
      </c>
      <c r="W302" s="24" t="str">
        <f>IF($D302="","",$B302*VLOOKUP($D302,aliments!$B$2:$AZ$70,20,0)/100)</f>
        <v/>
      </c>
      <c r="X302" s="24" t="str">
        <f>IF($D302="","",$B302*VLOOKUP($D302,aliments!$B$2:$AZ$70,21,0)/100)</f>
        <v/>
      </c>
      <c r="Y302" s="24" t="str">
        <f>IF($D302="","",$B302*VLOOKUP($D302,aliments!$B$2:$AZ$70,22,0)/100)</f>
        <v/>
      </c>
      <c r="Z302" s="24" t="str">
        <f>IF($D302="","",$B302*VLOOKUP($D302,aliments!$B$2:$AZ$70,23,0)/100)</f>
        <v/>
      </c>
      <c r="AA302" s="24" t="str">
        <f>IF($D302="","",$B302*VLOOKUP($D302,aliments!$B$2:$AZ$70,24,0)/100)</f>
        <v/>
      </c>
      <c r="AB302" s="24" t="str">
        <f>IF($D302="","",$B302*VLOOKUP($D302,aliments!$B$2:$AZ$70,25,0)/100)</f>
        <v/>
      </c>
      <c r="AC302" s="24" t="str">
        <f>IF($D302="","",$B302*VLOOKUP($D302,aliments!$B$2:$AZ$70,26,0)/100)</f>
        <v/>
      </c>
      <c r="AD302" s="24" t="str">
        <f>IF($D302="","",$B302*VLOOKUP($D302,aliments!$B$2:$AZ$70,27,0)/100)</f>
        <v/>
      </c>
      <c r="AE302" s="24" t="str">
        <f>IF($D302="","",$B302*VLOOKUP($D302,aliments!$B$2:$AZ$70,28,0)/100)</f>
        <v/>
      </c>
      <c r="AF302" s="24" t="str">
        <f>IF($D302="","",$B302*VLOOKUP($D302,aliments!$B$2:$AZ$70,29,0)/100)</f>
        <v/>
      </c>
      <c r="AG302" s="24" t="str">
        <f>IF($D302="","",$B302*VLOOKUP($D302,aliments!$B$2:$AZ$70,30,0)/100)</f>
        <v/>
      </c>
      <c r="AH302" s="24" t="str">
        <f>IF($D302="","",$B302*VLOOKUP($D302,aliments!$B$2:$AZ$70,31,0)/100)</f>
        <v/>
      </c>
      <c r="AI302" s="24" t="str">
        <f>IF($D302="","",$B302*VLOOKUP($D302,aliments!$B$2:$AZ$70,32,0)/100)</f>
        <v/>
      </c>
      <c r="AJ302" s="24" t="str">
        <f>IF($D302="","",$B302*VLOOKUP($D302,aliments!$B$2:$AZ$70,33,0)/100)</f>
        <v/>
      </c>
      <c r="AK302" s="24" t="str">
        <f>IF($D302="","",$B302*VLOOKUP($D302,aliments!$B$2:$AZ$70,34,0)/100)</f>
        <v/>
      </c>
      <c r="AL302" s="24" t="str">
        <f>IF($D302="","",$B302*VLOOKUP($D302,aliments!$B$2:$AZ$70,35,0)/100)</f>
        <v/>
      </c>
      <c r="AM302" s="24" t="str">
        <f>IF($D302="","",$B302*VLOOKUP($D302,aliments!$B$2:$AZ$70,36,0)/100)</f>
        <v/>
      </c>
      <c r="AN302" s="24" t="str">
        <f>IF($D302="","",$B302*VLOOKUP($D302,aliments!$B$2:$AZ$70,37,0)/100)</f>
        <v/>
      </c>
      <c r="AT302" s="19"/>
      <c r="AU302" s="19"/>
      <c r="AV302" s="19"/>
      <c r="AW302" s="19"/>
      <c r="AX302" s="19"/>
      <c r="AY302" s="19"/>
      <c r="AZ302" s="19"/>
      <c r="BA302" s="19"/>
      <c r="BB302" s="19"/>
      <c r="BC302" s="19"/>
      <c r="BD302" s="19"/>
      <c r="BE302" s="19"/>
      <c r="BF302" s="19"/>
      <c r="BG302" s="19"/>
      <c r="BH302" s="19"/>
      <c r="BI302" s="19"/>
      <c r="BJ302" s="19"/>
      <c r="BK302" s="19"/>
      <c r="BL302" s="19"/>
      <c r="BM302" s="19"/>
      <c r="BN302" s="19"/>
      <c r="BO302" s="19"/>
      <c r="BP302" s="19"/>
      <c r="BQ302" s="19"/>
      <c r="BR302" s="19"/>
      <c r="BS302" s="19"/>
      <c r="BT302" s="19"/>
      <c r="BU302" s="19"/>
      <c r="BV302" s="19"/>
      <c r="BW302" s="19"/>
    </row>
    <row r="303" spans="1:75">
      <c r="D303" s="23"/>
      <c r="E303" s="24" t="str">
        <f>IF($D303="","",$B303*VLOOKUP($D303,aliments!$B$2:$AZ$70,2,0)/100)</f>
        <v/>
      </c>
      <c r="F303" s="24" t="str">
        <f>IF($D303="","",$B303*VLOOKUP($D303,aliments!$B$2:$AZ$70,3,0)/100)</f>
        <v/>
      </c>
      <c r="G303" s="24" t="str">
        <f>IF($D303="","",$B303*VLOOKUP($D303,aliments!$B$2:$AZ$70,4,0)/100)</f>
        <v/>
      </c>
      <c r="H303" s="24" t="str">
        <f>IF($D303="","",$B303*VLOOKUP($D303,aliments!$B$2:$AZ$70,5,0)/100)</f>
        <v/>
      </c>
      <c r="I303" s="24" t="str">
        <f>IF($D303="","",$B303*VLOOKUP($D303,aliments!$B$2:$AZ$70,6,0)/100)</f>
        <v/>
      </c>
      <c r="J303" s="24" t="str">
        <f>IF($D303="","",$B303*VLOOKUP($D303,aliments!$B$2:$AZ$70,7,0)/100)</f>
        <v/>
      </c>
      <c r="K303" s="24" t="str">
        <f>IF($D303="","",$B303*VLOOKUP($D303,aliments!$B$2:$AZ$70,8,0)/100)</f>
        <v/>
      </c>
      <c r="L303" s="24" t="str">
        <f>IF($D303="","",$B303*VLOOKUP($D303,aliments!$B$2:$AZ$70,9,0)/100)</f>
        <v/>
      </c>
      <c r="M303" s="24" t="str">
        <f>IF($D303="","",$B303*VLOOKUP($D303,aliments!$B$2:$AZ$70,10,0)/100)</f>
        <v/>
      </c>
      <c r="N303" s="24" t="str">
        <f>IF($D303="","",$B303*VLOOKUP($D303,aliments!$B$2:$AZ$70,11,0)/100)</f>
        <v/>
      </c>
      <c r="O303" s="24" t="str">
        <f>IF($D303="","",$B303*VLOOKUP($D303,aliments!$B$2:$AZ$70,12,0)/100)</f>
        <v/>
      </c>
      <c r="P303" s="24" t="str">
        <f>IF($D303="","",$B303*VLOOKUP($D303,aliments!$B$2:$AZ$70,13,0)/100)</f>
        <v/>
      </c>
      <c r="Q303" s="24" t="str">
        <f>IF($D303="","",$B303*VLOOKUP($D303,aliments!$B$2:$AZ$70,14,0)/100)</f>
        <v/>
      </c>
      <c r="R303" s="24" t="str">
        <f>IF($D303="","",$B303*VLOOKUP($D303,aliments!$B$2:$AZ$70,15,0)/100)</f>
        <v/>
      </c>
      <c r="S303" s="24" t="str">
        <f>IF($D303="","",$B303*VLOOKUP($D303,aliments!$B$2:$AZ$70,16,0)/100)</f>
        <v/>
      </c>
      <c r="T303" s="24" t="str">
        <f>IF($D303="","",$B303*VLOOKUP($D303,aliments!$B$2:$AZ$70,17,0)/100)</f>
        <v/>
      </c>
      <c r="U303" s="24" t="str">
        <f>IF($D303="","",$B303*VLOOKUP($D303,aliments!$B$2:$AZ$70,18,0)/100)</f>
        <v/>
      </c>
      <c r="V303" s="24" t="str">
        <f>IF($D303="","",$B303*VLOOKUP($D303,aliments!$B$2:$AZ$70,19,0)/100)</f>
        <v/>
      </c>
      <c r="W303" s="24" t="str">
        <f>IF($D303="","",$B303*VLOOKUP($D303,aliments!$B$2:$AZ$70,20,0)/100)</f>
        <v/>
      </c>
      <c r="X303" s="24" t="str">
        <f>IF($D303="","",$B303*VLOOKUP($D303,aliments!$B$2:$AZ$70,21,0)/100)</f>
        <v/>
      </c>
      <c r="Y303" s="24" t="str">
        <f>IF($D303="","",$B303*VLOOKUP($D303,aliments!$B$2:$AZ$70,22,0)/100)</f>
        <v/>
      </c>
      <c r="Z303" s="24" t="str">
        <f>IF($D303="","",$B303*VLOOKUP($D303,aliments!$B$2:$AZ$70,23,0)/100)</f>
        <v/>
      </c>
      <c r="AA303" s="24" t="str">
        <f>IF($D303="","",$B303*VLOOKUP($D303,aliments!$B$2:$AZ$70,24,0)/100)</f>
        <v/>
      </c>
      <c r="AB303" s="24" t="str">
        <f>IF($D303="","",$B303*VLOOKUP($D303,aliments!$B$2:$AZ$70,25,0)/100)</f>
        <v/>
      </c>
      <c r="AC303" s="24" t="str">
        <f>IF($D303="","",$B303*VLOOKUP($D303,aliments!$B$2:$AZ$70,26,0)/100)</f>
        <v/>
      </c>
      <c r="AD303" s="24" t="str">
        <f>IF($D303="","",$B303*VLOOKUP($D303,aliments!$B$2:$AZ$70,27,0)/100)</f>
        <v/>
      </c>
      <c r="AE303" s="24" t="str">
        <f>IF($D303="","",$B303*VLOOKUP($D303,aliments!$B$2:$AZ$70,28,0)/100)</f>
        <v/>
      </c>
      <c r="AF303" s="24" t="str">
        <f>IF($D303="","",$B303*VLOOKUP($D303,aliments!$B$2:$AZ$70,29,0)/100)</f>
        <v/>
      </c>
      <c r="AG303" s="24" t="str">
        <f>IF($D303="","",$B303*VLOOKUP($D303,aliments!$B$2:$AZ$70,30,0)/100)</f>
        <v/>
      </c>
      <c r="AH303" s="24" t="str">
        <f>IF($D303="","",$B303*VLOOKUP($D303,aliments!$B$2:$AZ$70,31,0)/100)</f>
        <v/>
      </c>
      <c r="AI303" s="24" t="str">
        <f>IF($D303="","",$B303*VLOOKUP($D303,aliments!$B$2:$AZ$70,32,0)/100)</f>
        <v/>
      </c>
      <c r="AJ303" s="24" t="str">
        <f>IF($D303="","",$B303*VLOOKUP($D303,aliments!$B$2:$AZ$70,33,0)/100)</f>
        <v/>
      </c>
      <c r="AK303" s="24" t="str">
        <f>IF($D303="","",$B303*VLOOKUP($D303,aliments!$B$2:$AZ$70,34,0)/100)</f>
        <v/>
      </c>
      <c r="AL303" s="24" t="str">
        <f>IF($D303="","",$B303*VLOOKUP($D303,aliments!$B$2:$AZ$70,35,0)/100)</f>
        <v/>
      </c>
      <c r="AM303" s="24" t="str">
        <f>IF($D303="","",$B303*VLOOKUP($D303,aliments!$B$2:$AZ$70,36,0)/100)</f>
        <v/>
      </c>
      <c r="AN303" s="24" t="str">
        <f>IF($D303="","",$B303*VLOOKUP($D303,aliments!$B$2:$AZ$70,37,0)/100)</f>
        <v/>
      </c>
      <c r="AT303" s="19"/>
      <c r="AU303" s="19"/>
      <c r="AV303" s="19"/>
      <c r="AW303" s="19"/>
      <c r="AX303" s="19"/>
      <c r="AY303" s="19"/>
      <c r="AZ303" s="19"/>
      <c r="BA303" s="19"/>
      <c r="BB303" s="19"/>
      <c r="BC303" s="19"/>
      <c r="BD303" s="19"/>
      <c r="BE303" s="19"/>
      <c r="BF303" s="19"/>
      <c r="BG303" s="19"/>
      <c r="BH303" s="19"/>
      <c r="BI303" s="19"/>
      <c r="BJ303" s="19"/>
      <c r="BK303" s="19"/>
      <c r="BL303" s="19"/>
      <c r="BM303" s="19"/>
      <c r="BN303" s="19"/>
      <c r="BO303" s="19"/>
      <c r="BP303" s="19"/>
      <c r="BQ303" s="19"/>
      <c r="BR303" s="19"/>
      <c r="BS303" s="19"/>
      <c r="BT303" s="19"/>
      <c r="BU303" s="19"/>
      <c r="BV303" s="19"/>
      <c r="BW303" s="19"/>
    </row>
    <row r="304" spans="1:75" ht="13.5" thickBot="1">
      <c r="D304" s="23"/>
      <c r="E304" s="24" t="str">
        <f>IF($D304="","",$B304*VLOOKUP($D304,aliments!$B$2:$AZ$70,2,0)/100)</f>
        <v/>
      </c>
      <c r="F304" s="24" t="str">
        <f>IF($D304="","",$B304*VLOOKUP($D304,aliments!$B$2:$AZ$70,3,0)/100)</f>
        <v/>
      </c>
      <c r="G304" s="24" t="str">
        <f>IF($D304="","",$B304*VLOOKUP($D304,aliments!$B$2:$AZ$70,4,0)/100)</f>
        <v/>
      </c>
      <c r="H304" s="24" t="str">
        <f>IF($D304="","",$B304*VLOOKUP($D304,aliments!$B$2:$AZ$70,5,0)/100)</f>
        <v/>
      </c>
      <c r="I304" s="24" t="str">
        <f>IF($D304="","",$B304*VLOOKUP($D304,aliments!$B$2:$AZ$70,6,0)/100)</f>
        <v/>
      </c>
      <c r="J304" s="24" t="str">
        <f>IF($D304="","",$B304*VLOOKUP($D304,aliments!$B$2:$AZ$70,7,0)/100)</f>
        <v/>
      </c>
      <c r="K304" s="24" t="str">
        <f>IF($D304="","",$B304*VLOOKUP($D304,aliments!$B$2:$AZ$70,8,0)/100)</f>
        <v/>
      </c>
      <c r="L304" s="24" t="str">
        <f>IF($D304="","",$B304*VLOOKUP($D304,aliments!$B$2:$AZ$70,9,0)/100)</f>
        <v/>
      </c>
      <c r="M304" s="24" t="str">
        <f>IF($D304="","",$B304*VLOOKUP($D304,aliments!$B$2:$AZ$70,10,0)/100)</f>
        <v/>
      </c>
      <c r="N304" s="24" t="str">
        <f>IF($D304="","",$B304*VLOOKUP($D304,aliments!$B$2:$AZ$70,11,0)/100)</f>
        <v/>
      </c>
      <c r="O304" s="24" t="str">
        <f>IF($D304="","",$B304*VLOOKUP($D304,aliments!$B$2:$AZ$70,12,0)/100)</f>
        <v/>
      </c>
      <c r="P304" s="24" t="str">
        <f>IF($D304="","",$B304*VLOOKUP($D304,aliments!$B$2:$AZ$70,13,0)/100)</f>
        <v/>
      </c>
      <c r="Q304" s="24" t="str">
        <f>IF($D304="","",$B304*VLOOKUP($D304,aliments!$B$2:$AZ$70,14,0)/100)</f>
        <v/>
      </c>
      <c r="R304" s="24" t="str">
        <f>IF($D304="","",$B304*VLOOKUP($D304,aliments!$B$2:$AZ$70,15,0)/100)</f>
        <v/>
      </c>
      <c r="S304" s="24" t="str">
        <f>IF($D304="","",$B304*VLOOKUP($D304,aliments!$B$2:$AZ$70,16,0)/100)</f>
        <v/>
      </c>
      <c r="T304" s="24" t="str">
        <f>IF($D304="","",$B304*VLOOKUP($D304,aliments!$B$2:$AZ$70,17,0)/100)</f>
        <v/>
      </c>
      <c r="U304" s="24" t="str">
        <f>IF($D304="","",$B304*VLOOKUP($D304,aliments!$B$2:$AZ$70,18,0)/100)</f>
        <v/>
      </c>
      <c r="V304" s="24" t="str">
        <f>IF($D304="","",$B304*VLOOKUP($D304,aliments!$B$2:$AZ$70,19,0)/100)</f>
        <v/>
      </c>
      <c r="W304" s="24" t="str">
        <f>IF($D304="","",$B304*VLOOKUP($D304,aliments!$B$2:$AZ$70,20,0)/100)</f>
        <v/>
      </c>
      <c r="X304" s="24" t="str">
        <f>IF($D304="","",$B304*VLOOKUP($D304,aliments!$B$2:$AZ$70,21,0)/100)</f>
        <v/>
      </c>
      <c r="Y304" s="24" t="str">
        <f>IF($D304="","",$B304*VLOOKUP($D304,aliments!$B$2:$AZ$70,22,0)/100)</f>
        <v/>
      </c>
      <c r="Z304" s="24" t="str">
        <f>IF($D304="","",$B304*VLOOKUP($D304,aliments!$B$2:$AZ$70,23,0)/100)</f>
        <v/>
      </c>
      <c r="AA304" s="24" t="str">
        <f>IF($D304="","",$B304*VLOOKUP($D304,aliments!$B$2:$AZ$70,24,0)/100)</f>
        <v/>
      </c>
      <c r="AB304" s="24" t="str">
        <f>IF($D304="","",$B304*VLOOKUP($D304,aliments!$B$2:$AZ$70,25,0)/100)</f>
        <v/>
      </c>
      <c r="AC304" s="24" t="str">
        <f>IF($D304="","",$B304*VLOOKUP($D304,aliments!$B$2:$AZ$70,26,0)/100)</f>
        <v/>
      </c>
      <c r="AD304" s="24" t="str">
        <f>IF($D304="","",$B304*VLOOKUP($D304,aliments!$B$2:$AZ$70,27,0)/100)</f>
        <v/>
      </c>
      <c r="AE304" s="24" t="str">
        <f>IF($D304="","",$B304*VLOOKUP($D304,aliments!$B$2:$AZ$70,28,0)/100)</f>
        <v/>
      </c>
      <c r="AF304" s="24" t="str">
        <f>IF($D304="","",$B304*VLOOKUP($D304,aliments!$B$2:$AZ$70,29,0)/100)</f>
        <v/>
      </c>
      <c r="AG304" s="24" t="str">
        <f>IF($D304="","",$B304*VLOOKUP($D304,aliments!$B$2:$AZ$70,30,0)/100)</f>
        <v/>
      </c>
      <c r="AH304" s="24" t="str">
        <f>IF($D304="","",$B304*VLOOKUP($D304,aliments!$B$2:$AZ$70,31,0)/100)</f>
        <v/>
      </c>
      <c r="AI304" s="24" t="str">
        <f>IF($D304="","",$B304*VLOOKUP($D304,aliments!$B$2:$AZ$70,32,0)/100)</f>
        <v/>
      </c>
      <c r="AJ304" s="24" t="str">
        <f>IF($D304="","",$B304*VLOOKUP($D304,aliments!$B$2:$AZ$70,33,0)/100)</f>
        <v/>
      </c>
      <c r="AK304" s="24" t="str">
        <f>IF($D304="","",$B304*VLOOKUP($D304,aliments!$B$2:$AZ$70,34,0)/100)</f>
        <v/>
      </c>
      <c r="AL304" s="24" t="str">
        <f>IF($D304="","",$B304*VLOOKUP($D304,aliments!$B$2:$AZ$70,35,0)/100)</f>
        <v/>
      </c>
      <c r="AM304" s="24" t="str">
        <f>IF($D304="","",$B304*VLOOKUP($D304,aliments!$B$2:$AZ$70,36,0)/100)</f>
        <v/>
      </c>
      <c r="AN304" s="24" t="str">
        <f>IF($D304="","",$B304*VLOOKUP($D304,aliments!$B$2:$AZ$70,37,0)/100)</f>
        <v/>
      </c>
      <c r="AT304" s="19"/>
      <c r="AU304" s="19"/>
      <c r="AV304" s="19"/>
      <c r="AW304" s="19"/>
      <c r="AX304" s="19"/>
      <c r="AY304" s="19"/>
      <c r="AZ304" s="19"/>
      <c r="BA304" s="19"/>
      <c r="BB304" s="19"/>
      <c r="BC304" s="19"/>
      <c r="BD304" s="19"/>
      <c r="BE304" s="19"/>
      <c r="BF304" s="19"/>
      <c r="BG304" s="19"/>
      <c r="BH304" s="19"/>
      <c r="BI304" s="19"/>
      <c r="BJ304" s="19"/>
      <c r="BK304" s="19"/>
      <c r="BL304" s="19"/>
      <c r="BM304" s="19"/>
      <c r="BN304" s="19"/>
      <c r="BO304" s="19"/>
      <c r="BP304" s="19"/>
      <c r="BQ304" s="19"/>
      <c r="BR304" s="19"/>
      <c r="BS304" s="19"/>
      <c r="BT304" s="19"/>
      <c r="BU304" s="19"/>
      <c r="BV304" s="19"/>
      <c r="BW304" s="19"/>
    </row>
    <row r="305" spans="1:78" ht="13.5" thickBot="1">
      <c r="A305" s="12" t="s">
        <v>4</v>
      </c>
      <c r="E305" s="28" t="str">
        <f>IF(SUM(E298:E304)=0,"",AVERAGE(E298:E304))</f>
        <v/>
      </c>
      <c r="F305" s="28">
        <f>SUM(F298:F304)</f>
        <v>0</v>
      </c>
      <c r="G305" s="13">
        <f>SUM(G298:G304)</f>
        <v>0</v>
      </c>
      <c r="H305" s="13">
        <f t="shared" ref="H305" si="897">SUM(H298:H304)</f>
        <v>0</v>
      </c>
      <c r="I305" s="13">
        <f t="shared" ref="I305" si="898">SUM(I298:I304)</f>
        <v>0</v>
      </c>
      <c r="J305" s="13">
        <f t="shared" ref="J305" si="899">SUM(J298:J304)</f>
        <v>0</v>
      </c>
      <c r="K305" s="13">
        <f t="shared" ref="K305" si="900">SUM(K298:K304)</f>
        <v>0</v>
      </c>
      <c r="L305" s="13">
        <f t="shared" ref="L305" si="901">SUM(L298:L304)</f>
        <v>0</v>
      </c>
      <c r="M305" s="13">
        <f t="shared" ref="M305" si="902">SUM(M298:M304)</f>
        <v>0</v>
      </c>
      <c r="N305" s="13">
        <f t="shared" ref="N305" si="903">SUM(N298:N304)</f>
        <v>0</v>
      </c>
      <c r="O305" s="13">
        <f t="shared" ref="O305" si="904">SUM(O298:O304)</f>
        <v>0</v>
      </c>
      <c r="P305" s="13">
        <f t="shared" ref="P305" si="905">SUM(P298:P304)</f>
        <v>0</v>
      </c>
      <c r="Q305" s="13">
        <f t="shared" ref="Q305" si="906">SUM(Q298:Q304)</f>
        <v>0</v>
      </c>
      <c r="R305" s="13">
        <f t="shared" ref="R305" si="907">SUM(R298:R304)</f>
        <v>0</v>
      </c>
      <c r="S305" s="13">
        <f t="shared" ref="S305" si="908">SUM(S298:S304)</f>
        <v>0</v>
      </c>
      <c r="T305" s="13">
        <f t="shared" ref="T305" si="909">SUM(T298:T304)</f>
        <v>0</v>
      </c>
      <c r="U305" s="13">
        <f t="shared" ref="U305" si="910">SUM(U298:U304)</f>
        <v>0</v>
      </c>
      <c r="V305" s="13">
        <f t="shared" ref="V305" si="911">SUM(V298:V304)</f>
        <v>0</v>
      </c>
      <c r="W305" s="13">
        <f t="shared" ref="W305" si="912">SUM(W298:W304)</f>
        <v>0</v>
      </c>
      <c r="X305" s="13">
        <f t="shared" ref="X305" si="913">SUM(X298:X304)</f>
        <v>0</v>
      </c>
      <c r="Y305" s="13">
        <f t="shared" ref="Y305" si="914">SUM(Y298:Y304)</f>
        <v>0</v>
      </c>
      <c r="Z305" s="13">
        <f t="shared" ref="Z305" si="915">SUM(Z298:Z304)</f>
        <v>0</v>
      </c>
      <c r="AA305" s="13">
        <f t="shared" ref="AA305" si="916">SUM(AA298:AA304)</f>
        <v>0</v>
      </c>
      <c r="AB305" s="13">
        <f t="shared" ref="AB305" si="917">SUM(AB298:AB304)</f>
        <v>0</v>
      </c>
      <c r="AC305" s="13">
        <f t="shared" ref="AC305" si="918">SUM(AC298:AC304)</f>
        <v>0</v>
      </c>
      <c r="AD305" s="13">
        <f t="shared" ref="AD305" si="919">SUM(AD298:AD304)</f>
        <v>0</v>
      </c>
      <c r="AE305" s="13">
        <f t="shared" ref="AE305" si="920">SUM(AE298:AE304)</f>
        <v>0</v>
      </c>
      <c r="AF305" s="13">
        <f t="shared" ref="AF305" si="921">SUM(AF298:AF304)</f>
        <v>0</v>
      </c>
      <c r="AG305" s="13">
        <f t="shared" ref="AG305" si="922">SUM(AG298:AG304)</f>
        <v>0</v>
      </c>
      <c r="AH305" s="13">
        <f t="shared" ref="AH305" si="923">SUM(AH298:AH304)</f>
        <v>0</v>
      </c>
      <c r="AI305" s="13">
        <f t="shared" ref="AI305" si="924">SUM(AI298:AI304)</f>
        <v>0</v>
      </c>
      <c r="AJ305" s="13">
        <f t="shared" ref="AJ305" si="925">SUM(AJ298:AJ304)</f>
        <v>0</v>
      </c>
      <c r="AK305" s="13">
        <f t="shared" ref="AK305" si="926">SUM(AK298:AK304)</f>
        <v>0</v>
      </c>
      <c r="AL305" s="13">
        <f t="shared" ref="AL305" si="927">SUM(AL298:AL304)</f>
        <v>0</v>
      </c>
      <c r="AM305" s="13">
        <f t="shared" ref="AM305" si="928">SUM(AM298:AM304)</f>
        <v>0</v>
      </c>
      <c r="AN305" s="13">
        <f t="shared" ref="AN305" si="929">SUM(AN298:AN304)</f>
        <v>0</v>
      </c>
    </row>
    <row r="306" spans="1:78" ht="13.5" thickBot="1"/>
    <row r="307" spans="1:78" s="17" customFormat="1" ht="13.5" thickBot="1">
      <c r="A307" s="2" t="s">
        <v>3</v>
      </c>
      <c r="B307" s="3" t="s">
        <v>165</v>
      </c>
      <c r="C307" s="3"/>
      <c r="D307" s="3" t="s">
        <v>0</v>
      </c>
      <c r="E307" s="27" t="s">
        <v>181</v>
      </c>
      <c r="F307" s="27" t="s">
        <v>180</v>
      </c>
      <c r="G307" s="3" t="s">
        <v>166</v>
      </c>
      <c r="H307" s="3" t="s">
        <v>167</v>
      </c>
      <c r="I307" s="3" t="s">
        <v>168</v>
      </c>
      <c r="J307" s="3" t="s">
        <v>5</v>
      </c>
      <c r="K307" s="3" t="s">
        <v>161</v>
      </c>
      <c r="L307" s="3" t="s">
        <v>162</v>
      </c>
      <c r="M307" s="3" t="s">
        <v>152</v>
      </c>
      <c r="N307" s="3" t="s">
        <v>153</v>
      </c>
      <c r="O307" s="3" t="s">
        <v>154</v>
      </c>
      <c r="P307" s="3" t="s">
        <v>155</v>
      </c>
      <c r="Q307" s="3" t="s">
        <v>156</v>
      </c>
      <c r="R307" s="3" t="s">
        <v>157</v>
      </c>
      <c r="S307" s="3" t="s">
        <v>158</v>
      </c>
      <c r="T307" s="3" t="s">
        <v>159</v>
      </c>
      <c r="U307" s="3" t="s">
        <v>160</v>
      </c>
      <c r="V307" s="3" t="s">
        <v>179</v>
      </c>
      <c r="W307" s="3" t="s">
        <v>178</v>
      </c>
      <c r="X307" s="3" t="s">
        <v>26</v>
      </c>
      <c r="Y307" s="3" t="s">
        <v>29</v>
      </c>
      <c r="Z307" s="3" t="s">
        <v>28</v>
      </c>
      <c r="AA307" s="3" t="s">
        <v>32</v>
      </c>
      <c r="AB307" s="3" t="s">
        <v>23</v>
      </c>
      <c r="AC307" s="3" t="s">
        <v>27</v>
      </c>
      <c r="AD307" s="3" t="s">
        <v>24</v>
      </c>
      <c r="AE307" s="3" t="s">
        <v>25</v>
      </c>
      <c r="AF307" s="3" t="s">
        <v>31</v>
      </c>
      <c r="AG307" s="3" t="s">
        <v>22</v>
      </c>
      <c r="AH307" s="3" t="s">
        <v>30</v>
      </c>
      <c r="AI307" s="3" t="s">
        <v>36</v>
      </c>
      <c r="AJ307" s="3" t="s">
        <v>37</v>
      </c>
      <c r="AK307" s="3" t="s">
        <v>38</v>
      </c>
      <c r="AL307" s="3" t="s">
        <v>40</v>
      </c>
      <c r="AM307" s="3" t="s">
        <v>41</v>
      </c>
      <c r="AN307" s="4" t="s">
        <v>21</v>
      </c>
      <c r="AO307" s="5"/>
      <c r="AP307" s="19"/>
      <c r="AQ307" s="19"/>
      <c r="AR307" s="19"/>
      <c r="AS307" s="19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  <c r="BZ307" s="31"/>
    </row>
    <row r="308" spans="1:78">
      <c r="D308" s="23"/>
      <c r="E308" s="24" t="str">
        <f>IF($D308="","",$B308*VLOOKUP($D308,aliments!$B$2:$AZ$70,2,0)/100)</f>
        <v/>
      </c>
      <c r="F308" s="24" t="str">
        <f>IF($D308="","",$B308*VLOOKUP($D308,aliments!$B$2:$AZ$70,3,0)/100)</f>
        <v/>
      </c>
      <c r="G308" s="24" t="str">
        <f>IF($D308="","",$B308*VLOOKUP($D308,aliments!$B$2:$AZ$70,4,0)/100)</f>
        <v/>
      </c>
      <c r="H308" s="24" t="str">
        <f>IF($D308="","",$B308*VLOOKUP($D308,aliments!$B$2:$AZ$70,5,0)/100)</f>
        <v/>
      </c>
      <c r="I308" s="24" t="str">
        <f>IF($D308="","",$B308*VLOOKUP($D308,aliments!$B$2:$AZ$70,6,0)/100)</f>
        <v/>
      </c>
      <c r="J308" s="24" t="str">
        <f>IF($D308="","",$B308*VLOOKUP($D308,aliments!$B$2:$AZ$70,7,0)/100)</f>
        <v/>
      </c>
      <c r="K308" s="24" t="str">
        <f>IF($D308="","",$B308*VLOOKUP($D308,aliments!$B$2:$AZ$70,8,0)/100)</f>
        <v/>
      </c>
      <c r="L308" s="24" t="str">
        <f>IF($D308="","",$B308*VLOOKUP($D308,aliments!$B$2:$AZ$70,9,0)/100)</f>
        <v/>
      </c>
      <c r="M308" s="24" t="str">
        <f>IF($D308="","",$B308*VLOOKUP($D308,aliments!$B$2:$AZ$70,10,0)/100)</f>
        <v/>
      </c>
      <c r="N308" s="24" t="str">
        <f>IF($D308="","",$B308*VLOOKUP($D308,aliments!$B$2:$AZ$70,11,0)/100)</f>
        <v/>
      </c>
      <c r="O308" s="24" t="str">
        <f>IF($D308="","",$B308*VLOOKUP($D308,aliments!$B$2:$AZ$70,12,0)/100)</f>
        <v/>
      </c>
      <c r="P308" s="24" t="str">
        <f>IF($D308="","",$B308*VLOOKUP($D308,aliments!$B$2:$AZ$70,13,0)/100)</f>
        <v/>
      </c>
      <c r="Q308" s="24" t="str">
        <f>IF($D308="","",$B308*VLOOKUP($D308,aliments!$B$2:$AZ$70,14,0)/100)</f>
        <v/>
      </c>
      <c r="R308" s="24" t="str">
        <f>IF($D308="","",$B308*VLOOKUP($D308,aliments!$B$2:$AZ$70,15,0)/100)</f>
        <v/>
      </c>
      <c r="S308" s="24" t="str">
        <f>IF($D308="","",$B308*VLOOKUP($D308,aliments!$B$2:$AZ$70,16,0)/100)</f>
        <v/>
      </c>
      <c r="T308" s="24" t="str">
        <f>IF($D308="","",$B308*VLOOKUP($D308,aliments!$B$2:$AZ$70,17,0)/100)</f>
        <v/>
      </c>
      <c r="U308" s="24" t="str">
        <f>IF($D308="","",$B308*VLOOKUP($D308,aliments!$B$2:$AZ$70,18,0)/100)</f>
        <v/>
      </c>
      <c r="V308" s="24" t="str">
        <f>IF($D308="","",$B308*VLOOKUP($D308,aliments!$B$2:$AZ$70,19,0)/100)</f>
        <v/>
      </c>
      <c r="W308" s="24" t="str">
        <f>IF($D308="","",$B308*VLOOKUP($D308,aliments!$B$2:$AZ$70,20,0)/100)</f>
        <v/>
      </c>
      <c r="X308" s="24" t="str">
        <f>IF($D308="","",$B308*VLOOKUP($D308,aliments!$B$2:$AZ$70,21,0)/100)</f>
        <v/>
      </c>
      <c r="Y308" s="24" t="str">
        <f>IF($D308="","",$B308*VLOOKUP($D308,aliments!$B$2:$AZ$70,22,0)/100)</f>
        <v/>
      </c>
      <c r="Z308" s="24" t="str">
        <f>IF($D308="","",$B308*VLOOKUP($D308,aliments!$B$2:$AZ$70,23,0)/100)</f>
        <v/>
      </c>
      <c r="AA308" s="24" t="str">
        <f>IF($D308="","",$B308*VLOOKUP($D308,aliments!$B$2:$AZ$70,24,0)/100)</f>
        <v/>
      </c>
      <c r="AB308" s="24" t="str">
        <f>IF($D308="","",$B308*VLOOKUP($D308,aliments!$B$2:$AZ$70,25,0)/100)</f>
        <v/>
      </c>
      <c r="AC308" s="24" t="str">
        <f>IF($D308="","",$B308*VLOOKUP($D308,aliments!$B$2:$AZ$70,26,0)/100)</f>
        <v/>
      </c>
      <c r="AD308" s="24" t="str">
        <f>IF($D308="","",$B308*VLOOKUP($D308,aliments!$B$2:$AZ$70,27,0)/100)</f>
        <v/>
      </c>
      <c r="AE308" s="24" t="str">
        <f>IF($D308="","",$B308*VLOOKUP($D308,aliments!$B$2:$AZ$70,28,0)/100)</f>
        <v/>
      </c>
      <c r="AF308" s="24" t="str">
        <f>IF($D308="","",$B308*VLOOKUP($D308,aliments!$B$2:$AZ$70,29,0)/100)</f>
        <v/>
      </c>
      <c r="AG308" s="24" t="str">
        <f>IF($D308="","",$B308*VLOOKUP($D308,aliments!$B$2:$AZ$70,30,0)/100)</f>
        <v/>
      </c>
      <c r="AH308" s="24" t="str">
        <f>IF($D308="","",$B308*VLOOKUP($D308,aliments!$B$2:$AZ$70,31,0)/100)</f>
        <v/>
      </c>
      <c r="AI308" s="24" t="str">
        <f>IF($D308="","",$B308*VLOOKUP($D308,aliments!$B$2:$AZ$70,32,0)/100)</f>
        <v/>
      </c>
      <c r="AJ308" s="24" t="str">
        <f>IF($D308="","",$B308*VLOOKUP($D308,aliments!$B$2:$AZ$70,33,0)/100)</f>
        <v/>
      </c>
      <c r="AK308" s="24" t="str">
        <f>IF($D308="","",$B308*VLOOKUP($D308,aliments!$B$2:$AZ$70,34,0)/100)</f>
        <v/>
      </c>
      <c r="AL308" s="24" t="str">
        <f>IF($D308="","",$B308*VLOOKUP($D308,aliments!$B$2:$AZ$70,35,0)/100)</f>
        <v/>
      </c>
      <c r="AM308" s="24" t="str">
        <f>IF($D308="","",$B308*VLOOKUP($D308,aliments!$B$2:$AZ$70,36,0)/100)</f>
        <v/>
      </c>
      <c r="AN308" s="24" t="str">
        <f>IF($D308="","",$B308*VLOOKUP($D308,aliments!$B$2:$AZ$70,37,0)/100)</f>
        <v/>
      </c>
    </row>
    <row r="309" spans="1:78" ht="13.5" thickBot="1">
      <c r="D309" s="23"/>
      <c r="E309" s="24" t="str">
        <f>IF($D309="","",$B309*VLOOKUP($D309,aliments!$B$2:$AZ$70,2,0)/100)</f>
        <v/>
      </c>
      <c r="F309" s="24" t="str">
        <f>IF($D309="","",$B309*VLOOKUP($D309,aliments!$B$2:$AZ$70,3,0)/100)</f>
        <v/>
      </c>
      <c r="G309" s="24" t="str">
        <f>IF($D309="","",$B309*VLOOKUP($D309,aliments!$B$2:$AZ$70,4,0)/100)</f>
        <v/>
      </c>
      <c r="H309" s="24" t="str">
        <f>IF($D309="","",$B309*VLOOKUP($D309,aliments!$B$2:$AZ$70,5,0)/100)</f>
        <v/>
      </c>
      <c r="I309" s="24" t="str">
        <f>IF($D309="","",$B309*VLOOKUP($D309,aliments!$B$2:$AZ$70,6,0)/100)</f>
        <v/>
      </c>
      <c r="J309" s="24" t="str">
        <f>IF($D309="","",$B309*VLOOKUP($D309,aliments!$B$2:$AZ$70,7,0)/100)</f>
        <v/>
      </c>
      <c r="K309" s="24" t="str">
        <f>IF($D309="","",$B309*VLOOKUP($D309,aliments!$B$2:$AZ$70,8,0)/100)</f>
        <v/>
      </c>
      <c r="L309" s="24" t="str">
        <f>IF($D309="","",$B309*VLOOKUP($D309,aliments!$B$2:$AZ$70,9,0)/100)</f>
        <v/>
      </c>
      <c r="M309" s="24" t="str">
        <f>IF($D309="","",$B309*VLOOKUP($D309,aliments!$B$2:$AZ$70,10,0)/100)</f>
        <v/>
      </c>
      <c r="N309" s="24" t="str">
        <f>IF($D309="","",$B309*VLOOKUP($D309,aliments!$B$2:$AZ$70,11,0)/100)</f>
        <v/>
      </c>
      <c r="O309" s="24" t="str">
        <f>IF($D309="","",$B309*VLOOKUP($D309,aliments!$B$2:$AZ$70,12,0)/100)</f>
        <v/>
      </c>
      <c r="P309" s="24" t="str">
        <f>IF($D309="","",$B309*VLOOKUP($D309,aliments!$B$2:$AZ$70,13,0)/100)</f>
        <v/>
      </c>
      <c r="Q309" s="24" t="str">
        <f>IF($D309="","",$B309*VLOOKUP($D309,aliments!$B$2:$AZ$70,14,0)/100)</f>
        <v/>
      </c>
      <c r="R309" s="24" t="str">
        <f>IF($D309="","",$B309*VLOOKUP($D309,aliments!$B$2:$AZ$70,15,0)/100)</f>
        <v/>
      </c>
      <c r="S309" s="24" t="str">
        <f>IF($D309="","",$B309*VLOOKUP($D309,aliments!$B$2:$AZ$70,16,0)/100)</f>
        <v/>
      </c>
      <c r="T309" s="24" t="str">
        <f>IF($D309="","",$B309*VLOOKUP($D309,aliments!$B$2:$AZ$70,17,0)/100)</f>
        <v/>
      </c>
      <c r="U309" s="24" t="str">
        <f>IF($D309="","",$B309*VLOOKUP($D309,aliments!$B$2:$AZ$70,18,0)/100)</f>
        <v/>
      </c>
      <c r="V309" s="24" t="str">
        <f>IF($D309="","",$B309*VLOOKUP($D309,aliments!$B$2:$AZ$70,19,0)/100)</f>
        <v/>
      </c>
      <c r="W309" s="24" t="str">
        <f>IF($D309="","",$B309*VLOOKUP($D309,aliments!$B$2:$AZ$70,20,0)/100)</f>
        <v/>
      </c>
      <c r="X309" s="24" t="str">
        <f>IF($D309="","",$B309*VLOOKUP($D309,aliments!$B$2:$AZ$70,21,0)/100)</f>
        <v/>
      </c>
      <c r="Y309" s="24" t="str">
        <f>IF($D309="","",$B309*VLOOKUP($D309,aliments!$B$2:$AZ$70,22,0)/100)</f>
        <v/>
      </c>
      <c r="Z309" s="24" t="str">
        <f>IF($D309="","",$B309*VLOOKUP($D309,aliments!$B$2:$AZ$70,23,0)/100)</f>
        <v/>
      </c>
      <c r="AA309" s="24" t="str">
        <f>IF($D309="","",$B309*VLOOKUP($D309,aliments!$B$2:$AZ$70,24,0)/100)</f>
        <v/>
      </c>
      <c r="AB309" s="24" t="str">
        <f>IF($D309="","",$B309*VLOOKUP($D309,aliments!$B$2:$AZ$70,25,0)/100)</f>
        <v/>
      </c>
      <c r="AC309" s="24" t="str">
        <f>IF($D309="","",$B309*VLOOKUP($D309,aliments!$B$2:$AZ$70,26,0)/100)</f>
        <v/>
      </c>
      <c r="AD309" s="24" t="str">
        <f>IF($D309="","",$B309*VLOOKUP($D309,aliments!$B$2:$AZ$70,27,0)/100)</f>
        <v/>
      </c>
      <c r="AE309" s="24" t="str">
        <f>IF($D309="","",$B309*VLOOKUP($D309,aliments!$B$2:$AZ$70,28,0)/100)</f>
        <v/>
      </c>
      <c r="AF309" s="24" t="str">
        <f>IF($D309="","",$B309*VLOOKUP($D309,aliments!$B$2:$AZ$70,29,0)/100)</f>
        <v/>
      </c>
      <c r="AG309" s="24" t="str">
        <f>IF($D309="","",$B309*VLOOKUP($D309,aliments!$B$2:$AZ$70,30,0)/100)</f>
        <v/>
      </c>
      <c r="AH309" s="24" t="str">
        <f>IF($D309="","",$B309*VLOOKUP($D309,aliments!$B$2:$AZ$70,31,0)/100)</f>
        <v/>
      </c>
      <c r="AI309" s="24" t="str">
        <f>IF($D309="","",$B309*VLOOKUP($D309,aliments!$B$2:$AZ$70,32,0)/100)</f>
        <v/>
      </c>
      <c r="AJ309" s="24" t="str">
        <f>IF($D309="","",$B309*VLOOKUP($D309,aliments!$B$2:$AZ$70,33,0)/100)</f>
        <v/>
      </c>
      <c r="AK309" s="24" t="str">
        <f>IF($D309="","",$B309*VLOOKUP($D309,aliments!$B$2:$AZ$70,34,0)/100)</f>
        <v/>
      </c>
      <c r="AL309" s="24" t="str">
        <f>IF($D309="","",$B309*VLOOKUP($D309,aliments!$B$2:$AZ$70,35,0)/100)</f>
        <v/>
      </c>
      <c r="AM309" s="24" t="str">
        <f>IF($D309="","",$B309*VLOOKUP($D309,aliments!$B$2:$AZ$70,36,0)/100)</f>
        <v/>
      </c>
      <c r="AN309" s="24" t="str">
        <f>IF($D309="","",$B309*VLOOKUP($D309,aliments!$B$2:$AZ$70,37,0)/100)</f>
        <v/>
      </c>
    </row>
    <row r="310" spans="1:78" s="6" customFormat="1" ht="13.5" thickBot="1">
      <c r="A310" s="1"/>
      <c r="B310" s="1"/>
      <c r="C310" s="1"/>
      <c r="D310" s="23"/>
      <c r="E310" s="24" t="str">
        <f>IF($D310="","",$B310*VLOOKUP($D310,aliments!$B$2:$AZ$70,2,0)/100)</f>
        <v/>
      </c>
      <c r="F310" s="24" t="str">
        <f>IF($D310="","",$B310*VLOOKUP($D310,aliments!$B$2:$AZ$70,3,0)/100)</f>
        <v/>
      </c>
      <c r="G310" s="24" t="str">
        <f>IF($D310="","",$B310*VLOOKUP($D310,aliments!$B$2:$AZ$70,4,0)/100)</f>
        <v/>
      </c>
      <c r="H310" s="24" t="str">
        <f>IF($D310="","",$B310*VLOOKUP($D310,aliments!$B$2:$AZ$70,5,0)/100)</f>
        <v/>
      </c>
      <c r="I310" s="24" t="str">
        <f>IF($D310="","",$B310*VLOOKUP($D310,aliments!$B$2:$AZ$70,6,0)/100)</f>
        <v/>
      </c>
      <c r="J310" s="24" t="str">
        <f>IF($D310="","",$B310*VLOOKUP($D310,aliments!$B$2:$AZ$70,7,0)/100)</f>
        <v/>
      </c>
      <c r="K310" s="24" t="str">
        <f>IF($D310="","",$B310*VLOOKUP($D310,aliments!$B$2:$AZ$70,8,0)/100)</f>
        <v/>
      </c>
      <c r="L310" s="24" t="str">
        <f>IF($D310="","",$B310*VLOOKUP($D310,aliments!$B$2:$AZ$70,9,0)/100)</f>
        <v/>
      </c>
      <c r="M310" s="24" t="str">
        <f>IF($D310="","",$B310*VLOOKUP($D310,aliments!$B$2:$AZ$70,10,0)/100)</f>
        <v/>
      </c>
      <c r="N310" s="24" t="str">
        <f>IF($D310="","",$B310*VLOOKUP($D310,aliments!$B$2:$AZ$70,11,0)/100)</f>
        <v/>
      </c>
      <c r="O310" s="24" t="str">
        <f>IF($D310="","",$B310*VLOOKUP($D310,aliments!$B$2:$AZ$70,12,0)/100)</f>
        <v/>
      </c>
      <c r="P310" s="24" t="str">
        <f>IF($D310="","",$B310*VLOOKUP($D310,aliments!$B$2:$AZ$70,13,0)/100)</f>
        <v/>
      </c>
      <c r="Q310" s="24" t="str">
        <f>IF($D310="","",$B310*VLOOKUP($D310,aliments!$B$2:$AZ$70,14,0)/100)</f>
        <v/>
      </c>
      <c r="R310" s="24" t="str">
        <f>IF($D310="","",$B310*VLOOKUP($D310,aliments!$B$2:$AZ$70,15,0)/100)</f>
        <v/>
      </c>
      <c r="S310" s="24" t="str">
        <f>IF($D310="","",$B310*VLOOKUP($D310,aliments!$B$2:$AZ$70,16,0)/100)</f>
        <v/>
      </c>
      <c r="T310" s="24" t="str">
        <f>IF($D310="","",$B310*VLOOKUP($D310,aliments!$B$2:$AZ$70,17,0)/100)</f>
        <v/>
      </c>
      <c r="U310" s="24" t="str">
        <f>IF($D310="","",$B310*VLOOKUP($D310,aliments!$B$2:$AZ$70,18,0)/100)</f>
        <v/>
      </c>
      <c r="V310" s="24" t="str">
        <f>IF($D310="","",$B310*VLOOKUP($D310,aliments!$B$2:$AZ$70,19,0)/100)</f>
        <v/>
      </c>
      <c r="W310" s="24" t="str">
        <f>IF($D310="","",$B310*VLOOKUP($D310,aliments!$B$2:$AZ$70,20,0)/100)</f>
        <v/>
      </c>
      <c r="X310" s="24" t="str">
        <f>IF($D310="","",$B310*VLOOKUP($D310,aliments!$B$2:$AZ$70,21,0)/100)</f>
        <v/>
      </c>
      <c r="Y310" s="24" t="str">
        <f>IF($D310="","",$B310*VLOOKUP($D310,aliments!$B$2:$AZ$70,22,0)/100)</f>
        <v/>
      </c>
      <c r="Z310" s="24" t="str">
        <f>IF($D310="","",$B310*VLOOKUP($D310,aliments!$B$2:$AZ$70,23,0)/100)</f>
        <v/>
      </c>
      <c r="AA310" s="24" t="str">
        <f>IF($D310="","",$B310*VLOOKUP($D310,aliments!$B$2:$AZ$70,24,0)/100)</f>
        <v/>
      </c>
      <c r="AB310" s="24" t="str">
        <f>IF($D310="","",$B310*VLOOKUP($D310,aliments!$B$2:$AZ$70,25,0)/100)</f>
        <v/>
      </c>
      <c r="AC310" s="24" t="str">
        <f>IF($D310="","",$B310*VLOOKUP($D310,aliments!$B$2:$AZ$70,26,0)/100)</f>
        <v/>
      </c>
      <c r="AD310" s="24" t="str">
        <f>IF($D310="","",$B310*VLOOKUP($D310,aliments!$B$2:$AZ$70,27,0)/100)</f>
        <v/>
      </c>
      <c r="AE310" s="24" t="str">
        <f>IF($D310="","",$B310*VLOOKUP($D310,aliments!$B$2:$AZ$70,28,0)/100)</f>
        <v/>
      </c>
      <c r="AF310" s="24" t="str">
        <f>IF($D310="","",$B310*VLOOKUP($D310,aliments!$B$2:$AZ$70,29,0)/100)</f>
        <v/>
      </c>
      <c r="AG310" s="24" t="str">
        <f>IF($D310="","",$B310*VLOOKUP($D310,aliments!$B$2:$AZ$70,30,0)/100)</f>
        <v/>
      </c>
      <c r="AH310" s="24" t="str">
        <f>IF($D310="","",$B310*VLOOKUP($D310,aliments!$B$2:$AZ$70,31,0)/100)</f>
        <v/>
      </c>
      <c r="AI310" s="24" t="str">
        <f>IF($D310="","",$B310*VLOOKUP($D310,aliments!$B$2:$AZ$70,32,0)/100)</f>
        <v/>
      </c>
      <c r="AJ310" s="24" t="str">
        <f>IF($D310="","",$B310*VLOOKUP($D310,aliments!$B$2:$AZ$70,33,0)/100)</f>
        <v/>
      </c>
      <c r="AK310" s="24" t="str">
        <f>IF($D310="","",$B310*VLOOKUP($D310,aliments!$B$2:$AZ$70,34,0)/100)</f>
        <v/>
      </c>
      <c r="AL310" s="24" t="str">
        <f>IF($D310="","",$B310*VLOOKUP($D310,aliments!$B$2:$AZ$70,35,0)/100)</f>
        <v/>
      </c>
      <c r="AM310" s="24" t="str">
        <f>IF($D310="","",$B310*VLOOKUP($D310,aliments!$B$2:$AZ$70,36,0)/100)</f>
        <v/>
      </c>
      <c r="AN310" s="24" t="str">
        <f>IF($D310="","",$B310*VLOOKUP($D310,aliments!$B$2:$AZ$70,37,0)/100)</f>
        <v/>
      </c>
      <c r="AO310" s="20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8"/>
      <c r="BW310" s="7"/>
      <c r="BX310" s="20"/>
      <c r="BY310" s="20"/>
      <c r="BZ310" s="31"/>
    </row>
    <row r="311" spans="1:78">
      <c r="D311" s="23"/>
      <c r="E311" s="24" t="str">
        <f>IF($D311="","",$B311*VLOOKUP($D311,aliments!$B$2:$AZ$70,2,0)/100)</f>
        <v/>
      </c>
      <c r="F311" s="24" t="str">
        <f>IF($D311="","",$B311*VLOOKUP($D311,aliments!$B$2:$AZ$70,3,0)/100)</f>
        <v/>
      </c>
      <c r="G311" s="24" t="str">
        <f>IF($D311="","",$B311*VLOOKUP($D311,aliments!$B$2:$AZ$70,4,0)/100)</f>
        <v/>
      </c>
      <c r="H311" s="24" t="str">
        <f>IF($D311="","",$B311*VLOOKUP($D311,aliments!$B$2:$AZ$70,5,0)/100)</f>
        <v/>
      </c>
      <c r="I311" s="24" t="str">
        <f>IF($D311="","",$B311*VLOOKUP($D311,aliments!$B$2:$AZ$70,6,0)/100)</f>
        <v/>
      </c>
      <c r="J311" s="24" t="str">
        <f>IF($D311="","",$B311*VLOOKUP($D311,aliments!$B$2:$AZ$70,7,0)/100)</f>
        <v/>
      </c>
      <c r="K311" s="24" t="str">
        <f>IF($D311="","",$B311*VLOOKUP($D311,aliments!$B$2:$AZ$70,8,0)/100)</f>
        <v/>
      </c>
      <c r="L311" s="24" t="str">
        <f>IF($D311="","",$B311*VLOOKUP($D311,aliments!$B$2:$AZ$70,9,0)/100)</f>
        <v/>
      </c>
      <c r="M311" s="24" t="str">
        <f>IF($D311="","",$B311*VLOOKUP($D311,aliments!$B$2:$AZ$70,10,0)/100)</f>
        <v/>
      </c>
      <c r="N311" s="24" t="str">
        <f>IF($D311="","",$B311*VLOOKUP($D311,aliments!$B$2:$AZ$70,11,0)/100)</f>
        <v/>
      </c>
      <c r="O311" s="24" t="str">
        <f>IF($D311="","",$B311*VLOOKUP($D311,aliments!$B$2:$AZ$70,12,0)/100)</f>
        <v/>
      </c>
      <c r="P311" s="24" t="str">
        <f>IF($D311="","",$B311*VLOOKUP($D311,aliments!$B$2:$AZ$70,13,0)/100)</f>
        <v/>
      </c>
      <c r="Q311" s="24" t="str">
        <f>IF($D311="","",$B311*VLOOKUP($D311,aliments!$B$2:$AZ$70,14,0)/100)</f>
        <v/>
      </c>
      <c r="R311" s="24" t="str">
        <f>IF($D311="","",$B311*VLOOKUP($D311,aliments!$B$2:$AZ$70,15,0)/100)</f>
        <v/>
      </c>
      <c r="S311" s="24" t="str">
        <f>IF($D311="","",$B311*VLOOKUP($D311,aliments!$B$2:$AZ$70,16,0)/100)</f>
        <v/>
      </c>
      <c r="T311" s="24" t="str">
        <f>IF($D311="","",$B311*VLOOKUP($D311,aliments!$B$2:$AZ$70,17,0)/100)</f>
        <v/>
      </c>
      <c r="U311" s="24" t="str">
        <f>IF($D311="","",$B311*VLOOKUP($D311,aliments!$B$2:$AZ$70,18,0)/100)</f>
        <v/>
      </c>
      <c r="V311" s="24" t="str">
        <f>IF($D311="","",$B311*VLOOKUP($D311,aliments!$B$2:$AZ$70,19,0)/100)</f>
        <v/>
      </c>
      <c r="W311" s="24" t="str">
        <f>IF($D311="","",$B311*VLOOKUP($D311,aliments!$B$2:$AZ$70,20,0)/100)</f>
        <v/>
      </c>
      <c r="X311" s="24" t="str">
        <f>IF($D311="","",$B311*VLOOKUP($D311,aliments!$B$2:$AZ$70,21,0)/100)</f>
        <v/>
      </c>
      <c r="Y311" s="24" t="str">
        <f>IF($D311="","",$B311*VLOOKUP($D311,aliments!$B$2:$AZ$70,22,0)/100)</f>
        <v/>
      </c>
      <c r="Z311" s="24" t="str">
        <f>IF($D311="","",$B311*VLOOKUP($D311,aliments!$B$2:$AZ$70,23,0)/100)</f>
        <v/>
      </c>
      <c r="AA311" s="24" t="str">
        <f>IF($D311="","",$B311*VLOOKUP($D311,aliments!$B$2:$AZ$70,24,0)/100)</f>
        <v/>
      </c>
      <c r="AB311" s="24" t="str">
        <f>IF($D311="","",$B311*VLOOKUP($D311,aliments!$B$2:$AZ$70,25,0)/100)</f>
        <v/>
      </c>
      <c r="AC311" s="24" t="str">
        <f>IF($D311="","",$B311*VLOOKUP($D311,aliments!$B$2:$AZ$70,26,0)/100)</f>
        <v/>
      </c>
      <c r="AD311" s="24" t="str">
        <f>IF($D311="","",$B311*VLOOKUP($D311,aliments!$B$2:$AZ$70,27,0)/100)</f>
        <v/>
      </c>
      <c r="AE311" s="24" t="str">
        <f>IF($D311="","",$B311*VLOOKUP($D311,aliments!$B$2:$AZ$70,28,0)/100)</f>
        <v/>
      </c>
      <c r="AF311" s="24" t="str">
        <f>IF($D311="","",$B311*VLOOKUP($D311,aliments!$B$2:$AZ$70,29,0)/100)</f>
        <v/>
      </c>
      <c r="AG311" s="24" t="str">
        <f>IF($D311="","",$B311*VLOOKUP($D311,aliments!$B$2:$AZ$70,30,0)/100)</f>
        <v/>
      </c>
      <c r="AH311" s="24" t="str">
        <f>IF($D311="","",$B311*VLOOKUP($D311,aliments!$B$2:$AZ$70,31,0)/100)</f>
        <v/>
      </c>
      <c r="AI311" s="24" t="str">
        <f>IF($D311="","",$B311*VLOOKUP($D311,aliments!$B$2:$AZ$70,32,0)/100)</f>
        <v/>
      </c>
      <c r="AJ311" s="24" t="str">
        <f>IF($D311="","",$B311*VLOOKUP($D311,aliments!$B$2:$AZ$70,33,0)/100)</f>
        <v/>
      </c>
      <c r="AK311" s="24" t="str">
        <f>IF($D311="","",$B311*VLOOKUP($D311,aliments!$B$2:$AZ$70,34,0)/100)</f>
        <v/>
      </c>
      <c r="AL311" s="24" t="str">
        <f>IF($D311="","",$B311*VLOOKUP($D311,aliments!$B$2:$AZ$70,35,0)/100)</f>
        <v/>
      </c>
      <c r="AM311" s="24" t="str">
        <f>IF($D311="","",$B311*VLOOKUP($D311,aliments!$B$2:$AZ$70,36,0)/100)</f>
        <v/>
      </c>
      <c r="AN311" s="24" t="str">
        <f>IF($D311="","",$B311*VLOOKUP($D311,aliments!$B$2:$AZ$70,37,0)/100)</f>
        <v/>
      </c>
      <c r="AT311" s="19"/>
      <c r="AU311" s="19"/>
      <c r="AV311" s="19"/>
      <c r="AW311" s="19"/>
      <c r="AX311" s="19"/>
      <c r="AY311" s="19"/>
      <c r="AZ311" s="19"/>
      <c r="BA311" s="19"/>
      <c r="BB311" s="19"/>
      <c r="BC311" s="19"/>
      <c r="BD311" s="19"/>
      <c r="BE311" s="19"/>
      <c r="BF311" s="19"/>
      <c r="BG311" s="19"/>
      <c r="BH311" s="19"/>
      <c r="BI311" s="19"/>
      <c r="BJ311" s="19"/>
      <c r="BK311" s="19"/>
      <c r="BL311" s="19"/>
      <c r="BM311" s="19"/>
      <c r="BN311" s="19"/>
      <c r="BO311" s="19"/>
      <c r="BP311" s="19"/>
      <c r="BQ311" s="19"/>
      <c r="BR311" s="19"/>
      <c r="BS311" s="19"/>
      <c r="BT311" s="19"/>
      <c r="BU311" s="19"/>
      <c r="BV311" s="19"/>
      <c r="BW311" s="19"/>
    </row>
    <row r="312" spans="1:78">
      <c r="D312" s="23"/>
      <c r="E312" s="24" t="str">
        <f>IF($D312="","",$B312*VLOOKUP($D312,aliments!$B$2:$AZ$70,2,0)/100)</f>
        <v/>
      </c>
      <c r="F312" s="24" t="str">
        <f>IF($D312="","",$B312*VLOOKUP($D312,aliments!$B$2:$AZ$70,3,0)/100)</f>
        <v/>
      </c>
      <c r="G312" s="24" t="str">
        <f>IF($D312="","",$B312*VLOOKUP($D312,aliments!$B$2:$AZ$70,4,0)/100)</f>
        <v/>
      </c>
      <c r="H312" s="24" t="str">
        <f>IF($D312="","",$B312*VLOOKUP($D312,aliments!$B$2:$AZ$70,5,0)/100)</f>
        <v/>
      </c>
      <c r="I312" s="24" t="str">
        <f>IF($D312="","",$B312*VLOOKUP($D312,aliments!$B$2:$AZ$70,6,0)/100)</f>
        <v/>
      </c>
      <c r="J312" s="24" t="str">
        <f>IF($D312="","",$B312*VLOOKUP($D312,aliments!$B$2:$AZ$70,7,0)/100)</f>
        <v/>
      </c>
      <c r="K312" s="24" t="str">
        <f>IF($D312="","",$B312*VLOOKUP($D312,aliments!$B$2:$AZ$70,8,0)/100)</f>
        <v/>
      </c>
      <c r="L312" s="24" t="str">
        <f>IF($D312="","",$B312*VLOOKUP($D312,aliments!$B$2:$AZ$70,9,0)/100)</f>
        <v/>
      </c>
      <c r="M312" s="24" t="str">
        <f>IF($D312="","",$B312*VLOOKUP($D312,aliments!$B$2:$AZ$70,10,0)/100)</f>
        <v/>
      </c>
      <c r="N312" s="24" t="str">
        <f>IF($D312="","",$B312*VLOOKUP($D312,aliments!$B$2:$AZ$70,11,0)/100)</f>
        <v/>
      </c>
      <c r="O312" s="24" t="str">
        <f>IF($D312="","",$B312*VLOOKUP($D312,aliments!$B$2:$AZ$70,12,0)/100)</f>
        <v/>
      </c>
      <c r="P312" s="24" t="str">
        <f>IF($D312="","",$B312*VLOOKUP($D312,aliments!$B$2:$AZ$70,13,0)/100)</f>
        <v/>
      </c>
      <c r="Q312" s="24" t="str">
        <f>IF($D312="","",$B312*VLOOKUP($D312,aliments!$B$2:$AZ$70,14,0)/100)</f>
        <v/>
      </c>
      <c r="R312" s="24" t="str">
        <f>IF($D312="","",$B312*VLOOKUP($D312,aliments!$B$2:$AZ$70,15,0)/100)</f>
        <v/>
      </c>
      <c r="S312" s="24" t="str">
        <f>IF($D312="","",$B312*VLOOKUP($D312,aliments!$B$2:$AZ$70,16,0)/100)</f>
        <v/>
      </c>
      <c r="T312" s="24" t="str">
        <f>IF($D312="","",$B312*VLOOKUP($D312,aliments!$B$2:$AZ$70,17,0)/100)</f>
        <v/>
      </c>
      <c r="U312" s="24" t="str">
        <f>IF($D312="","",$B312*VLOOKUP($D312,aliments!$B$2:$AZ$70,18,0)/100)</f>
        <v/>
      </c>
      <c r="V312" s="24" t="str">
        <f>IF($D312="","",$B312*VLOOKUP($D312,aliments!$B$2:$AZ$70,19,0)/100)</f>
        <v/>
      </c>
      <c r="W312" s="24" t="str">
        <f>IF($D312="","",$B312*VLOOKUP($D312,aliments!$B$2:$AZ$70,20,0)/100)</f>
        <v/>
      </c>
      <c r="X312" s="24" t="str">
        <f>IF($D312="","",$B312*VLOOKUP($D312,aliments!$B$2:$AZ$70,21,0)/100)</f>
        <v/>
      </c>
      <c r="Y312" s="24" t="str">
        <f>IF($D312="","",$B312*VLOOKUP($D312,aliments!$B$2:$AZ$70,22,0)/100)</f>
        <v/>
      </c>
      <c r="Z312" s="24" t="str">
        <f>IF($D312="","",$B312*VLOOKUP($D312,aliments!$B$2:$AZ$70,23,0)/100)</f>
        <v/>
      </c>
      <c r="AA312" s="24" t="str">
        <f>IF($D312="","",$B312*VLOOKUP($D312,aliments!$B$2:$AZ$70,24,0)/100)</f>
        <v/>
      </c>
      <c r="AB312" s="24" t="str">
        <f>IF($D312="","",$B312*VLOOKUP($D312,aliments!$B$2:$AZ$70,25,0)/100)</f>
        <v/>
      </c>
      <c r="AC312" s="24" t="str">
        <f>IF($D312="","",$B312*VLOOKUP($D312,aliments!$B$2:$AZ$70,26,0)/100)</f>
        <v/>
      </c>
      <c r="AD312" s="24" t="str">
        <f>IF($D312="","",$B312*VLOOKUP($D312,aliments!$B$2:$AZ$70,27,0)/100)</f>
        <v/>
      </c>
      <c r="AE312" s="24" t="str">
        <f>IF($D312="","",$B312*VLOOKUP($D312,aliments!$B$2:$AZ$70,28,0)/100)</f>
        <v/>
      </c>
      <c r="AF312" s="24" t="str">
        <f>IF($D312="","",$B312*VLOOKUP($D312,aliments!$B$2:$AZ$70,29,0)/100)</f>
        <v/>
      </c>
      <c r="AG312" s="24" t="str">
        <f>IF($D312="","",$B312*VLOOKUP($D312,aliments!$B$2:$AZ$70,30,0)/100)</f>
        <v/>
      </c>
      <c r="AH312" s="24" t="str">
        <f>IF($D312="","",$B312*VLOOKUP($D312,aliments!$B$2:$AZ$70,31,0)/100)</f>
        <v/>
      </c>
      <c r="AI312" s="24" t="str">
        <f>IF($D312="","",$B312*VLOOKUP($D312,aliments!$B$2:$AZ$70,32,0)/100)</f>
        <v/>
      </c>
      <c r="AJ312" s="24" t="str">
        <f>IF($D312="","",$B312*VLOOKUP($D312,aliments!$B$2:$AZ$70,33,0)/100)</f>
        <v/>
      </c>
      <c r="AK312" s="24" t="str">
        <f>IF($D312="","",$B312*VLOOKUP($D312,aliments!$B$2:$AZ$70,34,0)/100)</f>
        <v/>
      </c>
      <c r="AL312" s="24" t="str">
        <f>IF($D312="","",$B312*VLOOKUP($D312,aliments!$B$2:$AZ$70,35,0)/100)</f>
        <v/>
      </c>
      <c r="AM312" s="24" t="str">
        <f>IF($D312="","",$B312*VLOOKUP($D312,aliments!$B$2:$AZ$70,36,0)/100)</f>
        <v/>
      </c>
      <c r="AN312" s="24" t="str">
        <f>IF($D312="","",$B312*VLOOKUP($D312,aliments!$B$2:$AZ$70,37,0)/100)</f>
        <v/>
      </c>
      <c r="AT312" s="19"/>
      <c r="AU312" s="19"/>
      <c r="AV312" s="19"/>
      <c r="AW312" s="19"/>
      <c r="AX312" s="19"/>
      <c r="AY312" s="19"/>
      <c r="AZ312" s="19"/>
      <c r="BA312" s="19"/>
      <c r="BB312" s="19"/>
      <c r="BC312" s="19"/>
      <c r="BD312" s="19"/>
      <c r="BE312" s="19"/>
      <c r="BF312" s="19"/>
      <c r="BG312" s="19"/>
      <c r="BH312" s="19"/>
      <c r="BI312" s="19"/>
      <c r="BJ312" s="19"/>
      <c r="BK312" s="19"/>
      <c r="BL312" s="19"/>
      <c r="BM312" s="19"/>
      <c r="BN312" s="19"/>
      <c r="BO312" s="19"/>
      <c r="BP312" s="19"/>
      <c r="BQ312" s="19"/>
      <c r="BR312" s="19"/>
      <c r="BS312" s="19"/>
      <c r="BT312" s="19"/>
      <c r="BU312" s="19"/>
      <c r="BV312" s="19"/>
      <c r="BW312" s="19"/>
    </row>
    <row r="313" spans="1:78">
      <c r="D313" s="23"/>
      <c r="E313" s="24" t="str">
        <f>IF($D313="","",$B313*VLOOKUP($D313,aliments!$B$2:$AZ$70,2,0)/100)</f>
        <v/>
      </c>
      <c r="F313" s="24" t="str">
        <f>IF($D313="","",$B313*VLOOKUP($D313,aliments!$B$2:$AZ$70,3,0)/100)</f>
        <v/>
      </c>
      <c r="G313" s="24" t="str">
        <f>IF($D313="","",$B313*VLOOKUP($D313,aliments!$B$2:$AZ$70,4,0)/100)</f>
        <v/>
      </c>
      <c r="H313" s="24" t="str">
        <f>IF($D313="","",$B313*VLOOKUP($D313,aliments!$B$2:$AZ$70,5,0)/100)</f>
        <v/>
      </c>
      <c r="I313" s="24" t="str">
        <f>IF($D313="","",$B313*VLOOKUP($D313,aliments!$B$2:$AZ$70,6,0)/100)</f>
        <v/>
      </c>
      <c r="J313" s="24" t="str">
        <f>IF($D313="","",$B313*VLOOKUP($D313,aliments!$B$2:$AZ$70,7,0)/100)</f>
        <v/>
      </c>
      <c r="K313" s="24" t="str">
        <f>IF($D313="","",$B313*VLOOKUP($D313,aliments!$B$2:$AZ$70,8,0)/100)</f>
        <v/>
      </c>
      <c r="L313" s="24" t="str">
        <f>IF($D313="","",$B313*VLOOKUP($D313,aliments!$B$2:$AZ$70,9,0)/100)</f>
        <v/>
      </c>
      <c r="M313" s="24" t="str">
        <f>IF($D313="","",$B313*VLOOKUP($D313,aliments!$B$2:$AZ$70,10,0)/100)</f>
        <v/>
      </c>
      <c r="N313" s="24" t="str">
        <f>IF($D313="","",$B313*VLOOKUP($D313,aliments!$B$2:$AZ$70,11,0)/100)</f>
        <v/>
      </c>
      <c r="O313" s="24" t="str">
        <f>IF($D313="","",$B313*VLOOKUP($D313,aliments!$B$2:$AZ$70,12,0)/100)</f>
        <v/>
      </c>
      <c r="P313" s="24" t="str">
        <f>IF($D313="","",$B313*VLOOKUP($D313,aliments!$B$2:$AZ$70,13,0)/100)</f>
        <v/>
      </c>
      <c r="Q313" s="24" t="str">
        <f>IF($D313="","",$B313*VLOOKUP($D313,aliments!$B$2:$AZ$70,14,0)/100)</f>
        <v/>
      </c>
      <c r="R313" s="24" t="str">
        <f>IF($D313="","",$B313*VLOOKUP($D313,aliments!$B$2:$AZ$70,15,0)/100)</f>
        <v/>
      </c>
      <c r="S313" s="24" t="str">
        <f>IF($D313="","",$B313*VLOOKUP($D313,aliments!$B$2:$AZ$70,16,0)/100)</f>
        <v/>
      </c>
      <c r="T313" s="24" t="str">
        <f>IF($D313="","",$B313*VLOOKUP($D313,aliments!$B$2:$AZ$70,17,0)/100)</f>
        <v/>
      </c>
      <c r="U313" s="24" t="str">
        <f>IF($D313="","",$B313*VLOOKUP($D313,aliments!$B$2:$AZ$70,18,0)/100)</f>
        <v/>
      </c>
      <c r="V313" s="24" t="str">
        <f>IF($D313="","",$B313*VLOOKUP($D313,aliments!$B$2:$AZ$70,19,0)/100)</f>
        <v/>
      </c>
      <c r="W313" s="24" t="str">
        <f>IF($D313="","",$B313*VLOOKUP($D313,aliments!$B$2:$AZ$70,20,0)/100)</f>
        <v/>
      </c>
      <c r="X313" s="24" t="str">
        <f>IF($D313="","",$B313*VLOOKUP($D313,aliments!$B$2:$AZ$70,21,0)/100)</f>
        <v/>
      </c>
      <c r="Y313" s="24" t="str">
        <f>IF($D313="","",$B313*VLOOKUP($D313,aliments!$B$2:$AZ$70,22,0)/100)</f>
        <v/>
      </c>
      <c r="Z313" s="24" t="str">
        <f>IF($D313="","",$B313*VLOOKUP($D313,aliments!$B$2:$AZ$70,23,0)/100)</f>
        <v/>
      </c>
      <c r="AA313" s="24" t="str">
        <f>IF($D313="","",$B313*VLOOKUP($D313,aliments!$B$2:$AZ$70,24,0)/100)</f>
        <v/>
      </c>
      <c r="AB313" s="24" t="str">
        <f>IF($D313="","",$B313*VLOOKUP($D313,aliments!$B$2:$AZ$70,25,0)/100)</f>
        <v/>
      </c>
      <c r="AC313" s="24" t="str">
        <f>IF($D313="","",$B313*VLOOKUP($D313,aliments!$B$2:$AZ$70,26,0)/100)</f>
        <v/>
      </c>
      <c r="AD313" s="24" t="str">
        <f>IF($D313="","",$B313*VLOOKUP($D313,aliments!$B$2:$AZ$70,27,0)/100)</f>
        <v/>
      </c>
      <c r="AE313" s="24" t="str">
        <f>IF($D313="","",$B313*VLOOKUP($D313,aliments!$B$2:$AZ$70,28,0)/100)</f>
        <v/>
      </c>
      <c r="AF313" s="24" t="str">
        <f>IF($D313="","",$B313*VLOOKUP($D313,aliments!$B$2:$AZ$70,29,0)/100)</f>
        <v/>
      </c>
      <c r="AG313" s="24" t="str">
        <f>IF($D313="","",$B313*VLOOKUP($D313,aliments!$B$2:$AZ$70,30,0)/100)</f>
        <v/>
      </c>
      <c r="AH313" s="24" t="str">
        <f>IF($D313="","",$B313*VLOOKUP($D313,aliments!$B$2:$AZ$70,31,0)/100)</f>
        <v/>
      </c>
      <c r="AI313" s="24" t="str">
        <f>IF($D313="","",$B313*VLOOKUP($D313,aliments!$B$2:$AZ$70,32,0)/100)</f>
        <v/>
      </c>
      <c r="AJ313" s="24" t="str">
        <f>IF($D313="","",$B313*VLOOKUP($D313,aliments!$B$2:$AZ$70,33,0)/100)</f>
        <v/>
      </c>
      <c r="AK313" s="24" t="str">
        <f>IF($D313="","",$B313*VLOOKUP($D313,aliments!$B$2:$AZ$70,34,0)/100)</f>
        <v/>
      </c>
      <c r="AL313" s="24" t="str">
        <f>IF($D313="","",$B313*VLOOKUP($D313,aliments!$B$2:$AZ$70,35,0)/100)</f>
        <v/>
      </c>
      <c r="AM313" s="24" t="str">
        <f>IF($D313="","",$B313*VLOOKUP($D313,aliments!$B$2:$AZ$70,36,0)/100)</f>
        <v/>
      </c>
      <c r="AN313" s="24" t="str">
        <f>IF($D313="","",$B313*VLOOKUP($D313,aliments!$B$2:$AZ$70,37,0)/100)</f>
        <v/>
      </c>
      <c r="AT313" s="19"/>
      <c r="AU313" s="19"/>
      <c r="AV313" s="19"/>
      <c r="AW313" s="19"/>
      <c r="AX313" s="19"/>
      <c r="AY313" s="19"/>
      <c r="AZ313" s="19"/>
      <c r="BA313" s="19"/>
      <c r="BB313" s="19"/>
      <c r="BC313" s="19"/>
      <c r="BD313" s="19"/>
      <c r="BE313" s="19"/>
      <c r="BF313" s="19"/>
      <c r="BG313" s="19"/>
      <c r="BH313" s="19"/>
      <c r="BI313" s="19"/>
      <c r="BJ313" s="19"/>
      <c r="BK313" s="19"/>
      <c r="BL313" s="19"/>
      <c r="BM313" s="19"/>
      <c r="BN313" s="19"/>
      <c r="BO313" s="19"/>
      <c r="BP313" s="19"/>
      <c r="BQ313" s="19"/>
      <c r="BR313" s="19"/>
      <c r="BS313" s="19"/>
      <c r="BT313" s="19"/>
      <c r="BU313" s="19"/>
      <c r="BV313" s="19"/>
      <c r="BW313" s="19"/>
    </row>
    <row r="314" spans="1:78" ht="13.5" thickBot="1">
      <c r="D314" s="23"/>
      <c r="E314" s="24" t="str">
        <f>IF($D314="","",$B314*VLOOKUP($D314,aliments!$B$2:$AZ$70,2,0)/100)</f>
        <v/>
      </c>
      <c r="F314" s="24" t="str">
        <f>IF($D314="","",$B314*VLOOKUP($D314,aliments!$B$2:$AZ$70,3,0)/100)</f>
        <v/>
      </c>
      <c r="G314" s="24" t="str">
        <f>IF($D314="","",$B314*VLOOKUP($D314,aliments!$B$2:$AZ$70,4,0)/100)</f>
        <v/>
      </c>
      <c r="H314" s="24" t="str">
        <f>IF($D314="","",$B314*VLOOKUP($D314,aliments!$B$2:$AZ$70,5,0)/100)</f>
        <v/>
      </c>
      <c r="I314" s="24" t="str">
        <f>IF($D314="","",$B314*VLOOKUP($D314,aliments!$B$2:$AZ$70,6,0)/100)</f>
        <v/>
      </c>
      <c r="J314" s="24" t="str">
        <f>IF($D314="","",$B314*VLOOKUP($D314,aliments!$B$2:$AZ$70,7,0)/100)</f>
        <v/>
      </c>
      <c r="K314" s="24" t="str">
        <f>IF($D314="","",$B314*VLOOKUP($D314,aliments!$B$2:$AZ$70,8,0)/100)</f>
        <v/>
      </c>
      <c r="L314" s="24" t="str">
        <f>IF($D314="","",$B314*VLOOKUP($D314,aliments!$B$2:$AZ$70,9,0)/100)</f>
        <v/>
      </c>
      <c r="M314" s="24" t="str">
        <f>IF($D314="","",$B314*VLOOKUP($D314,aliments!$B$2:$AZ$70,10,0)/100)</f>
        <v/>
      </c>
      <c r="N314" s="24" t="str">
        <f>IF($D314="","",$B314*VLOOKUP($D314,aliments!$B$2:$AZ$70,11,0)/100)</f>
        <v/>
      </c>
      <c r="O314" s="24" t="str">
        <f>IF($D314="","",$B314*VLOOKUP($D314,aliments!$B$2:$AZ$70,12,0)/100)</f>
        <v/>
      </c>
      <c r="P314" s="24" t="str">
        <f>IF($D314="","",$B314*VLOOKUP($D314,aliments!$B$2:$AZ$70,13,0)/100)</f>
        <v/>
      </c>
      <c r="Q314" s="24" t="str">
        <f>IF($D314="","",$B314*VLOOKUP($D314,aliments!$B$2:$AZ$70,14,0)/100)</f>
        <v/>
      </c>
      <c r="R314" s="24" t="str">
        <f>IF($D314="","",$B314*VLOOKUP($D314,aliments!$B$2:$AZ$70,15,0)/100)</f>
        <v/>
      </c>
      <c r="S314" s="24" t="str">
        <f>IF($D314="","",$B314*VLOOKUP($D314,aliments!$B$2:$AZ$70,16,0)/100)</f>
        <v/>
      </c>
      <c r="T314" s="24" t="str">
        <f>IF($D314="","",$B314*VLOOKUP($D314,aliments!$B$2:$AZ$70,17,0)/100)</f>
        <v/>
      </c>
      <c r="U314" s="24" t="str">
        <f>IF($D314="","",$B314*VLOOKUP($D314,aliments!$B$2:$AZ$70,18,0)/100)</f>
        <v/>
      </c>
      <c r="V314" s="24" t="str">
        <f>IF($D314="","",$B314*VLOOKUP($D314,aliments!$B$2:$AZ$70,19,0)/100)</f>
        <v/>
      </c>
      <c r="W314" s="24" t="str">
        <f>IF($D314="","",$B314*VLOOKUP($D314,aliments!$B$2:$AZ$70,20,0)/100)</f>
        <v/>
      </c>
      <c r="X314" s="24" t="str">
        <f>IF($D314="","",$B314*VLOOKUP($D314,aliments!$B$2:$AZ$70,21,0)/100)</f>
        <v/>
      </c>
      <c r="Y314" s="24" t="str">
        <f>IF($D314="","",$B314*VLOOKUP($D314,aliments!$B$2:$AZ$70,22,0)/100)</f>
        <v/>
      </c>
      <c r="Z314" s="24" t="str">
        <f>IF($D314="","",$B314*VLOOKUP($D314,aliments!$B$2:$AZ$70,23,0)/100)</f>
        <v/>
      </c>
      <c r="AA314" s="24" t="str">
        <f>IF($D314="","",$B314*VLOOKUP($D314,aliments!$B$2:$AZ$70,24,0)/100)</f>
        <v/>
      </c>
      <c r="AB314" s="24" t="str">
        <f>IF($D314="","",$B314*VLOOKUP($D314,aliments!$B$2:$AZ$70,25,0)/100)</f>
        <v/>
      </c>
      <c r="AC314" s="24" t="str">
        <f>IF($D314="","",$B314*VLOOKUP($D314,aliments!$B$2:$AZ$70,26,0)/100)</f>
        <v/>
      </c>
      <c r="AD314" s="24" t="str">
        <f>IF($D314="","",$B314*VLOOKUP($D314,aliments!$B$2:$AZ$70,27,0)/100)</f>
        <v/>
      </c>
      <c r="AE314" s="24" t="str">
        <f>IF($D314="","",$B314*VLOOKUP($D314,aliments!$B$2:$AZ$70,28,0)/100)</f>
        <v/>
      </c>
      <c r="AF314" s="24" t="str">
        <f>IF($D314="","",$B314*VLOOKUP($D314,aliments!$B$2:$AZ$70,29,0)/100)</f>
        <v/>
      </c>
      <c r="AG314" s="24" t="str">
        <f>IF($D314="","",$B314*VLOOKUP($D314,aliments!$B$2:$AZ$70,30,0)/100)</f>
        <v/>
      </c>
      <c r="AH314" s="24" t="str">
        <f>IF($D314="","",$B314*VLOOKUP($D314,aliments!$B$2:$AZ$70,31,0)/100)</f>
        <v/>
      </c>
      <c r="AI314" s="24" t="str">
        <f>IF($D314="","",$B314*VLOOKUP($D314,aliments!$B$2:$AZ$70,32,0)/100)</f>
        <v/>
      </c>
      <c r="AJ314" s="24" t="str">
        <f>IF($D314="","",$B314*VLOOKUP($D314,aliments!$B$2:$AZ$70,33,0)/100)</f>
        <v/>
      </c>
      <c r="AK314" s="24" t="str">
        <f>IF($D314="","",$B314*VLOOKUP($D314,aliments!$B$2:$AZ$70,34,0)/100)</f>
        <v/>
      </c>
      <c r="AL314" s="24" t="str">
        <f>IF($D314="","",$B314*VLOOKUP($D314,aliments!$B$2:$AZ$70,35,0)/100)</f>
        <v/>
      </c>
      <c r="AM314" s="24" t="str">
        <f>IF($D314="","",$B314*VLOOKUP($D314,aliments!$B$2:$AZ$70,36,0)/100)</f>
        <v/>
      </c>
      <c r="AN314" s="24" t="str">
        <f>IF($D314="","",$B314*VLOOKUP($D314,aliments!$B$2:$AZ$70,37,0)/100)</f>
        <v/>
      </c>
      <c r="AT314" s="19"/>
      <c r="AU314" s="19"/>
      <c r="AV314" s="19"/>
      <c r="AW314" s="19"/>
      <c r="AX314" s="19"/>
      <c r="AY314" s="19"/>
      <c r="AZ314" s="19"/>
      <c r="BA314" s="19"/>
      <c r="BB314" s="19"/>
      <c r="BC314" s="19"/>
      <c r="BD314" s="19"/>
      <c r="BE314" s="19"/>
      <c r="BF314" s="19"/>
      <c r="BG314" s="19"/>
      <c r="BH314" s="19"/>
      <c r="BI314" s="19"/>
      <c r="BJ314" s="19"/>
      <c r="BK314" s="19"/>
      <c r="BL314" s="19"/>
      <c r="BM314" s="19"/>
      <c r="BN314" s="19"/>
      <c r="BO314" s="19"/>
      <c r="BP314" s="19"/>
      <c r="BQ314" s="19"/>
      <c r="BR314" s="19"/>
      <c r="BS314" s="19"/>
      <c r="BT314" s="19"/>
      <c r="BU314" s="19"/>
      <c r="BV314" s="19"/>
      <c r="BW314" s="19"/>
    </row>
    <row r="315" spans="1:78" ht="13.5" thickBot="1">
      <c r="A315" s="12" t="s">
        <v>4</v>
      </c>
      <c r="E315" s="28" t="str">
        <f>IF(SUM(E308:E314)=0,"",AVERAGE(E308:E314))</f>
        <v/>
      </c>
      <c r="F315" s="28">
        <f>SUM(F308:F314)</f>
        <v>0</v>
      </c>
      <c r="G315" s="13">
        <f>SUM(G308:G314)</f>
        <v>0</v>
      </c>
      <c r="H315" s="13">
        <f t="shared" ref="H315" si="930">SUM(H308:H314)</f>
        <v>0</v>
      </c>
      <c r="I315" s="13">
        <f t="shared" ref="I315" si="931">SUM(I308:I314)</f>
        <v>0</v>
      </c>
      <c r="J315" s="13">
        <f t="shared" ref="J315" si="932">SUM(J308:J314)</f>
        <v>0</v>
      </c>
      <c r="K315" s="13">
        <f t="shared" ref="K315" si="933">SUM(K308:K314)</f>
        <v>0</v>
      </c>
      <c r="L315" s="13">
        <f t="shared" ref="L315" si="934">SUM(L308:L314)</f>
        <v>0</v>
      </c>
      <c r="M315" s="13">
        <f t="shared" ref="M315" si="935">SUM(M308:M314)</f>
        <v>0</v>
      </c>
      <c r="N315" s="13">
        <f t="shared" ref="N315" si="936">SUM(N308:N314)</f>
        <v>0</v>
      </c>
      <c r="O315" s="13">
        <f t="shared" ref="O315" si="937">SUM(O308:O314)</f>
        <v>0</v>
      </c>
      <c r="P315" s="13">
        <f t="shared" ref="P315" si="938">SUM(P308:P314)</f>
        <v>0</v>
      </c>
      <c r="Q315" s="13">
        <f t="shared" ref="Q315" si="939">SUM(Q308:Q314)</f>
        <v>0</v>
      </c>
      <c r="R315" s="13">
        <f t="shared" ref="R315" si="940">SUM(R308:R314)</f>
        <v>0</v>
      </c>
      <c r="S315" s="13">
        <f t="shared" ref="S315" si="941">SUM(S308:S314)</f>
        <v>0</v>
      </c>
      <c r="T315" s="13">
        <f t="shared" ref="T315" si="942">SUM(T308:T314)</f>
        <v>0</v>
      </c>
      <c r="U315" s="13">
        <f t="shared" ref="U315" si="943">SUM(U308:U314)</f>
        <v>0</v>
      </c>
      <c r="V315" s="13">
        <f t="shared" ref="V315" si="944">SUM(V308:V314)</f>
        <v>0</v>
      </c>
      <c r="W315" s="13">
        <f t="shared" ref="W315" si="945">SUM(W308:W314)</f>
        <v>0</v>
      </c>
      <c r="X315" s="13">
        <f t="shared" ref="X315" si="946">SUM(X308:X314)</f>
        <v>0</v>
      </c>
      <c r="Y315" s="13">
        <f t="shared" ref="Y315" si="947">SUM(Y308:Y314)</f>
        <v>0</v>
      </c>
      <c r="Z315" s="13">
        <f t="shared" ref="Z315" si="948">SUM(Z308:Z314)</f>
        <v>0</v>
      </c>
      <c r="AA315" s="13">
        <f t="shared" ref="AA315" si="949">SUM(AA308:AA314)</f>
        <v>0</v>
      </c>
      <c r="AB315" s="13">
        <f t="shared" ref="AB315" si="950">SUM(AB308:AB314)</f>
        <v>0</v>
      </c>
      <c r="AC315" s="13">
        <f t="shared" ref="AC315" si="951">SUM(AC308:AC314)</f>
        <v>0</v>
      </c>
      <c r="AD315" s="13">
        <f t="shared" ref="AD315" si="952">SUM(AD308:AD314)</f>
        <v>0</v>
      </c>
      <c r="AE315" s="13">
        <f t="shared" ref="AE315" si="953">SUM(AE308:AE314)</f>
        <v>0</v>
      </c>
      <c r="AF315" s="13">
        <f t="shared" ref="AF315" si="954">SUM(AF308:AF314)</f>
        <v>0</v>
      </c>
      <c r="AG315" s="13">
        <f t="shared" ref="AG315" si="955">SUM(AG308:AG314)</f>
        <v>0</v>
      </c>
      <c r="AH315" s="13">
        <f t="shared" ref="AH315" si="956">SUM(AH308:AH314)</f>
        <v>0</v>
      </c>
      <c r="AI315" s="13">
        <f t="shared" ref="AI315" si="957">SUM(AI308:AI314)</f>
        <v>0</v>
      </c>
      <c r="AJ315" s="13">
        <f t="shared" ref="AJ315" si="958">SUM(AJ308:AJ314)</f>
        <v>0</v>
      </c>
      <c r="AK315" s="13">
        <f t="shared" ref="AK315" si="959">SUM(AK308:AK314)</f>
        <v>0</v>
      </c>
      <c r="AL315" s="13">
        <f t="shared" ref="AL315" si="960">SUM(AL308:AL314)</f>
        <v>0</v>
      </c>
      <c r="AM315" s="13">
        <f t="shared" ref="AM315" si="961">SUM(AM308:AM314)</f>
        <v>0</v>
      </c>
      <c r="AN315" s="13">
        <f t="shared" ref="AN315" si="962">SUM(AN308:AN314)</f>
        <v>0</v>
      </c>
      <c r="AT315" s="19"/>
      <c r="AU315" s="19"/>
      <c r="AV315" s="19"/>
      <c r="AW315" s="19"/>
      <c r="AX315" s="19"/>
      <c r="AY315" s="19"/>
      <c r="AZ315" s="19"/>
      <c r="BA315" s="19"/>
      <c r="BB315" s="19"/>
      <c r="BC315" s="19"/>
      <c r="BD315" s="19"/>
      <c r="BE315" s="19"/>
      <c r="BF315" s="19"/>
      <c r="BG315" s="19"/>
      <c r="BH315" s="19"/>
      <c r="BI315" s="19"/>
      <c r="BJ315" s="19"/>
      <c r="BK315" s="19"/>
      <c r="BL315" s="19"/>
      <c r="BM315" s="19"/>
      <c r="BN315" s="19"/>
      <c r="BO315" s="19"/>
      <c r="BP315" s="19"/>
      <c r="BQ315" s="19"/>
      <c r="BR315" s="19"/>
      <c r="BS315" s="19"/>
      <c r="BT315" s="19"/>
      <c r="BU315" s="19"/>
      <c r="BV315" s="19"/>
      <c r="BW315" s="19"/>
    </row>
    <row r="316" spans="1:78" ht="13.5" thickBot="1">
      <c r="A316" s="5"/>
      <c r="B316" s="5"/>
      <c r="C316" s="5"/>
      <c r="D316" s="5"/>
      <c r="E316" s="5"/>
      <c r="F316" s="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T316" s="19"/>
      <c r="AU316" s="19"/>
      <c r="AV316" s="19"/>
      <c r="AW316" s="19"/>
      <c r="AX316" s="19"/>
      <c r="AY316" s="19"/>
      <c r="AZ316" s="19"/>
      <c r="BA316" s="19"/>
      <c r="BB316" s="19"/>
      <c r="BC316" s="19"/>
      <c r="BD316" s="19"/>
      <c r="BE316" s="19"/>
      <c r="BF316" s="19"/>
      <c r="BG316" s="19"/>
      <c r="BH316" s="19"/>
      <c r="BI316" s="19"/>
      <c r="BJ316" s="19"/>
      <c r="BK316" s="19"/>
      <c r="BL316" s="19"/>
      <c r="BM316" s="19"/>
      <c r="BN316" s="19"/>
      <c r="BO316" s="19"/>
      <c r="BP316" s="19"/>
      <c r="BQ316" s="19"/>
      <c r="BR316" s="19"/>
      <c r="BS316" s="19"/>
      <c r="BT316" s="19"/>
      <c r="BU316" s="19"/>
      <c r="BV316" s="19"/>
      <c r="BW316" s="19"/>
    </row>
    <row r="317" spans="1:78" s="17" customFormat="1" ht="13.5" thickBot="1">
      <c r="A317" s="15" t="s">
        <v>170</v>
      </c>
      <c r="B317" s="16"/>
      <c r="C317" s="16"/>
      <c r="D317" s="16"/>
      <c r="E317" s="16" t="str">
        <f>IF(ISERROR(AVERAGE(E275,E285,E295,E305,E315)),"",AVERAGE(E275,E285,E295,E305,E315))</f>
        <v/>
      </c>
      <c r="F317" s="16">
        <f>SUM(F275+F285+F295+F305+F315)</f>
        <v>0</v>
      </c>
      <c r="G317" s="16">
        <f>SUM(G275+G285+G295+G305+G315)</f>
        <v>0</v>
      </c>
      <c r="H317" s="16">
        <f t="shared" ref="H317:AN317" si="963">SUM(H275+H285+H295+H305+H315)</f>
        <v>0</v>
      </c>
      <c r="I317" s="16">
        <f t="shared" si="963"/>
        <v>0</v>
      </c>
      <c r="J317" s="16">
        <f t="shared" si="963"/>
        <v>0</v>
      </c>
      <c r="K317" s="16">
        <f t="shared" si="963"/>
        <v>0</v>
      </c>
      <c r="L317" s="16">
        <f t="shared" si="963"/>
        <v>0</v>
      </c>
      <c r="M317" s="16">
        <f t="shared" si="963"/>
        <v>0</v>
      </c>
      <c r="N317" s="16">
        <f t="shared" si="963"/>
        <v>0</v>
      </c>
      <c r="O317" s="16">
        <f t="shared" si="963"/>
        <v>0</v>
      </c>
      <c r="P317" s="16">
        <f t="shared" si="963"/>
        <v>0</v>
      </c>
      <c r="Q317" s="16">
        <f t="shared" si="963"/>
        <v>0</v>
      </c>
      <c r="R317" s="16">
        <f t="shared" si="963"/>
        <v>0</v>
      </c>
      <c r="S317" s="16">
        <f t="shared" si="963"/>
        <v>0</v>
      </c>
      <c r="T317" s="16">
        <f t="shared" si="963"/>
        <v>0</v>
      </c>
      <c r="U317" s="16">
        <f t="shared" si="963"/>
        <v>0</v>
      </c>
      <c r="V317" s="16">
        <f t="shared" si="963"/>
        <v>0</v>
      </c>
      <c r="W317" s="16">
        <f t="shared" si="963"/>
        <v>0</v>
      </c>
      <c r="X317" s="16">
        <f t="shared" si="963"/>
        <v>0</v>
      </c>
      <c r="Y317" s="16">
        <f t="shared" si="963"/>
        <v>0</v>
      </c>
      <c r="Z317" s="16">
        <f t="shared" si="963"/>
        <v>0</v>
      </c>
      <c r="AA317" s="16">
        <f t="shared" si="963"/>
        <v>0</v>
      </c>
      <c r="AB317" s="16">
        <f t="shared" si="963"/>
        <v>0</v>
      </c>
      <c r="AC317" s="16">
        <f t="shared" si="963"/>
        <v>0</v>
      </c>
      <c r="AD317" s="16">
        <f t="shared" si="963"/>
        <v>0</v>
      </c>
      <c r="AE317" s="16">
        <f t="shared" si="963"/>
        <v>0</v>
      </c>
      <c r="AF317" s="16">
        <f t="shared" si="963"/>
        <v>0</v>
      </c>
      <c r="AG317" s="16">
        <f t="shared" si="963"/>
        <v>0</v>
      </c>
      <c r="AH317" s="16">
        <f t="shared" si="963"/>
        <v>0</v>
      </c>
      <c r="AI317" s="16">
        <f t="shared" si="963"/>
        <v>0</v>
      </c>
      <c r="AJ317" s="16">
        <f t="shared" si="963"/>
        <v>0</v>
      </c>
      <c r="AK317" s="16">
        <f t="shared" si="963"/>
        <v>0</v>
      </c>
      <c r="AL317" s="16">
        <f t="shared" si="963"/>
        <v>0</v>
      </c>
      <c r="AM317" s="16">
        <f t="shared" si="963"/>
        <v>0</v>
      </c>
      <c r="AN317" s="26">
        <f t="shared" si="963"/>
        <v>0</v>
      </c>
      <c r="AO317" s="5"/>
      <c r="AP317" s="19"/>
      <c r="AQ317" s="19"/>
      <c r="AR317" s="19"/>
      <c r="AS317" s="19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  <c r="BZ317" s="31"/>
    </row>
    <row r="319" spans="1:78" ht="13.5" thickBot="1">
      <c r="A319" s="9" t="s">
        <v>176</v>
      </c>
    </row>
    <row r="320" spans="1:78" ht="13.5" thickBot="1">
      <c r="A320" s="2" t="s">
        <v>1</v>
      </c>
      <c r="B320" s="3" t="s">
        <v>165</v>
      </c>
      <c r="C320" s="3"/>
      <c r="D320" s="3" t="s">
        <v>0</v>
      </c>
      <c r="E320" s="27" t="s">
        <v>181</v>
      </c>
      <c r="F320" s="27" t="s">
        <v>180</v>
      </c>
      <c r="G320" s="3" t="s">
        <v>166</v>
      </c>
      <c r="H320" s="3" t="s">
        <v>167</v>
      </c>
      <c r="I320" s="3" t="s">
        <v>168</v>
      </c>
      <c r="J320" s="3" t="s">
        <v>5</v>
      </c>
      <c r="K320" s="3" t="s">
        <v>161</v>
      </c>
      <c r="L320" s="3" t="s">
        <v>162</v>
      </c>
      <c r="M320" s="3" t="s">
        <v>152</v>
      </c>
      <c r="N320" s="3" t="s">
        <v>153</v>
      </c>
      <c r="O320" s="3" t="s">
        <v>154</v>
      </c>
      <c r="P320" s="3" t="s">
        <v>155</v>
      </c>
      <c r="Q320" s="3" t="s">
        <v>156</v>
      </c>
      <c r="R320" s="3" t="s">
        <v>157</v>
      </c>
      <c r="S320" s="3" t="s">
        <v>158</v>
      </c>
      <c r="T320" s="3" t="s">
        <v>159</v>
      </c>
      <c r="U320" s="3" t="s">
        <v>160</v>
      </c>
      <c r="V320" s="3" t="s">
        <v>179</v>
      </c>
      <c r="W320" s="3" t="s">
        <v>178</v>
      </c>
      <c r="X320" s="3" t="s">
        <v>26</v>
      </c>
      <c r="Y320" s="3" t="s">
        <v>29</v>
      </c>
      <c r="Z320" s="3" t="s">
        <v>28</v>
      </c>
      <c r="AA320" s="3" t="s">
        <v>32</v>
      </c>
      <c r="AB320" s="3" t="s">
        <v>23</v>
      </c>
      <c r="AC320" s="3" t="s">
        <v>27</v>
      </c>
      <c r="AD320" s="3" t="s">
        <v>24</v>
      </c>
      <c r="AE320" s="3" t="s">
        <v>25</v>
      </c>
      <c r="AF320" s="3" t="s">
        <v>31</v>
      </c>
      <c r="AG320" s="3" t="s">
        <v>22</v>
      </c>
      <c r="AH320" s="3" t="s">
        <v>30</v>
      </c>
      <c r="AI320" s="3" t="s">
        <v>36</v>
      </c>
      <c r="AJ320" s="3" t="s">
        <v>37</v>
      </c>
      <c r="AK320" s="3" t="s">
        <v>38</v>
      </c>
      <c r="AL320" s="3" t="s">
        <v>40</v>
      </c>
      <c r="AM320" s="3" t="s">
        <v>41</v>
      </c>
      <c r="AN320" s="4" t="s">
        <v>21</v>
      </c>
    </row>
    <row r="321" spans="1:75">
      <c r="D321" s="23"/>
      <c r="E321" s="24" t="str">
        <f>IF($D321="","",$B321*VLOOKUP($D321,aliments!$B$2:$AZ$70,2,0)/100)</f>
        <v/>
      </c>
      <c r="F321" s="24" t="str">
        <f>IF($D321="","",$B321*VLOOKUP($D321,aliments!$B$2:$AZ$70,3,0)/100)</f>
        <v/>
      </c>
      <c r="G321" s="24" t="str">
        <f>IF($D321="","",$B321*VLOOKUP($D321,aliments!$B$2:$AZ$70,4,0)/100)</f>
        <v/>
      </c>
      <c r="H321" s="24" t="str">
        <f>IF($D321="","",$B321*VLOOKUP($D321,aliments!$B$2:$AZ$70,5,0)/100)</f>
        <v/>
      </c>
      <c r="I321" s="24" t="str">
        <f>IF($D321="","",$B321*VLOOKUP($D321,aliments!$B$2:$AZ$70,6,0)/100)</f>
        <v/>
      </c>
      <c r="J321" s="24" t="str">
        <f>IF($D321="","",$B321*VLOOKUP($D321,aliments!$B$2:$AZ$70,7,0)/100)</f>
        <v/>
      </c>
      <c r="K321" s="24" t="str">
        <f>IF($D321="","",$B321*VLOOKUP($D321,aliments!$B$2:$AZ$70,8,0)/100)</f>
        <v/>
      </c>
      <c r="L321" s="24" t="str">
        <f>IF($D321="","",$B321*VLOOKUP($D321,aliments!$B$2:$AZ$70,9,0)/100)</f>
        <v/>
      </c>
      <c r="M321" s="24" t="str">
        <f>IF($D321="","",$B321*VLOOKUP($D321,aliments!$B$2:$AZ$70,10,0)/100)</f>
        <v/>
      </c>
      <c r="N321" s="24" t="str">
        <f>IF($D321="","",$B321*VLOOKUP($D321,aliments!$B$2:$AZ$70,11,0)/100)</f>
        <v/>
      </c>
      <c r="O321" s="24" t="str">
        <f>IF($D321="","",$B321*VLOOKUP($D321,aliments!$B$2:$AZ$70,12,0)/100)</f>
        <v/>
      </c>
      <c r="P321" s="24" t="str">
        <f>IF($D321="","",$B321*VLOOKUP($D321,aliments!$B$2:$AZ$70,13,0)/100)</f>
        <v/>
      </c>
      <c r="Q321" s="24" t="str">
        <f>IF($D321="","",$B321*VLOOKUP($D321,aliments!$B$2:$AZ$70,14,0)/100)</f>
        <v/>
      </c>
      <c r="R321" s="24" t="str">
        <f>IF($D321="","",$B321*VLOOKUP($D321,aliments!$B$2:$AZ$70,15,0)/100)</f>
        <v/>
      </c>
      <c r="S321" s="24" t="str">
        <f>IF($D321="","",$B321*VLOOKUP($D321,aliments!$B$2:$AZ$70,16,0)/100)</f>
        <v/>
      </c>
      <c r="T321" s="24" t="str">
        <f>IF($D321="","",$B321*VLOOKUP($D321,aliments!$B$2:$AZ$70,17,0)/100)</f>
        <v/>
      </c>
      <c r="U321" s="24" t="str">
        <f>IF($D321="","",$B321*VLOOKUP($D321,aliments!$B$2:$AZ$70,18,0)/100)</f>
        <v/>
      </c>
      <c r="V321" s="24" t="str">
        <f>IF($D321="","",$B321*VLOOKUP($D321,aliments!$B$2:$AZ$70,19,0)/100)</f>
        <v/>
      </c>
      <c r="W321" s="24" t="str">
        <f>IF($D321="","",$B321*VLOOKUP($D321,aliments!$B$2:$AZ$70,20,0)/100)</f>
        <v/>
      </c>
      <c r="X321" s="24" t="str">
        <f>IF($D321="","",$B321*VLOOKUP($D321,aliments!$B$2:$AZ$70,21,0)/100)</f>
        <v/>
      </c>
      <c r="Y321" s="24" t="str">
        <f>IF($D321="","",$B321*VLOOKUP($D321,aliments!$B$2:$AZ$70,22,0)/100)</f>
        <v/>
      </c>
      <c r="Z321" s="24" t="str">
        <f>IF($D321="","",$B321*VLOOKUP($D321,aliments!$B$2:$AZ$70,23,0)/100)</f>
        <v/>
      </c>
      <c r="AA321" s="24" t="str">
        <f>IF($D321="","",$B321*VLOOKUP($D321,aliments!$B$2:$AZ$70,24,0)/100)</f>
        <v/>
      </c>
      <c r="AB321" s="24" t="str">
        <f>IF($D321="","",$B321*VLOOKUP($D321,aliments!$B$2:$AZ$70,25,0)/100)</f>
        <v/>
      </c>
      <c r="AC321" s="24" t="str">
        <f>IF($D321="","",$B321*VLOOKUP($D321,aliments!$B$2:$AZ$70,26,0)/100)</f>
        <v/>
      </c>
      <c r="AD321" s="24" t="str">
        <f>IF($D321="","",$B321*VLOOKUP($D321,aliments!$B$2:$AZ$70,27,0)/100)</f>
        <v/>
      </c>
      <c r="AE321" s="24" t="str">
        <f>IF($D321="","",$B321*VLOOKUP($D321,aliments!$B$2:$AZ$70,28,0)/100)</f>
        <v/>
      </c>
      <c r="AF321" s="24" t="str">
        <f>IF($D321="","",$B321*VLOOKUP($D321,aliments!$B$2:$AZ$70,29,0)/100)</f>
        <v/>
      </c>
      <c r="AG321" s="24" t="str">
        <f>IF($D321="","",$B321*VLOOKUP($D321,aliments!$B$2:$AZ$70,30,0)/100)</f>
        <v/>
      </c>
      <c r="AH321" s="24" t="str">
        <f>IF($D321="","",$B321*VLOOKUP($D321,aliments!$B$2:$AZ$70,31,0)/100)</f>
        <v/>
      </c>
      <c r="AI321" s="24" t="str">
        <f>IF($D321="","",$B321*VLOOKUP($D321,aliments!$B$2:$AZ$70,32,0)/100)</f>
        <v/>
      </c>
      <c r="AJ321" s="24" t="str">
        <f>IF($D321="","",$B321*VLOOKUP($D321,aliments!$B$2:$AZ$70,33,0)/100)</f>
        <v/>
      </c>
      <c r="AK321" s="24" t="str">
        <f>IF($D321="","",$B321*VLOOKUP($D321,aliments!$B$2:$AZ$70,34,0)/100)</f>
        <v/>
      </c>
      <c r="AL321" s="24" t="str">
        <f>IF($D321="","",$B321*VLOOKUP($D321,aliments!$B$2:$AZ$70,35,0)/100)</f>
        <v/>
      </c>
      <c r="AM321" s="24" t="str">
        <f>IF($D321="","",$B321*VLOOKUP($D321,aliments!$B$2:$AZ$70,36,0)/100)</f>
        <v/>
      </c>
      <c r="AN321" s="24" t="str">
        <f>IF($D321="","",$B321*VLOOKUP($D321,aliments!$B$2:$AZ$70,37,0)/100)</f>
        <v/>
      </c>
      <c r="AT321" s="19"/>
      <c r="AU321" s="19"/>
      <c r="AV321" s="19"/>
      <c r="AW321" s="19"/>
      <c r="AX321" s="19"/>
      <c r="AY321" s="19"/>
      <c r="AZ321" s="19"/>
      <c r="BA321" s="19"/>
      <c r="BB321" s="19"/>
      <c r="BC321" s="19"/>
      <c r="BD321" s="19"/>
      <c r="BE321" s="19"/>
      <c r="BF321" s="19"/>
      <c r="BG321" s="19"/>
      <c r="BH321" s="19"/>
      <c r="BI321" s="19"/>
      <c r="BJ321" s="19"/>
      <c r="BK321" s="19"/>
      <c r="BL321" s="19"/>
      <c r="BM321" s="19"/>
      <c r="BN321" s="19"/>
      <c r="BO321" s="19"/>
      <c r="BP321" s="19"/>
      <c r="BQ321" s="19"/>
      <c r="BR321" s="19"/>
      <c r="BS321" s="19"/>
      <c r="BT321" s="19"/>
      <c r="BU321" s="19"/>
      <c r="BV321" s="19"/>
      <c r="BW321" s="19"/>
    </row>
    <row r="322" spans="1:75">
      <c r="D322" s="23"/>
      <c r="E322" s="24" t="str">
        <f>IF($D322="","",$B322*VLOOKUP($D322,aliments!$B$2:$AZ$70,2,0)/100)</f>
        <v/>
      </c>
      <c r="F322" s="24" t="str">
        <f>IF($D322="","",$B322*VLOOKUP($D322,aliments!$B$2:$AZ$70,3,0)/100)</f>
        <v/>
      </c>
      <c r="G322" s="24" t="str">
        <f>IF($D322="","",$B322*VLOOKUP($D322,aliments!$B$2:$AZ$70,4,0)/100)</f>
        <v/>
      </c>
      <c r="H322" s="24" t="str">
        <f>IF($D322="","",$B322*VLOOKUP($D322,aliments!$B$2:$AZ$70,5,0)/100)</f>
        <v/>
      </c>
      <c r="I322" s="24" t="str">
        <f>IF($D322="","",$B322*VLOOKUP($D322,aliments!$B$2:$AZ$70,6,0)/100)</f>
        <v/>
      </c>
      <c r="J322" s="24" t="str">
        <f>IF($D322="","",$B322*VLOOKUP($D322,aliments!$B$2:$AZ$70,7,0)/100)</f>
        <v/>
      </c>
      <c r="K322" s="24" t="str">
        <f>IF($D322="","",$B322*VLOOKUP($D322,aliments!$B$2:$AZ$70,8,0)/100)</f>
        <v/>
      </c>
      <c r="L322" s="24" t="str">
        <f>IF($D322="","",$B322*VLOOKUP($D322,aliments!$B$2:$AZ$70,9,0)/100)</f>
        <v/>
      </c>
      <c r="M322" s="24" t="str">
        <f>IF($D322="","",$B322*VLOOKUP($D322,aliments!$B$2:$AZ$70,10,0)/100)</f>
        <v/>
      </c>
      <c r="N322" s="24" t="str">
        <f>IF($D322="","",$B322*VLOOKUP($D322,aliments!$B$2:$AZ$70,11,0)/100)</f>
        <v/>
      </c>
      <c r="O322" s="24" t="str">
        <f>IF($D322="","",$B322*VLOOKUP($D322,aliments!$B$2:$AZ$70,12,0)/100)</f>
        <v/>
      </c>
      <c r="P322" s="24" t="str">
        <f>IF($D322="","",$B322*VLOOKUP($D322,aliments!$B$2:$AZ$70,13,0)/100)</f>
        <v/>
      </c>
      <c r="Q322" s="24" t="str">
        <f>IF($D322="","",$B322*VLOOKUP($D322,aliments!$B$2:$AZ$70,14,0)/100)</f>
        <v/>
      </c>
      <c r="R322" s="24" t="str">
        <f>IF($D322="","",$B322*VLOOKUP($D322,aliments!$B$2:$AZ$70,15,0)/100)</f>
        <v/>
      </c>
      <c r="S322" s="24" t="str">
        <f>IF($D322="","",$B322*VLOOKUP($D322,aliments!$B$2:$AZ$70,16,0)/100)</f>
        <v/>
      </c>
      <c r="T322" s="24" t="str">
        <f>IF($D322="","",$B322*VLOOKUP($D322,aliments!$B$2:$AZ$70,17,0)/100)</f>
        <v/>
      </c>
      <c r="U322" s="24" t="str">
        <f>IF($D322="","",$B322*VLOOKUP($D322,aliments!$B$2:$AZ$70,18,0)/100)</f>
        <v/>
      </c>
      <c r="V322" s="24" t="str">
        <f>IF($D322="","",$B322*VLOOKUP($D322,aliments!$B$2:$AZ$70,19,0)/100)</f>
        <v/>
      </c>
      <c r="W322" s="24" t="str">
        <f>IF($D322="","",$B322*VLOOKUP($D322,aliments!$B$2:$AZ$70,20,0)/100)</f>
        <v/>
      </c>
      <c r="X322" s="24" t="str">
        <f>IF($D322="","",$B322*VLOOKUP($D322,aliments!$B$2:$AZ$70,21,0)/100)</f>
        <v/>
      </c>
      <c r="Y322" s="24" t="str">
        <f>IF($D322="","",$B322*VLOOKUP($D322,aliments!$B$2:$AZ$70,22,0)/100)</f>
        <v/>
      </c>
      <c r="Z322" s="24" t="str">
        <f>IF($D322="","",$B322*VLOOKUP($D322,aliments!$B$2:$AZ$70,23,0)/100)</f>
        <v/>
      </c>
      <c r="AA322" s="24" t="str">
        <f>IF($D322="","",$B322*VLOOKUP($D322,aliments!$B$2:$AZ$70,24,0)/100)</f>
        <v/>
      </c>
      <c r="AB322" s="24" t="str">
        <f>IF($D322="","",$B322*VLOOKUP($D322,aliments!$B$2:$AZ$70,25,0)/100)</f>
        <v/>
      </c>
      <c r="AC322" s="24" t="str">
        <f>IF($D322="","",$B322*VLOOKUP($D322,aliments!$B$2:$AZ$70,26,0)/100)</f>
        <v/>
      </c>
      <c r="AD322" s="24" t="str">
        <f>IF($D322="","",$B322*VLOOKUP($D322,aliments!$B$2:$AZ$70,27,0)/100)</f>
        <v/>
      </c>
      <c r="AE322" s="24" t="str">
        <f>IF($D322="","",$B322*VLOOKUP($D322,aliments!$B$2:$AZ$70,28,0)/100)</f>
        <v/>
      </c>
      <c r="AF322" s="24" t="str">
        <f>IF($D322="","",$B322*VLOOKUP($D322,aliments!$B$2:$AZ$70,29,0)/100)</f>
        <v/>
      </c>
      <c r="AG322" s="24" t="str">
        <f>IF($D322="","",$B322*VLOOKUP($D322,aliments!$B$2:$AZ$70,30,0)/100)</f>
        <v/>
      </c>
      <c r="AH322" s="24" t="str">
        <f>IF($D322="","",$B322*VLOOKUP($D322,aliments!$B$2:$AZ$70,31,0)/100)</f>
        <v/>
      </c>
      <c r="AI322" s="24" t="str">
        <f>IF($D322="","",$B322*VLOOKUP($D322,aliments!$B$2:$AZ$70,32,0)/100)</f>
        <v/>
      </c>
      <c r="AJ322" s="24" t="str">
        <f>IF($D322="","",$B322*VLOOKUP($D322,aliments!$B$2:$AZ$70,33,0)/100)</f>
        <v/>
      </c>
      <c r="AK322" s="24" t="str">
        <f>IF($D322="","",$B322*VLOOKUP($D322,aliments!$B$2:$AZ$70,34,0)/100)</f>
        <v/>
      </c>
      <c r="AL322" s="24" t="str">
        <f>IF($D322="","",$B322*VLOOKUP($D322,aliments!$B$2:$AZ$70,35,0)/100)</f>
        <v/>
      </c>
      <c r="AM322" s="24" t="str">
        <f>IF($D322="","",$B322*VLOOKUP($D322,aliments!$B$2:$AZ$70,36,0)/100)</f>
        <v/>
      </c>
      <c r="AN322" s="24" t="str">
        <f>IF($D322="","",$B322*VLOOKUP($D322,aliments!$B$2:$AZ$70,37,0)/100)</f>
        <v/>
      </c>
      <c r="AT322" s="19"/>
      <c r="AU322" s="19"/>
      <c r="AV322" s="19"/>
      <c r="AW322" s="19"/>
      <c r="AX322" s="19"/>
      <c r="AY322" s="19"/>
      <c r="AZ322" s="19"/>
      <c r="BA322" s="19"/>
      <c r="BB322" s="19"/>
      <c r="BC322" s="19"/>
      <c r="BD322" s="19"/>
      <c r="BE322" s="19"/>
      <c r="BF322" s="19"/>
      <c r="BG322" s="19"/>
      <c r="BH322" s="19"/>
      <c r="BI322" s="19"/>
      <c r="BJ322" s="19"/>
      <c r="BK322" s="19"/>
      <c r="BL322" s="19"/>
      <c r="BM322" s="19"/>
      <c r="BN322" s="19"/>
      <c r="BO322" s="19"/>
      <c r="BP322" s="19"/>
      <c r="BQ322" s="19"/>
      <c r="BR322" s="19"/>
      <c r="BS322" s="19"/>
      <c r="BT322" s="19"/>
      <c r="BU322" s="19"/>
      <c r="BV322" s="19"/>
      <c r="BW322" s="19"/>
    </row>
    <row r="323" spans="1:75">
      <c r="D323" s="23"/>
      <c r="E323" s="24" t="str">
        <f>IF($D323="","",$B323*VLOOKUP($D323,aliments!$B$2:$AZ$70,2,0)/100)</f>
        <v/>
      </c>
      <c r="F323" s="24" t="str">
        <f>IF($D323="","",$B323*VLOOKUP($D323,aliments!$B$2:$AZ$70,3,0)/100)</f>
        <v/>
      </c>
      <c r="G323" s="24" t="str">
        <f>IF($D323="","",$B323*VLOOKUP($D323,aliments!$B$2:$AZ$70,4,0)/100)</f>
        <v/>
      </c>
      <c r="H323" s="24" t="str">
        <f>IF($D323="","",$B323*VLOOKUP($D323,aliments!$B$2:$AZ$70,5,0)/100)</f>
        <v/>
      </c>
      <c r="I323" s="24" t="str">
        <f>IF($D323="","",$B323*VLOOKUP($D323,aliments!$B$2:$AZ$70,6,0)/100)</f>
        <v/>
      </c>
      <c r="J323" s="24" t="str">
        <f>IF($D323="","",$B323*VLOOKUP($D323,aliments!$B$2:$AZ$70,7,0)/100)</f>
        <v/>
      </c>
      <c r="K323" s="24" t="str">
        <f>IF($D323="","",$B323*VLOOKUP($D323,aliments!$B$2:$AZ$70,8,0)/100)</f>
        <v/>
      </c>
      <c r="L323" s="24" t="str">
        <f>IF($D323="","",$B323*VLOOKUP($D323,aliments!$B$2:$AZ$70,9,0)/100)</f>
        <v/>
      </c>
      <c r="M323" s="24" t="str">
        <f>IF($D323="","",$B323*VLOOKUP($D323,aliments!$B$2:$AZ$70,10,0)/100)</f>
        <v/>
      </c>
      <c r="N323" s="24" t="str">
        <f>IF($D323="","",$B323*VLOOKUP($D323,aliments!$B$2:$AZ$70,11,0)/100)</f>
        <v/>
      </c>
      <c r="O323" s="24" t="str">
        <f>IF($D323="","",$B323*VLOOKUP($D323,aliments!$B$2:$AZ$70,12,0)/100)</f>
        <v/>
      </c>
      <c r="P323" s="24" t="str">
        <f>IF($D323="","",$B323*VLOOKUP($D323,aliments!$B$2:$AZ$70,13,0)/100)</f>
        <v/>
      </c>
      <c r="Q323" s="24" t="str">
        <f>IF($D323="","",$B323*VLOOKUP($D323,aliments!$B$2:$AZ$70,14,0)/100)</f>
        <v/>
      </c>
      <c r="R323" s="24" t="str">
        <f>IF($D323="","",$B323*VLOOKUP($D323,aliments!$B$2:$AZ$70,15,0)/100)</f>
        <v/>
      </c>
      <c r="S323" s="24" t="str">
        <f>IF($D323="","",$B323*VLOOKUP($D323,aliments!$B$2:$AZ$70,16,0)/100)</f>
        <v/>
      </c>
      <c r="T323" s="24" t="str">
        <f>IF($D323="","",$B323*VLOOKUP($D323,aliments!$B$2:$AZ$70,17,0)/100)</f>
        <v/>
      </c>
      <c r="U323" s="24" t="str">
        <f>IF($D323="","",$B323*VLOOKUP($D323,aliments!$B$2:$AZ$70,18,0)/100)</f>
        <v/>
      </c>
      <c r="V323" s="24" t="str">
        <f>IF($D323="","",$B323*VLOOKUP($D323,aliments!$B$2:$AZ$70,19,0)/100)</f>
        <v/>
      </c>
      <c r="W323" s="24" t="str">
        <f>IF($D323="","",$B323*VLOOKUP($D323,aliments!$B$2:$AZ$70,20,0)/100)</f>
        <v/>
      </c>
      <c r="X323" s="24" t="str">
        <f>IF($D323="","",$B323*VLOOKUP($D323,aliments!$B$2:$AZ$70,21,0)/100)</f>
        <v/>
      </c>
      <c r="Y323" s="24" t="str">
        <f>IF($D323="","",$B323*VLOOKUP($D323,aliments!$B$2:$AZ$70,22,0)/100)</f>
        <v/>
      </c>
      <c r="Z323" s="24" t="str">
        <f>IF($D323="","",$B323*VLOOKUP($D323,aliments!$B$2:$AZ$70,23,0)/100)</f>
        <v/>
      </c>
      <c r="AA323" s="24" t="str">
        <f>IF($D323="","",$B323*VLOOKUP($D323,aliments!$B$2:$AZ$70,24,0)/100)</f>
        <v/>
      </c>
      <c r="AB323" s="24" t="str">
        <f>IF($D323="","",$B323*VLOOKUP($D323,aliments!$B$2:$AZ$70,25,0)/100)</f>
        <v/>
      </c>
      <c r="AC323" s="24" t="str">
        <f>IF($D323="","",$B323*VLOOKUP($D323,aliments!$B$2:$AZ$70,26,0)/100)</f>
        <v/>
      </c>
      <c r="AD323" s="24" t="str">
        <f>IF($D323="","",$B323*VLOOKUP($D323,aliments!$B$2:$AZ$70,27,0)/100)</f>
        <v/>
      </c>
      <c r="AE323" s="24" t="str">
        <f>IF($D323="","",$B323*VLOOKUP($D323,aliments!$B$2:$AZ$70,28,0)/100)</f>
        <v/>
      </c>
      <c r="AF323" s="24" t="str">
        <f>IF($D323="","",$B323*VLOOKUP($D323,aliments!$B$2:$AZ$70,29,0)/100)</f>
        <v/>
      </c>
      <c r="AG323" s="24" t="str">
        <f>IF($D323="","",$B323*VLOOKUP($D323,aliments!$B$2:$AZ$70,30,0)/100)</f>
        <v/>
      </c>
      <c r="AH323" s="24" t="str">
        <f>IF($D323="","",$B323*VLOOKUP($D323,aliments!$B$2:$AZ$70,31,0)/100)</f>
        <v/>
      </c>
      <c r="AI323" s="24" t="str">
        <f>IF($D323="","",$B323*VLOOKUP($D323,aliments!$B$2:$AZ$70,32,0)/100)</f>
        <v/>
      </c>
      <c r="AJ323" s="24" t="str">
        <f>IF($D323="","",$B323*VLOOKUP($D323,aliments!$B$2:$AZ$70,33,0)/100)</f>
        <v/>
      </c>
      <c r="AK323" s="24" t="str">
        <f>IF($D323="","",$B323*VLOOKUP($D323,aliments!$B$2:$AZ$70,34,0)/100)</f>
        <v/>
      </c>
      <c r="AL323" s="24" t="str">
        <f>IF($D323="","",$B323*VLOOKUP($D323,aliments!$B$2:$AZ$70,35,0)/100)</f>
        <v/>
      </c>
      <c r="AM323" s="24" t="str">
        <f>IF($D323="","",$B323*VLOOKUP($D323,aliments!$B$2:$AZ$70,36,0)/100)</f>
        <v/>
      </c>
      <c r="AN323" s="24" t="str">
        <f>IF($D323="","",$B323*VLOOKUP($D323,aliments!$B$2:$AZ$70,37,0)/100)</f>
        <v/>
      </c>
      <c r="AT323" s="19"/>
      <c r="AU323" s="19"/>
      <c r="AV323" s="19"/>
      <c r="AW323" s="19"/>
      <c r="AX323" s="19"/>
      <c r="AY323" s="19"/>
      <c r="AZ323" s="19"/>
      <c r="BA323" s="19"/>
      <c r="BB323" s="19"/>
      <c r="BC323" s="19"/>
      <c r="BD323" s="19"/>
      <c r="BE323" s="19"/>
      <c r="BF323" s="19"/>
      <c r="BG323" s="19"/>
      <c r="BH323" s="19"/>
      <c r="BI323" s="19"/>
      <c r="BJ323" s="19"/>
      <c r="BK323" s="19"/>
      <c r="BL323" s="19"/>
      <c r="BM323" s="19"/>
      <c r="BN323" s="19"/>
      <c r="BO323" s="19"/>
      <c r="BP323" s="19"/>
      <c r="BQ323" s="19"/>
      <c r="BR323" s="19"/>
      <c r="BS323" s="19"/>
      <c r="BT323" s="19"/>
      <c r="BU323" s="19"/>
      <c r="BV323" s="19"/>
      <c r="BW323" s="19"/>
    </row>
    <row r="324" spans="1:75">
      <c r="D324" s="23"/>
      <c r="E324" s="24" t="str">
        <f>IF($D324="","",$B324*VLOOKUP($D324,aliments!$B$2:$AZ$70,2,0)/100)</f>
        <v/>
      </c>
      <c r="F324" s="24" t="str">
        <f>IF($D324="","",$B324*VLOOKUP($D324,aliments!$B$2:$AZ$70,3,0)/100)</f>
        <v/>
      </c>
      <c r="G324" s="24" t="str">
        <f>IF($D324="","",$B324*VLOOKUP($D324,aliments!$B$2:$AZ$70,4,0)/100)</f>
        <v/>
      </c>
      <c r="H324" s="24" t="str">
        <f>IF($D324="","",$B324*VLOOKUP($D324,aliments!$B$2:$AZ$70,5,0)/100)</f>
        <v/>
      </c>
      <c r="I324" s="24" t="str">
        <f>IF($D324="","",$B324*VLOOKUP($D324,aliments!$B$2:$AZ$70,6,0)/100)</f>
        <v/>
      </c>
      <c r="J324" s="24" t="str">
        <f>IF($D324="","",$B324*VLOOKUP($D324,aliments!$B$2:$AZ$70,7,0)/100)</f>
        <v/>
      </c>
      <c r="K324" s="24" t="str">
        <f>IF($D324="","",$B324*VLOOKUP($D324,aliments!$B$2:$AZ$70,8,0)/100)</f>
        <v/>
      </c>
      <c r="L324" s="24" t="str">
        <f>IF($D324="","",$B324*VLOOKUP($D324,aliments!$B$2:$AZ$70,9,0)/100)</f>
        <v/>
      </c>
      <c r="M324" s="24" t="str">
        <f>IF($D324="","",$B324*VLOOKUP($D324,aliments!$B$2:$AZ$70,10,0)/100)</f>
        <v/>
      </c>
      <c r="N324" s="24" t="str">
        <f>IF($D324="","",$B324*VLOOKUP($D324,aliments!$B$2:$AZ$70,11,0)/100)</f>
        <v/>
      </c>
      <c r="O324" s="24" t="str">
        <f>IF($D324="","",$B324*VLOOKUP($D324,aliments!$B$2:$AZ$70,12,0)/100)</f>
        <v/>
      </c>
      <c r="P324" s="24" t="str">
        <f>IF($D324="","",$B324*VLOOKUP($D324,aliments!$B$2:$AZ$70,13,0)/100)</f>
        <v/>
      </c>
      <c r="Q324" s="24" t="str">
        <f>IF($D324="","",$B324*VLOOKUP($D324,aliments!$B$2:$AZ$70,14,0)/100)</f>
        <v/>
      </c>
      <c r="R324" s="24" t="str">
        <f>IF($D324="","",$B324*VLOOKUP($D324,aliments!$B$2:$AZ$70,15,0)/100)</f>
        <v/>
      </c>
      <c r="S324" s="24" t="str">
        <f>IF($D324="","",$B324*VLOOKUP($D324,aliments!$B$2:$AZ$70,16,0)/100)</f>
        <v/>
      </c>
      <c r="T324" s="24" t="str">
        <f>IF($D324="","",$B324*VLOOKUP($D324,aliments!$B$2:$AZ$70,17,0)/100)</f>
        <v/>
      </c>
      <c r="U324" s="24" t="str">
        <f>IF($D324="","",$B324*VLOOKUP($D324,aliments!$B$2:$AZ$70,18,0)/100)</f>
        <v/>
      </c>
      <c r="V324" s="24" t="str">
        <f>IF($D324="","",$B324*VLOOKUP($D324,aliments!$B$2:$AZ$70,19,0)/100)</f>
        <v/>
      </c>
      <c r="W324" s="24" t="str">
        <f>IF($D324="","",$B324*VLOOKUP($D324,aliments!$B$2:$AZ$70,20,0)/100)</f>
        <v/>
      </c>
      <c r="X324" s="24" t="str">
        <f>IF($D324="","",$B324*VLOOKUP($D324,aliments!$B$2:$AZ$70,21,0)/100)</f>
        <v/>
      </c>
      <c r="Y324" s="24" t="str">
        <f>IF($D324="","",$B324*VLOOKUP($D324,aliments!$B$2:$AZ$70,22,0)/100)</f>
        <v/>
      </c>
      <c r="Z324" s="24" t="str">
        <f>IF($D324="","",$B324*VLOOKUP($D324,aliments!$B$2:$AZ$70,23,0)/100)</f>
        <v/>
      </c>
      <c r="AA324" s="24" t="str">
        <f>IF($D324="","",$B324*VLOOKUP($D324,aliments!$B$2:$AZ$70,24,0)/100)</f>
        <v/>
      </c>
      <c r="AB324" s="24" t="str">
        <f>IF($D324="","",$B324*VLOOKUP($D324,aliments!$B$2:$AZ$70,25,0)/100)</f>
        <v/>
      </c>
      <c r="AC324" s="24" t="str">
        <f>IF($D324="","",$B324*VLOOKUP($D324,aliments!$B$2:$AZ$70,26,0)/100)</f>
        <v/>
      </c>
      <c r="AD324" s="24" t="str">
        <f>IF($D324="","",$B324*VLOOKUP($D324,aliments!$B$2:$AZ$70,27,0)/100)</f>
        <v/>
      </c>
      <c r="AE324" s="24" t="str">
        <f>IF($D324="","",$B324*VLOOKUP($D324,aliments!$B$2:$AZ$70,28,0)/100)</f>
        <v/>
      </c>
      <c r="AF324" s="24" t="str">
        <f>IF($D324="","",$B324*VLOOKUP($D324,aliments!$B$2:$AZ$70,29,0)/100)</f>
        <v/>
      </c>
      <c r="AG324" s="24" t="str">
        <f>IF($D324="","",$B324*VLOOKUP($D324,aliments!$B$2:$AZ$70,30,0)/100)</f>
        <v/>
      </c>
      <c r="AH324" s="24" t="str">
        <f>IF($D324="","",$B324*VLOOKUP($D324,aliments!$B$2:$AZ$70,31,0)/100)</f>
        <v/>
      </c>
      <c r="AI324" s="24" t="str">
        <f>IF($D324="","",$B324*VLOOKUP($D324,aliments!$B$2:$AZ$70,32,0)/100)</f>
        <v/>
      </c>
      <c r="AJ324" s="24" t="str">
        <f>IF($D324="","",$B324*VLOOKUP($D324,aliments!$B$2:$AZ$70,33,0)/100)</f>
        <v/>
      </c>
      <c r="AK324" s="24" t="str">
        <f>IF($D324="","",$B324*VLOOKUP($D324,aliments!$B$2:$AZ$70,34,0)/100)</f>
        <v/>
      </c>
      <c r="AL324" s="24" t="str">
        <f>IF($D324="","",$B324*VLOOKUP($D324,aliments!$B$2:$AZ$70,35,0)/100)</f>
        <v/>
      </c>
      <c r="AM324" s="24" t="str">
        <f>IF($D324="","",$B324*VLOOKUP($D324,aliments!$B$2:$AZ$70,36,0)/100)</f>
        <v/>
      </c>
      <c r="AN324" s="24" t="str">
        <f>IF($D324="","",$B324*VLOOKUP($D324,aliments!$B$2:$AZ$70,37,0)/100)</f>
        <v/>
      </c>
      <c r="AT324" s="19"/>
      <c r="AU324" s="19"/>
      <c r="AV324" s="19"/>
      <c r="AW324" s="19"/>
      <c r="AX324" s="19"/>
      <c r="AY324" s="19"/>
      <c r="AZ324" s="19"/>
      <c r="BA324" s="19"/>
      <c r="BB324" s="19"/>
      <c r="BC324" s="19"/>
      <c r="BD324" s="19"/>
      <c r="BE324" s="19"/>
      <c r="BF324" s="19"/>
      <c r="BG324" s="19"/>
      <c r="BH324" s="19"/>
      <c r="BI324" s="19"/>
      <c r="BJ324" s="19"/>
      <c r="BK324" s="19"/>
      <c r="BL324" s="19"/>
      <c r="BM324" s="19"/>
      <c r="BN324" s="19"/>
      <c r="BO324" s="19"/>
      <c r="BP324" s="19"/>
      <c r="BQ324" s="19"/>
      <c r="BR324" s="19"/>
      <c r="BS324" s="19"/>
      <c r="BT324" s="19"/>
      <c r="BU324" s="19"/>
      <c r="BV324" s="19"/>
      <c r="BW324" s="19"/>
    </row>
    <row r="325" spans="1:75">
      <c r="D325" s="23"/>
      <c r="E325" s="24" t="str">
        <f>IF($D325="","",$B325*VLOOKUP($D325,aliments!$B$2:$AZ$70,2,0)/100)</f>
        <v/>
      </c>
      <c r="F325" s="24" t="str">
        <f>IF($D325="","",$B325*VLOOKUP($D325,aliments!$B$2:$AZ$70,3,0)/100)</f>
        <v/>
      </c>
      <c r="G325" s="24" t="str">
        <f>IF($D325="","",$B325*VLOOKUP($D325,aliments!$B$2:$AZ$70,4,0)/100)</f>
        <v/>
      </c>
      <c r="H325" s="24" t="str">
        <f>IF($D325="","",$B325*VLOOKUP($D325,aliments!$B$2:$AZ$70,5,0)/100)</f>
        <v/>
      </c>
      <c r="I325" s="24" t="str">
        <f>IF($D325="","",$B325*VLOOKUP($D325,aliments!$B$2:$AZ$70,6,0)/100)</f>
        <v/>
      </c>
      <c r="J325" s="24" t="str">
        <f>IF($D325="","",$B325*VLOOKUP($D325,aliments!$B$2:$AZ$70,7,0)/100)</f>
        <v/>
      </c>
      <c r="K325" s="24" t="str">
        <f>IF($D325="","",$B325*VLOOKUP($D325,aliments!$B$2:$AZ$70,8,0)/100)</f>
        <v/>
      </c>
      <c r="L325" s="24" t="str">
        <f>IF($D325="","",$B325*VLOOKUP($D325,aliments!$B$2:$AZ$70,9,0)/100)</f>
        <v/>
      </c>
      <c r="M325" s="24" t="str">
        <f>IF($D325="","",$B325*VLOOKUP($D325,aliments!$B$2:$AZ$70,10,0)/100)</f>
        <v/>
      </c>
      <c r="N325" s="24" t="str">
        <f>IF($D325="","",$B325*VLOOKUP($D325,aliments!$B$2:$AZ$70,11,0)/100)</f>
        <v/>
      </c>
      <c r="O325" s="24" t="str">
        <f>IF($D325="","",$B325*VLOOKUP($D325,aliments!$B$2:$AZ$70,12,0)/100)</f>
        <v/>
      </c>
      <c r="P325" s="24" t="str">
        <f>IF($D325="","",$B325*VLOOKUP($D325,aliments!$B$2:$AZ$70,13,0)/100)</f>
        <v/>
      </c>
      <c r="Q325" s="24" t="str">
        <f>IF($D325="","",$B325*VLOOKUP($D325,aliments!$B$2:$AZ$70,14,0)/100)</f>
        <v/>
      </c>
      <c r="R325" s="24" t="str">
        <f>IF($D325="","",$B325*VLOOKUP($D325,aliments!$B$2:$AZ$70,15,0)/100)</f>
        <v/>
      </c>
      <c r="S325" s="24" t="str">
        <f>IF($D325="","",$B325*VLOOKUP($D325,aliments!$B$2:$AZ$70,16,0)/100)</f>
        <v/>
      </c>
      <c r="T325" s="24" t="str">
        <f>IF($D325="","",$B325*VLOOKUP($D325,aliments!$B$2:$AZ$70,17,0)/100)</f>
        <v/>
      </c>
      <c r="U325" s="24" t="str">
        <f>IF($D325="","",$B325*VLOOKUP($D325,aliments!$B$2:$AZ$70,18,0)/100)</f>
        <v/>
      </c>
      <c r="V325" s="24" t="str">
        <f>IF($D325="","",$B325*VLOOKUP($D325,aliments!$B$2:$AZ$70,19,0)/100)</f>
        <v/>
      </c>
      <c r="W325" s="24" t="str">
        <f>IF($D325="","",$B325*VLOOKUP($D325,aliments!$B$2:$AZ$70,20,0)/100)</f>
        <v/>
      </c>
      <c r="X325" s="24" t="str">
        <f>IF($D325="","",$B325*VLOOKUP($D325,aliments!$B$2:$AZ$70,21,0)/100)</f>
        <v/>
      </c>
      <c r="Y325" s="24" t="str">
        <f>IF($D325="","",$B325*VLOOKUP($D325,aliments!$B$2:$AZ$70,22,0)/100)</f>
        <v/>
      </c>
      <c r="Z325" s="24" t="str">
        <f>IF($D325="","",$B325*VLOOKUP($D325,aliments!$B$2:$AZ$70,23,0)/100)</f>
        <v/>
      </c>
      <c r="AA325" s="24" t="str">
        <f>IF($D325="","",$B325*VLOOKUP($D325,aliments!$B$2:$AZ$70,24,0)/100)</f>
        <v/>
      </c>
      <c r="AB325" s="24" t="str">
        <f>IF($D325="","",$B325*VLOOKUP($D325,aliments!$B$2:$AZ$70,25,0)/100)</f>
        <v/>
      </c>
      <c r="AC325" s="24" t="str">
        <f>IF($D325="","",$B325*VLOOKUP($D325,aliments!$B$2:$AZ$70,26,0)/100)</f>
        <v/>
      </c>
      <c r="AD325" s="24" t="str">
        <f>IF($D325="","",$B325*VLOOKUP($D325,aliments!$B$2:$AZ$70,27,0)/100)</f>
        <v/>
      </c>
      <c r="AE325" s="24" t="str">
        <f>IF($D325="","",$B325*VLOOKUP($D325,aliments!$B$2:$AZ$70,28,0)/100)</f>
        <v/>
      </c>
      <c r="AF325" s="24" t="str">
        <f>IF($D325="","",$B325*VLOOKUP($D325,aliments!$B$2:$AZ$70,29,0)/100)</f>
        <v/>
      </c>
      <c r="AG325" s="24" t="str">
        <f>IF($D325="","",$B325*VLOOKUP($D325,aliments!$B$2:$AZ$70,30,0)/100)</f>
        <v/>
      </c>
      <c r="AH325" s="24" t="str">
        <f>IF($D325="","",$B325*VLOOKUP($D325,aliments!$B$2:$AZ$70,31,0)/100)</f>
        <v/>
      </c>
      <c r="AI325" s="24" t="str">
        <f>IF($D325="","",$B325*VLOOKUP($D325,aliments!$B$2:$AZ$70,32,0)/100)</f>
        <v/>
      </c>
      <c r="AJ325" s="24" t="str">
        <f>IF($D325="","",$B325*VLOOKUP($D325,aliments!$B$2:$AZ$70,33,0)/100)</f>
        <v/>
      </c>
      <c r="AK325" s="24" t="str">
        <f>IF($D325="","",$B325*VLOOKUP($D325,aliments!$B$2:$AZ$70,34,0)/100)</f>
        <v/>
      </c>
      <c r="AL325" s="24" t="str">
        <f>IF($D325="","",$B325*VLOOKUP($D325,aliments!$B$2:$AZ$70,35,0)/100)</f>
        <v/>
      </c>
      <c r="AM325" s="24" t="str">
        <f>IF($D325="","",$B325*VLOOKUP($D325,aliments!$B$2:$AZ$70,36,0)/100)</f>
        <v/>
      </c>
      <c r="AN325" s="24" t="str">
        <f>IF($D325="","",$B325*VLOOKUP($D325,aliments!$B$2:$AZ$70,37,0)/100)</f>
        <v/>
      </c>
      <c r="AT325" s="19"/>
      <c r="AU325" s="19"/>
      <c r="AV325" s="19"/>
      <c r="AW325" s="19"/>
      <c r="AX325" s="19"/>
      <c r="AY325" s="19"/>
      <c r="AZ325" s="19"/>
      <c r="BA325" s="19"/>
      <c r="BB325" s="19"/>
      <c r="BC325" s="19"/>
      <c r="BD325" s="19"/>
      <c r="BE325" s="19"/>
      <c r="BF325" s="19"/>
      <c r="BG325" s="19"/>
      <c r="BH325" s="19"/>
      <c r="BI325" s="19"/>
      <c r="BJ325" s="19"/>
      <c r="BK325" s="19"/>
      <c r="BL325" s="19"/>
      <c r="BM325" s="19"/>
      <c r="BN325" s="19"/>
      <c r="BO325" s="19"/>
      <c r="BP325" s="19"/>
      <c r="BQ325" s="19"/>
      <c r="BR325" s="19"/>
      <c r="BS325" s="19"/>
      <c r="BT325" s="19"/>
      <c r="BU325" s="19"/>
      <c r="BV325" s="19"/>
      <c r="BW325" s="19"/>
    </row>
    <row r="326" spans="1:75">
      <c r="D326" s="23"/>
      <c r="E326" s="24" t="str">
        <f>IF($D326="","",$B326*VLOOKUP($D326,aliments!$B$2:$AZ$70,2,0)/100)</f>
        <v/>
      </c>
      <c r="F326" s="24" t="str">
        <f>IF($D326="","",$B326*VLOOKUP($D326,aliments!$B$2:$AZ$70,3,0)/100)</f>
        <v/>
      </c>
      <c r="G326" s="24" t="str">
        <f>IF($D326="","",$B326*VLOOKUP($D326,aliments!$B$2:$AZ$70,4,0)/100)</f>
        <v/>
      </c>
      <c r="H326" s="24" t="str">
        <f>IF($D326="","",$B326*VLOOKUP($D326,aliments!$B$2:$AZ$70,5,0)/100)</f>
        <v/>
      </c>
      <c r="I326" s="24" t="str">
        <f>IF($D326="","",$B326*VLOOKUP($D326,aliments!$B$2:$AZ$70,6,0)/100)</f>
        <v/>
      </c>
      <c r="J326" s="24" t="str">
        <f>IF($D326="","",$B326*VLOOKUP($D326,aliments!$B$2:$AZ$70,7,0)/100)</f>
        <v/>
      </c>
      <c r="K326" s="24" t="str">
        <f>IF($D326="","",$B326*VLOOKUP($D326,aliments!$B$2:$AZ$70,8,0)/100)</f>
        <v/>
      </c>
      <c r="L326" s="24" t="str">
        <f>IF($D326="","",$B326*VLOOKUP($D326,aliments!$B$2:$AZ$70,9,0)/100)</f>
        <v/>
      </c>
      <c r="M326" s="24" t="str">
        <f>IF($D326="","",$B326*VLOOKUP($D326,aliments!$B$2:$AZ$70,10,0)/100)</f>
        <v/>
      </c>
      <c r="N326" s="24" t="str">
        <f>IF($D326="","",$B326*VLOOKUP($D326,aliments!$B$2:$AZ$70,11,0)/100)</f>
        <v/>
      </c>
      <c r="O326" s="24" t="str">
        <f>IF($D326="","",$B326*VLOOKUP($D326,aliments!$B$2:$AZ$70,12,0)/100)</f>
        <v/>
      </c>
      <c r="P326" s="24" t="str">
        <f>IF($D326="","",$B326*VLOOKUP($D326,aliments!$B$2:$AZ$70,13,0)/100)</f>
        <v/>
      </c>
      <c r="Q326" s="24" t="str">
        <f>IF($D326="","",$B326*VLOOKUP($D326,aliments!$B$2:$AZ$70,14,0)/100)</f>
        <v/>
      </c>
      <c r="R326" s="24" t="str">
        <f>IF($D326="","",$B326*VLOOKUP($D326,aliments!$B$2:$AZ$70,15,0)/100)</f>
        <v/>
      </c>
      <c r="S326" s="24" t="str">
        <f>IF($D326="","",$B326*VLOOKUP($D326,aliments!$B$2:$AZ$70,16,0)/100)</f>
        <v/>
      </c>
      <c r="T326" s="24" t="str">
        <f>IF($D326="","",$B326*VLOOKUP($D326,aliments!$B$2:$AZ$70,17,0)/100)</f>
        <v/>
      </c>
      <c r="U326" s="24" t="str">
        <f>IF($D326="","",$B326*VLOOKUP($D326,aliments!$B$2:$AZ$70,18,0)/100)</f>
        <v/>
      </c>
      <c r="V326" s="24" t="str">
        <f>IF($D326="","",$B326*VLOOKUP($D326,aliments!$B$2:$AZ$70,19,0)/100)</f>
        <v/>
      </c>
      <c r="W326" s="24" t="str">
        <f>IF($D326="","",$B326*VLOOKUP($D326,aliments!$B$2:$AZ$70,20,0)/100)</f>
        <v/>
      </c>
      <c r="X326" s="24" t="str">
        <f>IF($D326="","",$B326*VLOOKUP($D326,aliments!$B$2:$AZ$70,21,0)/100)</f>
        <v/>
      </c>
      <c r="Y326" s="24" t="str">
        <f>IF($D326="","",$B326*VLOOKUP($D326,aliments!$B$2:$AZ$70,22,0)/100)</f>
        <v/>
      </c>
      <c r="Z326" s="24" t="str">
        <f>IF($D326="","",$B326*VLOOKUP($D326,aliments!$B$2:$AZ$70,23,0)/100)</f>
        <v/>
      </c>
      <c r="AA326" s="24" t="str">
        <f>IF($D326="","",$B326*VLOOKUP($D326,aliments!$B$2:$AZ$70,24,0)/100)</f>
        <v/>
      </c>
      <c r="AB326" s="24" t="str">
        <f>IF($D326="","",$B326*VLOOKUP($D326,aliments!$B$2:$AZ$70,25,0)/100)</f>
        <v/>
      </c>
      <c r="AC326" s="24" t="str">
        <f>IF($D326="","",$B326*VLOOKUP($D326,aliments!$B$2:$AZ$70,26,0)/100)</f>
        <v/>
      </c>
      <c r="AD326" s="24" t="str">
        <f>IF($D326="","",$B326*VLOOKUP($D326,aliments!$B$2:$AZ$70,27,0)/100)</f>
        <v/>
      </c>
      <c r="AE326" s="24" t="str">
        <f>IF($D326="","",$B326*VLOOKUP($D326,aliments!$B$2:$AZ$70,28,0)/100)</f>
        <v/>
      </c>
      <c r="AF326" s="24" t="str">
        <f>IF($D326="","",$B326*VLOOKUP($D326,aliments!$B$2:$AZ$70,29,0)/100)</f>
        <v/>
      </c>
      <c r="AG326" s="24" t="str">
        <f>IF($D326="","",$B326*VLOOKUP($D326,aliments!$B$2:$AZ$70,30,0)/100)</f>
        <v/>
      </c>
      <c r="AH326" s="24" t="str">
        <f>IF($D326="","",$B326*VLOOKUP($D326,aliments!$B$2:$AZ$70,31,0)/100)</f>
        <v/>
      </c>
      <c r="AI326" s="24" t="str">
        <f>IF($D326="","",$B326*VLOOKUP($D326,aliments!$B$2:$AZ$70,32,0)/100)</f>
        <v/>
      </c>
      <c r="AJ326" s="24" t="str">
        <f>IF($D326="","",$B326*VLOOKUP($D326,aliments!$B$2:$AZ$70,33,0)/100)</f>
        <v/>
      </c>
      <c r="AK326" s="24" t="str">
        <f>IF($D326="","",$B326*VLOOKUP($D326,aliments!$B$2:$AZ$70,34,0)/100)</f>
        <v/>
      </c>
      <c r="AL326" s="24" t="str">
        <f>IF($D326="","",$B326*VLOOKUP($D326,aliments!$B$2:$AZ$70,35,0)/100)</f>
        <v/>
      </c>
      <c r="AM326" s="24" t="str">
        <f>IF($D326="","",$B326*VLOOKUP($D326,aliments!$B$2:$AZ$70,36,0)/100)</f>
        <v/>
      </c>
      <c r="AN326" s="24" t="str">
        <f>IF($D326="","",$B326*VLOOKUP($D326,aliments!$B$2:$AZ$70,37,0)/100)</f>
        <v/>
      </c>
      <c r="AT326" s="19"/>
      <c r="AU326" s="19"/>
      <c r="AV326" s="19"/>
      <c r="AW326" s="19"/>
      <c r="AX326" s="19"/>
      <c r="AY326" s="19"/>
      <c r="AZ326" s="19"/>
      <c r="BA326" s="19"/>
      <c r="BB326" s="19"/>
      <c r="BC326" s="19"/>
      <c r="BD326" s="19"/>
      <c r="BE326" s="19"/>
      <c r="BF326" s="19"/>
      <c r="BG326" s="19"/>
      <c r="BH326" s="19"/>
      <c r="BI326" s="19"/>
      <c r="BJ326" s="19"/>
      <c r="BK326" s="19"/>
      <c r="BL326" s="19"/>
      <c r="BM326" s="19"/>
      <c r="BN326" s="19"/>
      <c r="BO326" s="19"/>
      <c r="BP326" s="19"/>
      <c r="BQ326" s="19"/>
      <c r="BR326" s="19"/>
      <c r="BS326" s="19"/>
      <c r="BT326" s="19"/>
      <c r="BU326" s="19"/>
      <c r="BV326" s="19"/>
      <c r="BW326" s="19"/>
    </row>
    <row r="327" spans="1:75" ht="13.5" thickBot="1">
      <c r="D327" s="23"/>
      <c r="E327" s="24" t="str">
        <f>IF($D327="","",$B327*VLOOKUP($D327,aliments!$B$2:$AZ$70,2,0)/100)</f>
        <v/>
      </c>
      <c r="F327" s="24" t="str">
        <f>IF($D327="","",$B327*VLOOKUP($D327,aliments!$B$2:$AZ$70,3,0)/100)</f>
        <v/>
      </c>
      <c r="G327" s="24" t="str">
        <f>IF($D327="","",$B327*VLOOKUP($D327,aliments!$B$2:$AZ$70,4,0)/100)</f>
        <v/>
      </c>
      <c r="H327" s="24" t="str">
        <f>IF($D327="","",$B327*VLOOKUP($D327,aliments!$B$2:$AZ$70,5,0)/100)</f>
        <v/>
      </c>
      <c r="I327" s="24" t="str">
        <f>IF($D327="","",$B327*VLOOKUP($D327,aliments!$B$2:$AZ$70,6,0)/100)</f>
        <v/>
      </c>
      <c r="J327" s="24" t="str">
        <f>IF($D327="","",$B327*VLOOKUP($D327,aliments!$B$2:$AZ$70,7,0)/100)</f>
        <v/>
      </c>
      <c r="K327" s="24" t="str">
        <f>IF($D327="","",$B327*VLOOKUP($D327,aliments!$B$2:$AZ$70,8,0)/100)</f>
        <v/>
      </c>
      <c r="L327" s="24" t="str">
        <f>IF($D327="","",$B327*VLOOKUP($D327,aliments!$B$2:$AZ$70,9,0)/100)</f>
        <v/>
      </c>
      <c r="M327" s="24" t="str">
        <f>IF($D327="","",$B327*VLOOKUP($D327,aliments!$B$2:$AZ$70,10,0)/100)</f>
        <v/>
      </c>
      <c r="N327" s="24" t="str">
        <f>IF($D327="","",$B327*VLOOKUP($D327,aliments!$B$2:$AZ$70,11,0)/100)</f>
        <v/>
      </c>
      <c r="O327" s="24" t="str">
        <f>IF($D327="","",$B327*VLOOKUP($D327,aliments!$B$2:$AZ$70,12,0)/100)</f>
        <v/>
      </c>
      <c r="P327" s="24" t="str">
        <f>IF($D327="","",$B327*VLOOKUP($D327,aliments!$B$2:$AZ$70,13,0)/100)</f>
        <v/>
      </c>
      <c r="Q327" s="24" t="str">
        <f>IF($D327="","",$B327*VLOOKUP($D327,aliments!$B$2:$AZ$70,14,0)/100)</f>
        <v/>
      </c>
      <c r="R327" s="24" t="str">
        <f>IF($D327="","",$B327*VLOOKUP($D327,aliments!$B$2:$AZ$70,15,0)/100)</f>
        <v/>
      </c>
      <c r="S327" s="24" t="str">
        <f>IF($D327="","",$B327*VLOOKUP($D327,aliments!$B$2:$AZ$70,16,0)/100)</f>
        <v/>
      </c>
      <c r="T327" s="24" t="str">
        <f>IF($D327="","",$B327*VLOOKUP($D327,aliments!$B$2:$AZ$70,17,0)/100)</f>
        <v/>
      </c>
      <c r="U327" s="24" t="str">
        <f>IF($D327="","",$B327*VLOOKUP($D327,aliments!$B$2:$AZ$70,18,0)/100)</f>
        <v/>
      </c>
      <c r="V327" s="24" t="str">
        <f>IF($D327="","",$B327*VLOOKUP($D327,aliments!$B$2:$AZ$70,19,0)/100)</f>
        <v/>
      </c>
      <c r="W327" s="24" t="str">
        <f>IF($D327="","",$B327*VLOOKUP($D327,aliments!$B$2:$AZ$70,20,0)/100)</f>
        <v/>
      </c>
      <c r="X327" s="24" t="str">
        <f>IF($D327="","",$B327*VLOOKUP($D327,aliments!$B$2:$AZ$70,21,0)/100)</f>
        <v/>
      </c>
      <c r="Y327" s="24" t="str">
        <f>IF($D327="","",$B327*VLOOKUP($D327,aliments!$B$2:$AZ$70,22,0)/100)</f>
        <v/>
      </c>
      <c r="Z327" s="24" t="str">
        <f>IF($D327="","",$B327*VLOOKUP($D327,aliments!$B$2:$AZ$70,23,0)/100)</f>
        <v/>
      </c>
      <c r="AA327" s="24" t="str">
        <f>IF($D327="","",$B327*VLOOKUP($D327,aliments!$B$2:$AZ$70,24,0)/100)</f>
        <v/>
      </c>
      <c r="AB327" s="24" t="str">
        <f>IF($D327="","",$B327*VLOOKUP($D327,aliments!$B$2:$AZ$70,25,0)/100)</f>
        <v/>
      </c>
      <c r="AC327" s="24" t="str">
        <f>IF($D327="","",$B327*VLOOKUP($D327,aliments!$B$2:$AZ$70,26,0)/100)</f>
        <v/>
      </c>
      <c r="AD327" s="24" t="str">
        <f>IF($D327="","",$B327*VLOOKUP($D327,aliments!$B$2:$AZ$70,27,0)/100)</f>
        <v/>
      </c>
      <c r="AE327" s="24" t="str">
        <f>IF($D327="","",$B327*VLOOKUP($D327,aliments!$B$2:$AZ$70,28,0)/100)</f>
        <v/>
      </c>
      <c r="AF327" s="24" t="str">
        <f>IF($D327="","",$B327*VLOOKUP($D327,aliments!$B$2:$AZ$70,29,0)/100)</f>
        <v/>
      </c>
      <c r="AG327" s="24" t="str">
        <f>IF($D327="","",$B327*VLOOKUP($D327,aliments!$B$2:$AZ$70,30,0)/100)</f>
        <v/>
      </c>
      <c r="AH327" s="24" t="str">
        <f>IF($D327="","",$B327*VLOOKUP($D327,aliments!$B$2:$AZ$70,31,0)/100)</f>
        <v/>
      </c>
      <c r="AI327" s="24" t="str">
        <f>IF($D327="","",$B327*VLOOKUP($D327,aliments!$B$2:$AZ$70,32,0)/100)</f>
        <v/>
      </c>
      <c r="AJ327" s="24" t="str">
        <f>IF($D327="","",$B327*VLOOKUP($D327,aliments!$B$2:$AZ$70,33,0)/100)</f>
        <v/>
      </c>
      <c r="AK327" s="24" t="str">
        <f>IF($D327="","",$B327*VLOOKUP($D327,aliments!$B$2:$AZ$70,34,0)/100)</f>
        <v/>
      </c>
      <c r="AL327" s="24" t="str">
        <f>IF($D327="","",$B327*VLOOKUP($D327,aliments!$B$2:$AZ$70,35,0)/100)</f>
        <v/>
      </c>
      <c r="AM327" s="24" t="str">
        <f>IF($D327="","",$B327*VLOOKUP($D327,aliments!$B$2:$AZ$70,36,0)/100)</f>
        <v/>
      </c>
      <c r="AN327" s="24" t="str">
        <f>IF($D327="","",$B327*VLOOKUP($D327,aliments!$B$2:$AZ$70,37,0)/100)</f>
        <v/>
      </c>
      <c r="AT327" s="19"/>
      <c r="AU327" s="19"/>
      <c r="AV327" s="19"/>
      <c r="AW327" s="19"/>
      <c r="AX327" s="19"/>
      <c r="AY327" s="19"/>
      <c r="AZ327" s="19"/>
      <c r="BA327" s="19"/>
      <c r="BB327" s="19"/>
      <c r="BC327" s="19"/>
      <c r="BD327" s="19"/>
      <c r="BE327" s="19"/>
      <c r="BF327" s="19"/>
      <c r="BG327" s="19"/>
      <c r="BH327" s="19"/>
      <c r="BI327" s="19"/>
      <c r="BJ327" s="19"/>
      <c r="BK327" s="19"/>
      <c r="BL327" s="19"/>
      <c r="BM327" s="19"/>
      <c r="BN327" s="19"/>
      <c r="BO327" s="19"/>
      <c r="BP327" s="19"/>
      <c r="BQ327" s="19"/>
      <c r="BR327" s="19"/>
      <c r="BS327" s="19"/>
      <c r="BT327" s="19"/>
      <c r="BU327" s="19"/>
      <c r="BV327" s="19"/>
      <c r="BW327" s="19"/>
    </row>
    <row r="328" spans="1:75" ht="13.5" thickBot="1">
      <c r="A328" s="12" t="s">
        <v>4</v>
      </c>
      <c r="E328" s="28" t="str">
        <f>IF(SUM(E321:E327)=0,"",AVERAGE(E321:E327))</f>
        <v/>
      </c>
      <c r="F328" s="28">
        <f>SUM(F321:F327)</f>
        <v>0</v>
      </c>
      <c r="G328" s="13">
        <f>SUM(G321:G327)</f>
        <v>0</v>
      </c>
      <c r="H328" s="13">
        <f t="shared" ref="H328" si="964">SUM(H321:H327)</f>
        <v>0</v>
      </c>
      <c r="I328" s="13">
        <f t="shared" ref="I328" si="965">SUM(I321:I327)</f>
        <v>0</v>
      </c>
      <c r="J328" s="13">
        <f t="shared" ref="J328" si="966">SUM(J321:J327)</f>
        <v>0</v>
      </c>
      <c r="K328" s="13">
        <f t="shared" ref="K328" si="967">SUM(K321:K327)</f>
        <v>0</v>
      </c>
      <c r="L328" s="13">
        <f t="shared" ref="L328" si="968">SUM(L321:L327)</f>
        <v>0</v>
      </c>
      <c r="M328" s="13">
        <f t="shared" ref="M328" si="969">SUM(M321:M327)</f>
        <v>0</v>
      </c>
      <c r="N328" s="13">
        <f t="shared" ref="N328" si="970">SUM(N321:N327)</f>
        <v>0</v>
      </c>
      <c r="O328" s="13">
        <f t="shared" ref="O328" si="971">SUM(O321:O327)</f>
        <v>0</v>
      </c>
      <c r="P328" s="13">
        <f t="shared" ref="P328" si="972">SUM(P321:P327)</f>
        <v>0</v>
      </c>
      <c r="Q328" s="13">
        <f t="shared" ref="Q328" si="973">SUM(Q321:Q327)</f>
        <v>0</v>
      </c>
      <c r="R328" s="13">
        <f t="shared" ref="R328" si="974">SUM(R321:R327)</f>
        <v>0</v>
      </c>
      <c r="S328" s="13">
        <f t="shared" ref="S328" si="975">SUM(S321:S327)</f>
        <v>0</v>
      </c>
      <c r="T328" s="13">
        <f t="shared" ref="T328" si="976">SUM(T321:T327)</f>
        <v>0</v>
      </c>
      <c r="U328" s="13">
        <f t="shared" ref="U328" si="977">SUM(U321:U327)</f>
        <v>0</v>
      </c>
      <c r="V328" s="13">
        <f t="shared" ref="V328" si="978">SUM(V321:V327)</f>
        <v>0</v>
      </c>
      <c r="W328" s="13">
        <f t="shared" ref="W328" si="979">SUM(W321:W327)</f>
        <v>0</v>
      </c>
      <c r="X328" s="13">
        <f t="shared" ref="X328" si="980">SUM(X321:X327)</f>
        <v>0</v>
      </c>
      <c r="Y328" s="13">
        <f t="shared" ref="Y328" si="981">SUM(Y321:Y327)</f>
        <v>0</v>
      </c>
      <c r="Z328" s="13">
        <f t="shared" ref="Z328" si="982">SUM(Z321:Z327)</f>
        <v>0</v>
      </c>
      <c r="AA328" s="13">
        <f t="shared" ref="AA328" si="983">SUM(AA321:AA327)</f>
        <v>0</v>
      </c>
      <c r="AB328" s="13">
        <f t="shared" ref="AB328" si="984">SUM(AB321:AB327)</f>
        <v>0</v>
      </c>
      <c r="AC328" s="13">
        <f t="shared" ref="AC328" si="985">SUM(AC321:AC327)</f>
        <v>0</v>
      </c>
      <c r="AD328" s="13">
        <f t="shared" ref="AD328" si="986">SUM(AD321:AD327)</f>
        <v>0</v>
      </c>
      <c r="AE328" s="13">
        <f t="shared" ref="AE328" si="987">SUM(AE321:AE327)</f>
        <v>0</v>
      </c>
      <c r="AF328" s="13">
        <f t="shared" ref="AF328" si="988">SUM(AF321:AF327)</f>
        <v>0</v>
      </c>
      <c r="AG328" s="13">
        <f t="shared" ref="AG328" si="989">SUM(AG321:AG327)</f>
        <v>0</v>
      </c>
      <c r="AH328" s="13">
        <f t="shared" ref="AH328" si="990">SUM(AH321:AH327)</f>
        <v>0</v>
      </c>
      <c r="AI328" s="13">
        <f t="shared" ref="AI328" si="991">SUM(AI321:AI327)</f>
        <v>0</v>
      </c>
      <c r="AJ328" s="13">
        <f t="shared" ref="AJ328" si="992">SUM(AJ321:AJ327)</f>
        <v>0</v>
      </c>
      <c r="AK328" s="13">
        <f t="shared" ref="AK328" si="993">SUM(AK321:AK327)</f>
        <v>0</v>
      </c>
      <c r="AL328" s="13">
        <f t="shared" ref="AL328" si="994">SUM(AL321:AL327)</f>
        <v>0</v>
      </c>
      <c r="AM328" s="13">
        <f t="shared" ref="AM328" si="995">SUM(AM321:AM327)</f>
        <v>0</v>
      </c>
      <c r="AN328" s="13">
        <f t="shared" ref="AN328" si="996">SUM(AN321:AN327)</f>
        <v>0</v>
      </c>
    </row>
    <row r="329" spans="1:75" ht="13.5" thickBot="1"/>
    <row r="330" spans="1:75" ht="13.5" thickBot="1">
      <c r="A330" s="2" t="s">
        <v>163</v>
      </c>
      <c r="B330" s="3" t="s">
        <v>165</v>
      </c>
      <c r="C330" s="3"/>
      <c r="D330" s="3" t="s">
        <v>0</v>
      </c>
      <c r="E330" s="27" t="s">
        <v>181</v>
      </c>
      <c r="F330" s="27" t="s">
        <v>180</v>
      </c>
      <c r="G330" s="3" t="s">
        <v>166</v>
      </c>
      <c r="H330" s="3" t="s">
        <v>167</v>
      </c>
      <c r="I330" s="3" t="s">
        <v>168</v>
      </c>
      <c r="J330" s="3" t="s">
        <v>5</v>
      </c>
      <c r="K330" s="3" t="s">
        <v>161</v>
      </c>
      <c r="L330" s="3" t="s">
        <v>162</v>
      </c>
      <c r="M330" s="3" t="s">
        <v>152</v>
      </c>
      <c r="N330" s="3" t="s">
        <v>153</v>
      </c>
      <c r="O330" s="3" t="s">
        <v>154</v>
      </c>
      <c r="P330" s="3" t="s">
        <v>155</v>
      </c>
      <c r="Q330" s="3" t="s">
        <v>156</v>
      </c>
      <c r="R330" s="3" t="s">
        <v>157</v>
      </c>
      <c r="S330" s="3" t="s">
        <v>158</v>
      </c>
      <c r="T330" s="3" t="s">
        <v>159</v>
      </c>
      <c r="U330" s="3" t="s">
        <v>160</v>
      </c>
      <c r="V330" s="3" t="s">
        <v>179</v>
      </c>
      <c r="W330" s="3" t="s">
        <v>178</v>
      </c>
      <c r="X330" s="3" t="s">
        <v>26</v>
      </c>
      <c r="Y330" s="3" t="s">
        <v>29</v>
      </c>
      <c r="Z330" s="3" t="s">
        <v>28</v>
      </c>
      <c r="AA330" s="3" t="s">
        <v>32</v>
      </c>
      <c r="AB330" s="3" t="s">
        <v>23</v>
      </c>
      <c r="AC330" s="3" t="s">
        <v>27</v>
      </c>
      <c r="AD330" s="3" t="s">
        <v>24</v>
      </c>
      <c r="AE330" s="3" t="s">
        <v>25</v>
      </c>
      <c r="AF330" s="3" t="s">
        <v>31</v>
      </c>
      <c r="AG330" s="3" t="s">
        <v>22</v>
      </c>
      <c r="AH330" s="3" t="s">
        <v>30</v>
      </c>
      <c r="AI330" s="3" t="s">
        <v>36</v>
      </c>
      <c r="AJ330" s="3" t="s">
        <v>37</v>
      </c>
      <c r="AK330" s="3" t="s">
        <v>38</v>
      </c>
      <c r="AL330" s="3" t="s">
        <v>40</v>
      </c>
      <c r="AM330" s="3" t="s">
        <v>41</v>
      </c>
      <c r="AN330" s="4" t="s">
        <v>21</v>
      </c>
    </row>
    <row r="331" spans="1:75">
      <c r="D331" s="23"/>
      <c r="E331" s="24" t="str">
        <f>IF($D331="","",$B331*VLOOKUP($D331,aliments!$B$2:$AZ$70,2,0)/100)</f>
        <v/>
      </c>
      <c r="F331" s="24" t="str">
        <f>IF($D331="","",$B331*VLOOKUP($D331,aliments!$B$2:$AZ$70,3,0)/100)</f>
        <v/>
      </c>
      <c r="G331" s="24" t="str">
        <f>IF($D331="","",$B331*VLOOKUP($D331,aliments!$B$2:$AZ$70,4,0)/100)</f>
        <v/>
      </c>
      <c r="H331" s="24" t="str">
        <f>IF($D331="","",$B331*VLOOKUP($D331,aliments!$B$2:$AZ$70,5,0)/100)</f>
        <v/>
      </c>
      <c r="I331" s="24" t="str">
        <f>IF($D331="","",$B331*VLOOKUP($D331,aliments!$B$2:$AZ$70,6,0)/100)</f>
        <v/>
      </c>
      <c r="J331" s="24" t="str">
        <f>IF($D331="","",$B331*VLOOKUP($D331,aliments!$B$2:$AZ$70,7,0)/100)</f>
        <v/>
      </c>
      <c r="K331" s="24" t="str">
        <f>IF($D331="","",$B331*VLOOKUP($D331,aliments!$B$2:$AZ$70,8,0)/100)</f>
        <v/>
      </c>
      <c r="L331" s="24" t="str">
        <f>IF($D331="","",$B331*VLOOKUP($D331,aliments!$B$2:$AZ$70,9,0)/100)</f>
        <v/>
      </c>
      <c r="M331" s="24" t="str">
        <f>IF($D331="","",$B331*VLOOKUP($D331,aliments!$B$2:$AZ$70,10,0)/100)</f>
        <v/>
      </c>
      <c r="N331" s="24" t="str">
        <f>IF($D331="","",$B331*VLOOKUP($D331,aliments!$B$2:$AZ$70,11,0)/100)</f>
        <v/>
      </c>
      <c r="O331" s="24" t="str">
        <f>IF($D331="","",$B331*VLOOKUP($D331,aliments!$B$2:$AZ$70,12,0)/100)</f>
        <v/>
      </c>
      <c r="P331" s="24" t="str">
        <f>IF($D331="","",$B331*VLOOKUP($D331,aliments!$B$2:$AZ$70,13,0)/100)</f>
        <v/>
      </c>
      <c r="Q331" s="24" t="str">
        <f>IF($D331="","",$B331*VLOOKUP($D331,aliments!$B$2:$AZ$70,14,0)/100)</f>
        <v/>
      </c>
      <c r="R331" s="24" t="str">
        <f>IF($D331="","",$B331*VLOOKUP($D331,aliments!$B$2:$AZ$70,15,0)/100)</f>
        <v/>
      </c>
      <c r="S331" s="24" t="str">
        <f>IF($D331="","",$B331*VLOOKUP($D331,aliments!$B$2:$AZ$70,16,0)/100)</f>
        <v/>
      </c>
      <c r="T331" s="24" t="str">
        <f>IF($D331="","",$B331*VLOOKUP($D331,aliments!$B$2:$AZ$70,17,0)/100)</f>
        <v/>
      </c>
      <c r="U331" s="24" t="str">
        <f>IF($D331="","",$B331*VLOOKUP($D331,aliments!$B$2:$AZ$70,18,0)/100)</f>
        <v/>
      </c>
      <c r="V331" s="24" t="str">
        <f>IF($D331="","",$B331*VLOOKUP($D331,aliments!$B$2:$AZ$70,19,0)/100)</f>
        <v/>
      </c>
      <c r="W331" s="24" t="str">
        <f>IF($D331="","",$B331*VLOOKUP($D331,aliments!$B$2:$AZ$70,20,0)/100)</f>
        <v/>
      </c>
      <c r="X331" s="24" t="str">
        <f>IF($D331="","",$B331*VLOOKUP($D331,aliments!$B$2:$AZ$70,21,0)/100)</f>
        <v/>
      </c>
      <c r="Y331" s="24" t="str">
        <f>IF($D331="","",$B331*VLOOKUP($D331,aliments!$B$2:$AZ$70,22,0)/100)</f>
        <v/>
      </c>
      <c r="Z331" s="24" t="str">
        <f>IF($D331="","",$B331*VLOOKUP($D331,aliments!$B$2:$AZ$70,23,0)/100)</f>
        <v/>
      </c>
      <c r="AA331" s="24" t="str">
        <f>IF($D331="","",$B331*VLOOKUP($D331,aliments!$B$2:$AZ$70,24,0)/100)</f>
        <v/>
      </c>
      <c r="AB331" s="24" t="str">
        <f>IF($D331="","",$B331*VLOOKUP($D331,aliments!$B$2:$AZ$70,25,0)/100)</f>
        <v/>
      </c>
      <c r="AC331" s="24" t="str">
        <f>IF($D331="","",$B331*VLOOKUP($D331,aliments!$B$2:$AZ$70,26,0)/100)</f>
        <v/>
      </c>
      <c r="AD331" s="24" t="str">
        <f>IF($D331="","",$B331*VLOOKUP($D331,aliments!$B$2:$AZ$70,27,0)/100)</f>
        <v/>
      </c>
      <c r="AE331" s="24" t="str">
        <f>IF($D331="","",$B331*VLOOKUP($D331,aliments!$B$2:$AZ$70,28,0)/100)</f>
        <v/>
      </c>
      <c r="AF331" s="24" t="str">
        <f>IF($D331="","",$B331*VLOOKUP($D331,aliments!$B$2:$AZ$70,29,0)/100)</f>
        <v/>
      </c>
      <c r="AG331" s="24" t="str">
        <f>IF($D331="","",$B331*VLOOKUP($D331,aliments!$B$2:$AZ$70,30,0)/100)</f>
        <v/>
      </c>
      <c r="AH331" s="24" t="str">
        <f>IF($D331="","",$B331*VLOOKUP($D331,aliments!$B$2:$AZ$70,31,0)/100)</f>
        <v/>
      </c>
      <c r="AI331" s="24" t="str">
        <f>IF($D331="","",$B331*VLOOKUP($D331,aliments!$B$2:$AZ$70,32,0)/100)</f>
        <v/>
      </c>
      <c r="AJ331" s="24" t="str">
        <f>IF($D331="","",$B331*VLOOKUP($D331,aliments!$B$2:$AZ$70,33,0)/100)</f>
        <v/>
      </c>
      <c r="AK331" s="24" t="str">
        <f>IF($D331="","",$B331*VLOOKUP($D331,aliments!$B$2:$AZ$70,34,0)/100)</f>
        <v/>
      </c>
      <c r="AL331" s="24" t="str">
        <f>IF($D331="","",$B331*VLOOKUP($D331,aliments!$B$2:$AZ$70,35,0)/100)</f>
        <v/>
      </c>
      <c r="AM331" s="24" t="str">
        <f>IF($D331="","",$B331*VLOOKUP($D331,aliments!$B$2:$AZ$70,36,0)/100)</f>
        <v/>
      </c>
      <c r="AN331" s="24" t="str">
        <f>IF($D331="","",$B331*VLOOKUP($D331,aliments!$B$2:$AZ$70,37,0)/100)</f>
        <v/>
      </c>
      <c r="AT331" s="19"/>
      <c r="AU331" s="19"/>
      <c r="AV331" s="19"/>
      <c r="AW331" s="19"/>
      <c r="AX331" s="19"/>
      <c r="AY331" s="19"/>
      <c r="AZ331" s="19"/>
      <c r="BA331" s="19"/>
      <c r="BB331" s="19"/>
      <c r="BC331" s="19"/>
      <c r="BD331" s="19"/>
      <c r="BE331" s="19"/>
      <c r="BF331" s="19"/>
      <c r="BG331" s="19"/>
      <c r="BH331" s="19"/>
      <c r="BI331" s="19"/>
      <c r="BJ331" s="19"/>
      <c r="BK331" s="19"/>
      <c r="BL331" s="19"/>
      <c r="BM331" s="19"/>
      <c r="BN331" s="19"/>
      <c r="BO331" s="19"/>
      <c r="BP331" s="19"/>
      <c r="BQ331" s="19"/>
      <c r="BR331" s="19"/>
      <c r="BS331" s="19"/>
      <c r="BT331" s="19"/>
      <c r="BU331" s="19"/>
      <c r="BV331" s="19"/>
      <c r="BW331" s="19"/>
    </row>
    <row r="332" spans="1:75">
      <c r="D332" s="23"/>
      <c r="E332" s="24" t="str">
        <f>IF($D332="","",$B332*VLOOKUP($D332,aliments!$B$2:$AZ$70,2,0)/100)</f>
        <v/>
      </c>
      <c r="F332" s="24" t="str">
        <f>IF($D332="","",$B332*VLOOKUP($D332,aliments!$B$2:$AZ$70,3,0)/100)</f>
        <v/>
      </c>
      <c r="G332" s="24" t="str">
        <f>IF($D332="","",$B332*VLOOKUP($D332,aliments!$B$2:$AZ$70,4,0)/100)</f>
        <v/>
      </c>
      <c r="H332" s="24" t="str">
        <f>IF($D332="","",$B332*VLOOKUP($D332,aliments!$B$2:$AZ$70,5,0)/100)</f>
        <v/>
      </c>
      <c r="I332" s="24" t="str">
        <f>IF($D332="","",$B332*VLOOKUP($D332,aliments!$B$2:$AZ$70,6,0)/100)</f>
        <v/>
      </c>
      <c r="J332" s="24" t="str">
        <f>IF($D332="","",$B332*VLOOKUP($D332,aliments!$B$2:$AZ$70,7,0)/100)</f>
        <v/>
      </c>
      <c r="K332" s="24" t="str">
        <f>IF($D332="","",$B332*VLOOKUP($D332,aliments!$B$2:$AZ$70,8,0)/100)</f>
        <v/>
      </c>
      <c r="L332" s="24" t="str">
        <f>IF($D332="","",$B332*VLOOKUP($D332,aliments!$B$2:$AZ$70,9,0)/100)</f>
        <v/>
      </c>
      <c r="M332" s="24" t="str">
        <f>IF($D332="","",$B332*VLOOKUP($D332,aliments!$B$2:$AZ$70,10,0)/100)</f>
        <v/>
      </c>
      <c r="N332" s="24" t="str">
        <f>IF($D332="","",$B332*VLOOKUP($D332,aliments!$B$2:$AZ$70,11,0)/100)</f>
        <v/>
      </c>
      <c r="O332" s="24" t="str">
        <f>IF($D332="","",$B332*VLOOKUP($D332,aliments!$B$2:$AZ$70,12,0)/100)</f>
        <v/>
      </c>
      <c r="P332" s="24" t="str">
        <f>IF($D332="","",$B332*VLOOKUP($D332,aliments!$B$2:$AZ$70,13,0)/100)</f>
        <v/>
      </c>
      <c r="Q332" s="24" t="str">
        <f>IF($D332="","",$B332*VLOOKUP($D332,aliments!$B$2:$AZ$70,14,0)/100)</f>
        <v/>
      </c>
      <c r="R332" s="24" t="str">
        <f>IF($D332="","",$B332*VLOOKUP($D332,aliments!$B$2:$AZ$70,15,0)/100)</f>
        <v/>
      </c>
      <c r="S332" s="24" t="str">
        <f>IF($D332="","",$B332*VLOOKUP($D332,aliments!$B$2:$AZ$70,16,0)/100)</f>
        <v/>
      </c>
      <c r="T332" s="24" t="str">
        <f>IF($D332="","",$B332*VLOOKUP($D332,aliments!$B$2:$AZ$70,17,0)/100)</f>
        <v/>
      </c>
      <c r="U332" s="24" t="str">
        <f>IF($D332="","",$B332*VLOOKUP($D332,aliments!$B$2:$AZ$70,18,0)/100)</f>
        <v/>
      </c>
      <c r="V332" s="24" t="str">
        <f>IF($D332="","",$B332*VLOOKUP($D332,aliments!$B$2:$AZ$70,19,0)/100)</f>
        <v/>
      </c>
      <c r="W332" s="24" t="str">
        <f>IF($D332="","",$B332*VLOOKUP($D332,aliments!$B$2:$AZ$70,20,0)/100)</f>
        <v/>
      </c>
      <c r="X332" s="24" t="str">
        <f>IF($D332="","",$B332*VLOOKUP($D332,aliments!$B$2:$AZ$70,21,0)/100)</f>
        <v/>
      </c>
      <c r="Y332" s="24" t="str">
        <f>IF($D332="","",$B332*VLOOKUP($D332,aliments!$B$2:$AZ$70,22,0)/100)</f>
        <v/>
      </c>
      <c r="Z332" s="24" t="str">
        <f>IF($D332="","",$B332*VLOOKUP($D332,aliments!$B$2:$AZ$70,23,0)/100)</f>
        <v/>
      </c>
      <c r="AA332" s="24" t="str">
        <f>IF($D332="","",$B332*VLOOKUP($D332,aliments!$B$2:$AZ$70,24,0)/100)</f>
        <v/>
      </c>
      <c r="AB332" s="24" t="str">
        <f>IF($D332="","",$B332*VLOOKUP($D332,aliments!$B$2:$AZ$70,25,0)/100)</f>
        <v/>
      </c>
      <c r="AC332" s="24" t="str">
        <f>IF($D332="","",$B332*VLOOKUP($D332,aliments!$B$2:$AZ$70,26,0)/100)</f>
        <v/>
      </c>
      <c r="AD332" s="24" t="str">
        <f>IF($D332="","",$B332*VLOOKUP($D332,aliments!$B$2:$AZ$70,27,0)/100)</f>
        <v/>
      </c>
      <c r="AE332" s="24" t="str">
        <f>IF($D332="","",$B332*VLOOKUP($D332,aliments!$B$2:$AZ$70,28,0)/100)</f>
        <v/>
      </c>
      <c r="AF332" s="24" t="str">
        <f>IF($D332="","",$B332*VLOOKUP($D332,aliments!$B$2:$AZ$70,29,0)/100)</f>
        <v/>
      </c>
      <c r="AG332" s="24" t="str">
        <f>IF($D332="","",$B332*VLOOKUP($D332,aliments!$B$2:$AZ$70,30,0)/100)</f>
        <v/>
      </c>
      <c r="AH332" s="24" t="str">
        <f>IF($D332="","",$B332*VLOOKUP($D332,aliments!$B$2:$AZ$70,31,0)/100)</f>
        <v/>
      </c>
      <c r="AI332" s="24" t="str">
        <f>IF($D332="","",$B332*VLOOKUP($D332,aliments!$B$2:$AZ$70,32,0)/100)</f>
        <v/>
      </c>
      <c r="AJ332" s="24" t="str">
        <f>IF($D332="","",$B332*VLOOKUP($D332,aliments!$B$2:$AZ$70,33,0)/100)</f>
        <v/>
      </c>
      <c r="AK332" s="24" t="str">
        <f>IF($D332="","",$B332*VLOOKUP($D332,aliments!$B$2:$AZ$70,34,0)/100)</f>
        <v/>
      </c>
      <c r="AL332" s="24" t="str">
        <f>IF($D332="","",$B332*VLOOKUP($D332,aliments!$B$2:$AZ$70,35,0)/100)</f>
        <v/>
      </c>
      <c r="AM332" s="24" t="str">
        <f>IF($D332="","",$B332*VLOOKUP($D332,aliments!$B$2:$AZ$70,36,0)/100)</f>
        <v/>
      </c>
      <c r="AN332" s="24" t="str">
        <f>IF($D332="","",$B332*VLOOKUP($D332,aliments!$B$2:$AZ$70,37,0)/100)</f>
        <v/>
      </c>
      <c r="AT332" s="19"/>
      <c r="AU332" s="19"/>
      <c r="AV332" s="19"/>
      <c r="AW332" s="19"/>
      <c r="AX332" s="19"/>
      <c r="AY332" s="19"/>
      <c r="AZ332" s="19"/>
      <c r="BA332" s="19"/>
      <c r="BB332" s="19"/>
      <c r="BC332" s="19"/>
      <c r="BD332" s="19"/>
      <c r="BE332" s="19"/>
      <c r="BF332" s="19"/>
      <c r="BG332" s="19"/>
      <c r="BH332" s="19"/>
      <c r="BI332" s="19"/>
      <c r="BJ332" s="19"/>
      <c r="BK332" s="19"/>
      <c r="BL332" s="19"/>
      <c r="BM332" s="19"/>
      <c r="BN332" s="19"/>
      <c r="BO332" s="19"/>
      <c r="BP332" s="19"/>
      <c r="BQ332" s="19"/>
      <c r="BR332" s="19"/>
      <c r="BS332" s="19"/>
      <c r="BT332" s="19"/>
      <c r="BU332" s="19"/>
      <c r="BV332" s="19"/>
      <c r="BW332" s="19"/>
    </row>
    <row r="333" spans="1:75">
      <c r="D333" s="23"/>
      <c r="E333" s="24" t="str">
        <f>IF($D333="","",$B333*VLOOKUP($D333,aliments!$B$2:$AZ$70,2,0)/100)</f>
        <v/>
      </c>
      <c r="F333" s="24" t="str">
        <f>IF($D333="","",$B333*VLOOKUP($D333,aliments!$B$2:$AZ$70,3,0)/100)</f>
        <v/>
      </c>
      <c r="G333" s="24" t="str">
        <f>IF($D333="","",$B333*VLOOKUP($D333,aliments!$B$2:$AZ$70,4,0)/100)</f>
        <v/>
      </c>
      <c r="H333" s="24" t="str">
        <f>IF($D333="","",$B333*VLOOKUP($D333,aliments!$B$2:$AZ$70,5,0)/100)</f>
        <v/>
      </c>
      <c r="I333" s="24" t="str">
        <f>IF($D333="","",$B333*VLOOKUP($D333,aliments!$B$2:$AZ$70,6,0)/100)</f>
        <v/>
      </c>
      <c r="J333" s="24" t="str">
        <f>IF($D333="","",$B333*VLOOKUP($D333,aliments!$B$2:$AZ$70,7,0)/100)</f>
        <v/>
      </c>
      <c r="K333" s="24" t="str">
        <f>IF($D333="","",$B333*VLOOKUP($D333,aliments!$B$2:$AZ$70,8,0)/100)</f>
        <v/>
      </c>
      <c r="L333" s="24" t="str">
        <f>IF($D333="","",$B333*VLOOKUP($D333,aliments!$B$2:$AZ$70,9,0)/100)</f>
        <v/>
      </c>
      <c r="M333" s="24" t="str">
        <f>IF($D333="","",$B333*VLOOKUP($D333,aliments!$B$2:$AZ$70,10,0)/100)</f>
        <v/>
      </c>
      <c r="N333" s="24" t="str">
        <f>IF($D333="","",$B333*VLOOKUP($D333,aliments!$B$2:$AZ$70,11,0)/100)</f>
        <v/>
      </c>
      <c r="O333" s="24" t="str">
        <f>IF($D333="","",$B333*VLOOKUP($D333,aliments!$B$2:$AZ$70,12,0)/100)</f>
        <v/>
      </c>
      <c r="P333" s="24" t="str">
        <f>IF($D333="","",$B333*VLOOKUP($D333,aliments!$B$2:$AZ$70,13,0)/100)</f>
        <v/>
      </c>
      <c r="Q333" s="24" t="str">
        <f>IF($D333="","",$B333*VLOOKUP($D333,aliments!$B$2:$AZ$70,14,0)/100)</f>
        <v/>
      </c>
      <c r="R333" s="24" t="str">
        <f>IF($D333="","",$B333*VLOOKUP($D333,aliments!$B$2:$AZ$70,15,0)/100)</f>
        <v/>
      </c>
      <c r="S333" s="24" t="str">
        <f>IF($D333="","",$B333*VLOOKUP($D333,aliments!$B$2:$AZ$70,16,0)/100)</f>
        <v/>
      </c>
      <c r="T333" s="24" t="str">
        <f>IF($D333="","",$B333*VLOOKUP($D333,aliments!$B$2:$AZ$70,17,0)/100)</f>
        <v/>
      </c>
      <c r="U333" s="24" t="str">
        <f>IF($D333="","",$B333*VLOOKUP($D333,aliments!$B$2:$AZ$70,18,0)/100)</f>
        <v/>
      </c>
      <c r="V333" s="24" t="str">
        <f>IF($D333="","",$B333*VLOOKUP($D333,aliments!$B$2:$AZ$70,19,0)/100)</f>
        <v/>
      </c>
      <c r="W333" s="24" t="str">
        <f>IF($D333="","",$B333*VLOOKUP($D333,aliments!$B$2:$AZ$70,20,0)/100)</f>
        <v/>
      </c>
      <c r="X333" s="24" t="str">
        <f>IF($D333="","",$B333*VLOOKUP($D333,aliments!$B$2:$AZ$70,21,0)/100)</f>
        <v/>
      </c>
      <c r="Y333" s="24" t="str">
        <f>IF($D333="","",$B333*VLOOKUP($D333,aliments!$B$2:$AZ$70,22,0)/100)</f>
        <v/>
      </c>
      <c r="Z333" s="24" t="str">
        <f>IF($D333="","",$B333*VLOOKUP($D333,aliments!$B$2:$AZ$70,23,0)/100)</f>
        <v/>
      </c>
      <c r="AA333" s="24" t="str">
        <f>IF($D333="","",$B333*VLOOKUP($D333,aliments!$B$2:$AZ$70,24,0)/100)</f>
        <v/>
      </c>
      <c r="AB333" s="24" t="str">
        <f>IF($D333="","",$B333*VLOOKUP($D333,aliments!$B$2:$AZ$70,25,0)/100)</f>
        <v/>
      </c>
      <c r="AC333" s="24" t="str">
        <f>IF($D333="","",$B333*VLOOKUP($D333,aliments!$B$2:$AZ$70,26,0)/100)</f>
        <v/>
      </c>
      <c r="AD333" s="24" t="str">
        <f>IF($D333="","",$B333*VLOOKUP($D333,aliments!$B$2:$AZ$70,27,0)/100)</f>
        <v/>
      </c>
      <c r="AE333" s="24" t="str">
        <f>IF($D333="","",$B333*VLOOKUP($D333,aliments!$B$2:$AZ$70,28,0)/100)</f>
        <v/>
      </c>
      <c r="AF333" s="24" t="str">
        <f>IF($D333="","",$B333*VLOOKUP($D333,aliments!$B$2:$AZ$70,29,0)/100)</f>
        <v/>
      </c>
      <c r="AG333" s="24" t="str">
        <f>IF($D333="","",$B333*VLOOKUP($D333,aliments!$B$2:$AZ$70,30,0)/100)</f>
        <v/>
      </c>
      <c r="AH333" s="24" t="str">
        <f>IF($D333="","",$B333*VLOOKUP($D333,aliments!$B$2:$AZ$70,31,0)/100)</f>
        <v/>
      </c>
      <c r="AI333" s="24" t="str">
        <f>IF($D333="","",$B333*VLOOKUP($D333,aliments!$B$2:$AZ$70,32,0)/100)</f>
        <v/>
      </c>
      <c r="AJ333" s="24" t="str">
        <f>IF($D333="","",$B333*VLOOKUP($D333,aliments!$B$2:$AZ$70,33,0)/100)</f>
        <v/>
      </c>
      <c r="AK333" s="24" t="str">
        <f>IF($D333="","",$B333*VLOOKUP($D333,aliments!$B$2:$AZ$70,34,0)/100)</f>
        <v/>
      </c>
      <c r="AL333" s="24" t="str">
        <f>IF($D333="","",$B333*VLOOKUP($D333,aliments!$B$2:$AZ$70,35,0)/100)</f>
        <v/>
      </c>
      <c r="AM333" s="24" t="str">
        <f>IF($D333="","",$B333*VLOOKUP($D333,aliments!$B$2:$AZ$70,36,0)/100)</f>
        <v/>
      </c>
      <c r="AN333" s="24" t="str">
        <f>IF($D333="","",$B333*VLOOKUP($D333,aliments!$B$2:$AZ$70,37,0)/100)</f>
        <v/>
      </c>
      <c r="AT333" s="19"/>
      <c r="AU333" s="19"/>
      <c r="AV333" s="19"/>
      <c r="AW333" s="19"/>
      <c r="AX333" s="19"/>
      <c r="AY333" s="19"/>
      <c r="AZ333" s="19"/>
      <c r="BA333" s="19"/>
      <c r="BB333" s="19"/>
      <c r="BC333" s="19"/>
      <c r="BD333" s="19"/>
      <c r="BE333" s="19"/>
      <c r="BF333" s="19"/>
      <c r="BG333" s="19"/>
      <c r="BH333" s="19"/>
      <c r="BI333" s="19"/>
      <c r="BJ333" s="19"/>
      <c r="BK333" s="19"/>
      <c r="BL333" s="19"/>
      <c r="BM333" s="19"/>
      <c r="BN333" s="19"/>
      <c r="BO333" s="19"/>
      <c r="BP333" s="19"/>
      <c r="BQ333" s="19"/>
      <c r="BR333" s="19"/>
      <c r="BS333" s="19"/>
      <c r="BT333" s="19"/>
      <c r="BU333" s="19"/>
      <c r="BV333" s="19"/>
      <c r="BW333" s="19"/>
    </row>
    <row r="334" spans="1:75">
      <c r="D334" s="23"/>
      <c r="E334" s="24" t="str">
        <f>IF($D334="","",$B334*VLOOKUP($D334,aliments!$B$2:$AZ$70,2,0)/100)</f>
        <v/>
      </c>
      <c r="F334" s="24" t="str">
        <f>IF($D334="","",$B334*VLOOKUP($D334,aliments!$B$2:$AZ$70,3,0)/100)</f>
        <v/>
      </c>
      <c r="G334" s="24" t="str">
        <f>IF($D334="","",$B334*VLOOKUP($D334,aliments!$B$2:$AZ$70,4,0)/100)</f>
        <v/>
      </c>
      <c r="H334" s="24" t="str">
        <f>IF($D334="","",$B334*VLOOKUP($D334,aliments!$B$2:$AZ$70,5,0)/100)</f>
        <v/>
      </c>
      <c r="I334" s="24" t="str">
        <f>IF($D334="","",$B334*VLOOKUP($D334,aliments!$B$2:$AZ$70,6,0)/100)</f>
        <v/>
      </c>
      <c r="J334" s="24" t="str">
        <f>IF($D334="","",$B334*VLOOKUP($D334,aliments!$B$2:$AZ$70,7,0)/100)</f>
        <v/>
      </c>
      <c r="K334" s="24" t="str">
        <f>IF($D334="","",$B334*VLOOKUP($D334,aliments!$B$2:$AZ$70,8,0)/100)</f>
        <v/>
      </c>
      <c r="L334" s="24" t="str">
        <f>IF($D334="","",$B334*VLOOKUP($D334,aliments!$B$2:$AZ$70,9,0)/100)</f>
        <v/>
      </c>
      <c r="M334" s="24" t="str">
        <f>IF($D334="","",$B334*VLOOKUP($D334,aliments!$B$2:$AZ$70,10,0)/100)</f>
        <v/>
      </c>
      <c r="N334" s="24" t="str">
        <f>IF($D334="","",$B334*VLOOKUP($D334,aliments!$B$2:$AZ$70,11,0)/100)</f>
        <v/>
      </c>
      <c r="O334" s="24" t="str">
        <f>IF($D334="","",$B334*VLOOKUP($D334,aliments!$B$2:$AZ$70,12,0)/100)</f>
        <v/>
      </c>
      <c r="P334" s="24" t="str">
        <f>IF($D334="","",$B334*VLOOKUP($D334,aliments!$B$2:$AZ$70,13,0)/100)</f>
        <v/>
      </c>
      <c r="Q334" s="24" t="str">
        <f>IF($D334="","",$B334*VLOOKUP($D334,aliments!$B$2:$AZ$70,14,0)/100)</f>
        <v/>
      </c>
      <c r="R334" s="24" t="str">
        <f>IF($D334="","",$B334*VLOOKUP($D334,aliments!$B$2:$AZ$70,15,0)/100)</f>
        <v/>
      </c>
      <c r="S334" s="24" t="str">
        <f>IF($D334="","",$B334*VLOOKUP($D334,aliments!$B$2:$AZ$70,16,0)/100)</f>
        <v/>
      </c>
      <c r="T334" s="24" t="str">
        <f>IF($D334="","",$B334*VLOOKUP($D334,aliments!$B$2:$AZ$70,17,0)/100)</f>
        <v/>
      </c>
      <c r="U334" s="24" t="str">
        <f>IF($D334="","",$B334*VLOOKUP($D334,aliments!$B$2:$AZ$70,18,0)/100)</f>
        <v/>
      </c>
      <c r="V334" s="24" t="str">
        <f>IF($D334="","",$B334*VLOOKUP($D334,aliments!$B$2:$AZ$70,19,0)/100)</f>
        <v/>
      </c>
      <c r="W334" s="24" t="str">
        <f>IF($D334="","",$B334*VLOOKUP($D334,aliments!$B$2:$AZ$70,20,0)/100)</f>
        <v/>
      </c>
      <c r="X334" s="24" t="str">
        <f>IF($D334="","",$B334*VLOOKUP($D334,aliments!$B$2:$AZ$70,21,0)/100)</f>
        <v/>
      </c>
      <c r="Y334" s="24" t="str">
        <f>IF($D334="","",$B334*VLOOKUP($D334,aliments!$B$2:$AZ$70,22,0)/100)</f>
        <v/>
      </c>
      <c r="Z334" s="24" t="str">
        <f>IF($D334="","",$B334*VLOOKUP($D334,aliments!$B$2:$AZ$70,23,0)/100)</f>
        <v/>
      </c>
      <c r="AA334" s="24" t="str">
        <f>IF($D334="","",$B334*VLOOKUP($D334,aliments!$B$2:$AZ$70,24,0)/100)</f>
        <v/>
      </c>
      <c r="AB334" s="24" t="str">
        <f>IF($D334="","",$B334*VLOOKUP($D334,aliments!$B$2:$AZ$70,25,0)/100)</f>
        <v/>
      </c>
      <c r="AC334" s="24" t="str">
        <f>IF($D334="","",$B334*VLOOKUP($D334,aliments!$B$2:$AZ$70,26,0)/100)</f>
        <v/>
      </c>
      <c r="AD334" s="24" t="str">
        <f>IF($D334="","",$B334*VLOOKUP($D334,aliments!$B$2:$AZ$70,27,0)/100)</f>
        <v/>
      </c>
      <c r="AE334" s="24" t="str">
        <f>IF($D334="","",$B334*VLOOKUP($D334,aliments!$B$2:$AZ$70,28,0)/100)</f>
        <v/>
      </c>
      <c r="AF334" s="24" t="str">
        <f>IF($D334="","",$B334*VLOOKUP($D334,aliments!$B$2:$AZ$70,29,0)/100)</f>
        <v/>
      </c>
      <c r="AG334" s="24" t="str">
        <f>IF($D334="","",$B334*VLOOKUP($D334,aliments!$B$2:$AZ$70,30,0)/100)</f>
        <v/>
      </c>
      <c r="AH334" s="24" t="str">
        <f>IF($D334="","",$B334*VLOOKUP($D334,aliments!$B$2:$AZ$70,31,0)/100)</f>
        <v/>
      </c>
      <c r="AI334" s="24" t="str">
        <f>IF($D334="","",$B334*VLOOKUP($D334,aliments!$B$2:$AZ$70,32,0)/100)</f>
        <v/>
      </c>
      <c r="AJ334" s="24" t="str">
        <f>IF($D334="","",$B334*VLOOKUP($D334,aliments!$B$2:$AZ$70,33,0)/100)</f>
        <v/>
      </c>
      <c r="AK334" s="24" t="str">
        <f>IF($D334="","",$B334*VLOOKUP($D334,aliments!$B$2:$AZ$70,34,0)/100)</f>
        <v/>
      </c>
      <c r="AL334" s="24" t="str">
        <f>IF($D334="","",$B334*VLOOKUP($D334,aliments!$B$2:$AZ$70,35,0)/100)</f>
        <v/>
      </c>
      <c r="AM334" s="24" t="str">
        <f>IF($D334="","",$B334*VLOOKUP($D334,aliments!$B$2:$AZ$70,36,0)/100)</f>
        <v/>
      </c>
      <c r="AN334" s="24" t="str">
        <f>IF($D334="","",$B334*VLOOKUP($D334,aliments!$B$2:$AZ$70,37,0)/100)</f>
        <v/>
      </c>
      <c r="AT334" s="19"/>
      <c r="AU334" s="19"/>
      <c r="AV334" s="19"/>
      <c r="AW334" s="19"/>
      <c r="AX334" s="19"/>
      <c r="AY334" s="19"/>
      <c r="AZ334" s="19"/>
      <c r="BA334" s="19"/>
      <c r="BB334" s="19"/>
      <c r="BC334" s="19"/>
      <c r="BD334" s="19"/>
      <c r="BE334" s="19"/>
      <c r="BF334" s="19"/>
      <c r="BG334" s="19"/>
      <c r="BH334" s="19"/>
      <c r="BI334" s="19"/>
      <c r="BJ334" s="19"/>
      <c r="BK334" s="19"/>
      <c r="BL334" s="19"/>
      <c r="BM334" s="19"/>
      <c r="BN334" s="19"/>
      <c r="BO334" s="19"/>
      <c r="BP334" s="19"/>
      <c r="BQ334" s="19"/>
      <c r="BR334" s="19"/>
      <c r="BS334" s="19"/>
      <c r="BT334" s="19"/>
      <c r="BU334" s="19"/>
      <c r="BV334" s="19"/>
      <c r="BW334" s="19"/>
    </row>
    <row r="335" spans="1:75">
      <c r="D335" s="23"/>
      <c r="E335" s="24" t="str">
        <f>IF($D335="","",$B335*VLOOKUP($D335,aliments!$B$2:$AZ$70,2,0)/100)</f>
        <v/>
      </c>
      <c r="F335" s="24" t="str">
        <f>IF($D335="","",$B335*VLOOKUP($D335,aliments!$B$2:$AZ$70,3,0)/100)</f>
        <v/>
      </c>
      <c r="G335" s="24" t="str">
        <f>IF($D335="","",$B335*VLOOKUP($D335,aliments!$B$2:$AZ$70,4,0)/100)</f>
        <v/>
      </c>
      <c r="H335" s="24" t="str">
        <f>IF($D335="","",$B335*VLOOKUP($D335,aliments!$B$2:$AZ$70,5,0)/100)</f>
        <v/>
      </c>
      <c r="I335" s="24" t="str">
        <f>IF($D335="","",$B335*VLOOKUP($D335,aliments!$B$2:$AZ$70,6,0)/100)</f>
        <v/>
      </c>
      <c r="J335" s="24" t="str">
        <f>IF($D335="","",$B335*VLOOKUP($D335,aliments!$B$2:$AZ$70,7,0)/100)</f>
        <v/>
      </c>
      <c r="K335" s="24" t="str">
        <f>IF($D335="","",$B335*VLOOKUP($D335,aliments!$B$2:$AZ$70,8,0)/100)</f>
        <v/>
      </c>
      <c r="L335" s="24" t="str">
        <f>IF($D335="","",$B335*VLOOKUP($D335,aliments!$B$2:$AZ$70,9,0)/100)</f>
        <v/>
      </c>
      <c r="M335" s="24" t="str">
        <f>IF($D335="","",$B335*VLOOKUP($D335,aliments!$B$2:$AZ$70,10,0)/100)</f>
        <v/>
      </c>
      <c r="N335" s="24" t="str">
        <f>IF($D335="","",$B335*VLOOKUP($D335,aliments!$B$2:$AZ$70,11,0)/100)</f>
        <v/>
      </c>
      <c r="O335" s="24" t="str">
        <f>IF($D335="","",$B335*VLOOKUP($D335,aliments!$B$2:$AZ$70,12,0)/100)</f>
        <v/>
      </c>
      <c r="P335" s="24" t="str">
        <f>IF($D335="","",$B335*VLOOKUP($D335,aliments!$B$2:$AZ$70,13,0)/100)</f>
        <v/>
      </c>
      <c r="Q335" s="24" t="str">
        <f>IF($D335="","",$B335*VLOOKUP($D335,aliments!$B$2:$AZ$70,14,0)/100)</f>
        <v/>
      </c>
      <c r="R335" s="24" t="str">
        <f>IF($D335="","",$B335*VLOOKUP($D335,aliments!$B$2:$AZ$70,15,0)/100)</f>
        <v/>
      </c>
      <c r="S335" s="24" t="str">
        <f>IF($D335="","",$B335*VLOOKUP($D335,aliments!$B$2:$AZ$70,16,0)/100)</f>
        <v/>
      </c>
      <c r="T335" s="24" t="str">
        <f>IF($D335="","",$B335*VLOOKUP($D335,aliments!$B$2:$AZ$70,17,0)/100)</f>
        <v/>
      </c>
      <c r="U335" s="24" t="str">
        <f>IF($D335="","",$B335*VLOOKUP($D335,aliments!$B$2:$AZ$70,18,0)/100)</f>
        <v/>
      </c>
      <c r="V335" s="24" t="str">
        <f>IF($D335="","",$B335*VLOOKUP($D335,aliments!$B$2:$AZ$70,19,0)/100)</f>
        <v/>
      </c>
      <c r="W335" s="24" t="str">
        <f>IF($D335="","",$B335*VLOOKUP($D335,aliments!$B$2:$AZ$70,20,0)/100)</f>
        <v/>
      </c>
      <c r="X335" s="24" t="str">
        <f>IF($D335="","",$B335*VLOOKUP($D335,aliments!$B$2:$AZ$70,21,0)/100)</f>
        <v/>
      </c>
      <c r="Y335" s="24" t="str">
        <f>IF($D335="","",$B335*VLOOKUP($D335,aliments!$B$2:$AZ$70,22,0)/100)</f>
        <v/>
      </c>
      <c r="Z335" s="24" t="str">
        <f>IF($D335="","",$B335*VLOOKUP($D335,aliments!$B$2:$AZ$70,23,0)/100)</f>
        <v/>
      </c>
      <c r="AA335" s="24" t="str">
        <f>IF($D335="","",$B335*VLOOKUP($D335,aliments!$B$2:$AZ$70,24,0)/100)</f>
        <v/>
      </c>
      <c r="AB335" s="24" t="str">
        <f>IF($D335="","",$B335*VLOOKUP($D335,aliments!$B$2:$AZ$70,25,0)/100)</f>
        <v/>
      </c>
      <c r="AC335" s="24" t="str">
        <f>IF($D335="","",$B335*VLOOKUP($D335,aliments!$B$2:$AZ$70,26,0)/100)</f>
        <v/>
      </c>
      <c r="AD335" s="24" t="str">
        <f>IF($D335="","",$B335*VLOOKUP($D335,aliments!$B$2:$AZ$70,27,0)/100)</f>
        <v/>
      </c>
      <c r="AE335" s="24" t="str">
        <f>IF($D335="","",$B335*VLOOKUP($D335,aliments!$B$2:$AZ$70,28,0)/100)</f>
        <v/>
      </c>
      <c r="AF335" s="24" t="str">
        <f>IF($D335="","",$B335*VLOOKUP($D335,aliments!$B$2:$AZ$70,29,0)/100)</f>
        <v/>
      </c>
      <c r="AG335" s="24" t="str">
        <f>IF($D335="","",$B335*VLOOKUP($D335,aliments!$B$2:$AZ$70,30,0)/100)</f>
        <v/>
      </c>
      <c r="AH335" s="24" t="str">
        <f>IF($D335="","",$B335*VLOOKUP($D335,aliments!$B$2:$AZ$70,31,0)/100)</f>
        <v/>
      </c>
      <c r="AI335" s="24" t="str">
        <f>IF($D335="","",$B335*VLOOKUP($D335,aliments!$B$2:$AZ$70,32,0)/100)</f>
        <v/>
      </c>
      <c r="AJ335" s="24" t="str">
        <f>IF($D335="","",$B335*VLOOKUP($D335,aliments!$B$2:$AZ$70,33,0)/100)</f>
        <v/>
      </c>
      <c r="AK335" s="24" t="str">
        <f>IF($D335="","",$B335*VLOOKUP($D335,aliments!$B$2:$AZ$70,34,0)/100)</f>
        <v/>
      </c>
      <c r="AL335" s="24" t="str">
        <f>IF($D335="","",$B335*VLOOKUP($D335,aliments!$B$2:$AZ$70,35,0)/100)</f>
        <v/>
      </c>
      <c r="AM335" s="24" t="str">
        <f>IF($D335="","",$B335*VLOOKUP($D335,aliments!$B$2:$AZ$70,36,0)/100)</f>
        <v/>
      </c>
      <c r="AN335" s="24" t="str">
        <f>IF($D335="","",$B335*VLOOKUP($D335,aliments!$B$2:$AZ$70,37,0)/100)</f>
        <v/>
      </c>
      <c r="AT335" s="19"/>
      <c r="AU335" s="19"/>
      <c r="AV335" s="19"/>
      <c r="AW335" s="19"/>
      <c r="AX335" s="19"/>
      <c r="AY335" s="19"/>
      <c r="AZ335" s="19"/>
      <c r="BA335" s="19"/>
      <c r="BB335" s="19"/>
      <c r="BC335" s="19"/>
      <c r="BD335" s="19"/>
      <c r="BE335" s="19"/>
      <c r="BF335" s="19"/>
      <c r="BG335" s="19"/>
      <c r="BH335" s="19"/>
      <c r="BI335" s="19"/>
      <c r="BJ335" s="19"/>
      <c r="BK335" s="19"/>
      <c r="BL335" s="19"/>
      <c r="BM335" s="19"/>
      <c r="BN335" s="19"/>
      <c r="BO335" s="19"/>
      <c r="BP335" s="19"/>
      <c r="BQ335" s="19"/>
      <c r="BR335" s="19"/>
      <c r="BS335" s="19"/>
      <c r="BT335" s="19"/>
      <c r="BU335" s="19"/>
      <c r="BV335" s="19"/>
      <c r="BW335" s="19"/>
    </row>
    <row r="336" spans="1:75">
      <c r="D336" s="23"/>
      <c r="E336" s="24" t="str">
        <f>IF($D336="","",$B336*VLOOKUP($D336,aliments!$B$2:$AZ$70,2,0)/100)</f>
        <v/>
      </c>
      <c r="F336" s="24" t="str">
        <f>IF($D336="","",$B336*VLOOKUP($D336,aliments!$B$2:$AZ$70,3,0)/100)</f>
        <v/>
      </c>
      <c r="G336" s="24" t="str">
        <f>IF($D336="","",$B336*VLOOKUP($D336,aliments!$B$2:$AZ$70,4,0)/100)</f>
        <v/>
      </c>
      <c r="H336" s="24" t="str">
        <f>IF($D336="","",$B336*VLOOKUP($D336,aliments!$B$2:$AZ$70,5,0)/100)</f>
        <v/>
      </c>
      <c r="I336" s="24" t="str">
        <f>IF($D336="","",$B336*VLOOKUP($D336,aliments!$B$2:$AZ$70,6,0)/100)</f>
        <v/>
      </c>
      <c r="J336" s="24" t="str">
        <f>IF($D336="","",$B336*VLOOKUP($D336,aliments!$B$2:$AZ$70,7,0)/100)</f>
        <v/>
      </c>
      <c r="K336" s="24" t="str">
        <f>IF($D336="","",$B336*VLOOKUP($D336,aliments!$B$2:$AZ$70,8,0)/100)</f>
        <v/>
      </c>
      <c r="L336" s="24" t="str">
        <f>IF($D336="","",$B336*VLOOKUP($D336,aliments!$B$2:$AZ$70,9,0)/100)</f>
        <v/>
      </c>
      <c r="M336" s="24" t="str">
        <f>IF($D336="","",$B336*VLOOKUP($D336,aliments!$B$2:$AZ$70,10,0)/100)</f>
        <v/>
      </c>
      <c r="N336" s="24" t="str">
        <f>IF($D336="","",$B336*VLOOKUP($D336,aliments!$B$2:$AZ$70,11,0)/100)</f>
        <v/>
      </c>
      <c r="O336" s="24" t="str">
        <f>IF($D336="","",$B336*VLOOKUP($D336,aliments!$B$2:$AZ$70,12,0)/100)</f>
        <v/>
      </c>
      <c r="P336" s="24" t="str">
        <f>IF($D336="","",$B336*VLOOKUP($D336,aliments!$B$2:$AZ$70,13,0)/100)</f>
        <v/>
      </c>
      <c r="Q336" s="24" t="str">
        <f>IF($D336="","",$B336*VLOOKUP($D336,aliments!$B$2:$AZ$70,14,0)/100)</f>
        <v/>
      </c>
      <c r="R336" s="24" t="str">
        <f>IF($D336="","",$B336*VLOOKUP($D336,aliments!$B$2:$AZ$70,15,0)/100)</f>
        <v/>
      </c>
      <c r="S336" s="24" t="str">
        <f>IF($D336="","",$B336*VLOOKUP($D336,aliments!$B$2:$AZ$70,16,0)/100)</f>
        <v/>
      </c>
      <c r="T336" s="24" t="str">
        <f>IF($D336="","",$B336*VLOOKUP($D336,aliments!$B$2:$AZ$70,17,0)/100)</f>
        <v/>
      </c>
      <c r="U336" s="24" t="str">
        <f>IF($D336="","",$B336*VLOOKUP($D336,aliments!$B$2:$AZ$70,18,0)/100)</f>
        <v/>
      </c>
      <c r="V336" s="24" t="str">
        <f>IF($D336="","",$B336*VLOOKUP($D336,aliments!$B$2:$AZ$70,19,0)/100)</f>
        <v/>
      </c>
      <c r="W336" s="24" t="str">
        <f>IF($D336="","",$B336*VLOOKUP($D336,aliments!$B$2:$AZ$70,20,0)/100)</f>
        <v/>
      </c>
      <c r="X336" s="24" t="str">
        <f>IF($D336="","",$B336*VLOOKUP($D336,aliments!$B$2:$AZ$70,21,0)/100)</f>
        <v/>
      </c>
      <c r="Y336" s="24" t="str">
        <f>IF($D336="","",$B336*VLOOKUP($D336,aliments!$B$2:$AZ$70,22,0)/100)</f>
        <v/>
      </c>
      <c r="Z336" s="24" t="str">
        <f>IF($D336="","",$B336*VLOOKUP($D336,aliments!$B$2:$AZ$70,23,0)/100)</f>
        <v/>
      </c>
      <c r="AA336" s="24" t="str">
        <f>IF($D336="","",$B336*VLOOKUP($D336,aliments!$B$2:$AZ$70,24,0)/100)</f>
        <v/>
      </c>
      <c r="AB336" s="24" t="str">
        <f>IF($D336="","",$B336*VLOOKUP($D336,aliments!$B$2:$AZ$70,25,0)/100)</f>
        <v/>
      </c>
      <c r="AC336" s="24" t="str">
        <f>IF($D336="","",$B336*VLOOKUP($D336,aliments!$B$2:$AZ$70,26,0)/100)</f>
        <v/>
      </c>
      <c r="AD336" s="24" t="str">
        <f>IF($D336="","",$B336*VLOOKUP($D336,aliments!$B$2:$AZ$70,27,0)/100)</f>
        <v/>
      </c>
      <c r="AE336" s="24" t="str">
        <f>IF($D336="","",$B336*VLOOKUP($D336,aliments!$B$2:$AZ$70,28,0)/100)</f>
        <v/>
      </c>
      <c r="AF336" s="24" t="str">
        <f>IF($D336="","",$B336*VLOOKUP($D336,aliments!$B$2:$AZ$70,29,0)/100)</f>
        <v/>
      </c>
      <c r="AG336" s="24" t="str">
        <f>IF($D336="","",$B336*VLOOKUP($D336,aliments!$B$2:$AZ$70,30,0)/100)</f>
        <v/>
      </c>
      <c r="AH336" s="24" t="str">
        <f>IF($D336="","",$B336*VLOOKUP($D336,aliments!$B$2:$AZ$70,31,0)/100)</f>
        <v/>
      </c>
      <c r="AI336" s="24" t="str">
        <f>IF($D336="","",$B336*VLOOKUP($D336,aliments!$B$2:$AZ$70,32,0)/100)</f>
        <v/>
      </c>
      <c r="AJ336" s="24" t="str">
        <f>IF($D336="","",$B336*VLOOKUP($D336,aliments!$B$2:$AZ$70,33,0)/100)</f>
        <v/>
      </c>
      <c r="AK336" s="24" t="str">
        <f>IF($D336="","",$B336*VLOOKUP($D336,aliments!$B$2:$AZ$70,34,0)/100)</f>
        <v/>
      </c>
      <c r="AL336" s="24" t="str">
        <f>IF($D336="","",$B336*VLOOKUP($D336,aliments!$B$2:$AZ$70,35,0)/100)</f>
        <v/>
      </c>
      <c r="AM336" s="24" t="str">
        <f>IF($D336="","",$B336*VLOOKUP($D336,aliments!$B$2:$AZ$70,36,0)/100)</f>
        <v/>
      </c>
      <c r="AN336" s="24" t="str">
        <f>IF($D336="","",$B336*VLOOKUP($D336,aliments!$B$2:$AZ$70,37,0)/100)</f>
        <v/>
      </c>
      <c r="AT336" s="19"/>
      <c r="AU336" s="19"/>
      <c r="AV336" s="19"/>
      <c r="AW336" s="19"/>
      <c r="AX336" s="19"/>
      <c r="AY336" s="19"/>
      <c r="AZ336" s="19"/>
      <c r="BA336" s="19"/>
      <c r="BB336" s="19"/>
      <c r="BC336" s="19"/>
      <c r="BD336" s="19"/>
      <c r="BE336" s="19"/>
      <c r="BF336" s="19"/>
      <c r="BG336" s="19"/>
      <c r="BH336" s="19"/>
      <c r="BI336" s="19"/>
      <c r="BJ336" s="19"/>
      <c r="BK336" s="19"/>
      <c r="BL336" s="19"/>
      <c r="BM336" s="19"/>
      <c r="BN336" s="19"/>
      <c r="BO336" s="19"/>
      <c r="BP336" s="19"/>
      <c r="BQ336" s="19"/>
      <c r="BR336" s="19"/>
      <c r="BS336" s="19"/>
      <c r="BT336" s="19"/>
      <c r="BU336" s="19"/>
      <c r="BV336" s="19"/>
      <c r="BW336" s="19"/>
    </row>
    <row r="337" spans="1:75" ht="13.5" thickBot="1">
      <c r="D337" s="23"/>
      <c r="E337" s="24" t="str">
        <f>IF($D337="","",$B337*VLOOKUP($D337,aliments!$B$2:$AZ$70,2,0)/100)</f>
        <v/>
      </c>
      <c r="F337" s="24" t="str">
        <f>IF($D337="","",$B337*VLOOKUP($D337,aliments!$B$2:$AZ$70,3,0)/100)</f>
        <v/>
      </c>
      <c r="G337" s="24" t="str">
        <f>IF($D337="","",$B337*VLOOKUP($D337,aliments!$B$2:$AZ$70,4,0)/100)</f>
        <v/>
      </c>
      <c r="H337" s="24" t="str">
        <f>IF($D337="","",$B337*VLOOKUP($D337,aliments!$B$2:$AZ$70,5,0)/100)</f>
        <v/>
      </c>
      <c r="I337" s="24" t="str">
        <f>IF($D337="","",$B337*VLOOKUP($D337,aliments!$B$2:$AZ$70,6,0)/100)</f>
        <v/>
      </c>
      <c r="J337" s="24" t="str">
        <f>IF($D337="","",$B337*VLOOKUP($D337,aliments!$B$2:$AZ$70,7,0)/100)</f>
        <v/>
      </c>
      <c r="K337" s="24" t="str">
        <f>IF($D337="","",$B337*VLOOKUP($D337,aliments!$B$2:$AZ$70,8,0)/100)</f>
        <v/>
      </c>
      <c r="L337" s="24" t="str">
        <f>IF($D337="","",$B337*VLOOKUP($D337,aliments!$B$2:$AZ$70,9,0)/100)</f>
        <v/>
      </c>
      <c r="M337" s="24" t="str">
        <f>IF($D337="","",$B337*VLOOKUP($D337,aliments!$B$2:$AZ$70,10,0)/100)</f>
        <v/>
      </c>
      <c r="N337" s="24" t="str">
        <f>IF($D337="","",$B337*VLOOKUP($D337,aliments!$B$2:$AZ$70,11,0)/100)</f>
        <v/>
      </c>
      <c r="O337" s="24" t="str">
        <f>IF($D337="","",$B337*VLOOKUP($D337,aliments!$B$2:$AZ$70,12,0)/100)</f>
        <v/>
      </c>
      <c r="P337" s="24" t="str">
        <f>IF($D337="","",$B337*VLOOKUP($D337,aliments!$B$2:$AZ$70,13,0)/100)</f>
        <v/>
      </c>
      <c r="Q337" s="24" t="str">
        <f>IF($D337="","",$B337*VLOOKUP($D337,aliments!$B$2:$AZ$70,14,0)/100)</f>
        <v/>
      </c>
      <c r="R337" s="24" t="str">
        <f>IF($D337="","",$B337*VLOOKUP($D337,aliments!$B$2:$AZ$70,15,0)/100)</f>
        <v/>
      </c>
      <c r="S337" s="24" t="str">
        <f>IF($D337="","",$B337*VLOOKUP($D337,aliments!$B$2:$AZ$70,16,0)/100)</f>
        <v/>
      </c>
      <c r="T337" s="24" t="str">
        <f>IF($D337="","",$B337*VLOOKUP($D337,aliments!$B$2:$AZ$70,17,0)/100)</f>
        <v/>
      </c>
      <c r="U337" s="24" t="str">
        <f>IF($D337="","",$B337*VLOOKUP($D337,aliments!$B$2:$AZ$70,18,0)/100)</f>
        <v/>
      </c>
      <c r="V337" s="24" t="str">
        <f>IF($D337="","",$B337*VLOOKUP($D337,aliments!$B$2:$AZ$70,19,0)/100)</f>
        <v/>
      </c>
      <c r="W337" s="24" t="str">
        <f>IF($D337="","",$B337*VLOOKUP($D337,aliments!$B$2:$AZ$70,20,0)/100)</f>
        <v/>
      </c>
      <c r="X337" s="24" t="str">
        <f>IF($D337="","",$B337*VLOOKUP($D337,aliments!$B$2:$AZ$70,21,0)/100)</f>
        <v/>
      </c>
      <c r="Y337" s="24" t="str">
        <f>IF($D337="","",$B337*VLOOKUP($D337,aliments!$B$2:$AZ$70,22,0)/100)</f>
        <v/>
      </c>
      <c r="Z337" s="24" t="str">
        <f>IF($D337="","",$B337*VLOOKUP($D337,aliments!$B$2:$AZ$70,23,0)/100)</f>
        <v/>
      </c>
      <c r="AA337" s="24" t="str">
        <f>IF($D337="","",$B337*VLOOKUP($D337,aliments!$B$2:$AZ$70,24,0)/100)</f>
        <v/>
      </c>
      <c r="AB337" s="24" t="str">
        <f>IF($D337="","",$B337*VLOOKUP($D337,aliments!$B$2:$AZ$70,25,0)/100)</f>
        <v/>
      </c>
      <c r="AC337" s="24" t="str">
        <f>IF($D337="","",$B337*VLOOKUP($D337,aliments!$B$2:$AZ$70,26,0)/100)</f>
        <v/>
      </c>
      <c r="AD337" s="24" t="str">
        <f>IF($D337="","",$B337*VLOOKUP($D337,aliments!$B$2:$AZ$70,27,0)/100)</f>
        <v/>
      </c>
      <c r="AE337" s="24" t="str">
        <f>IF($D337="","",$B337*VLOOKUP($D337,aliments!$B$2:$AZ$70,28,0)/100)</f>
        <v/>
      </c>
      <c r="AF337" s="24" t="str">
        <f>IF($D337="","",$B337*VLOOKUP($D337,aliments!$B$2:$AZ$70,29,0)/100)</f>
        <v/>
      </c>
      <c r="AG337" s="24" t="str">
        <f>IF($D337="","",$B337*VLOOKUP($D337,aliments!$B$2:$AZ$70,30,0)/100)</f>
        <v/>
      </c>
      <c r="AH337" s="24" t="str">
        <f>IF($D337="","",$B337*VLOOKUP($D337,aliments!$B$2:$AZ$70,31,0)/100)</f>
        <v/>
      </c>
      <c r="AI337" s="24" t="str">
        <f>IF($D337="","",$B337*VLOOKUP($D337,aliments!$B$2:$AZ$70,32,0)/100)</f>
        <v/>
      </c>
      <c r="AJ337" s="24" t="str">
        <f>IF($D337="","",$B337*VLOOKUP($D337,aliments!$B$2:$AZ$70,33,0)/100)</f>
        <v/>
      </c>
      <c r="AK337" s="24" t="str">
        <f>IF($D337="","",$B337*VLOOKUP($D337,aliments!$B$2:$AZ$70,34,0)/100)</f>
        <v/>
      </c>
      <c r="AL337" s="24" t="str">
        <f>IF($D337="","",$B337*VLOOKUP($D337,aliments!$B$2:$AZ$70,35,0)/100)</f>
        <v/>
      </c>
      <c r="AM337" s="24" t="str">
        <f>IF($D337="","",$B337*VLOOKUP($D337,aliments!$B$2:$AZ$70,36,0)/100)</f>
        <v/>
      </c>
      <c r="AN337" s="24" t="str">
        <f>IF($D337="","",$B337*VLOOKUP($D337,aliments!$B$2:$AZ$70,37,0)/100)</f>
        <v/>
      </c>
    </row>
    <row r="338" spans="1:75" ht="13.5" thickBot="1">
      <c r="A338" s="12" t="s">
        <v>4</v>
      </c>
      <c r="E338" s="28" t="str">
        <f>IF(SUM(E331:E337)=0,"",AVERAGE(E331:E337))</f>
        <v/>
      </c>
      <c r="F338" s="28">
        <f>SUM(F331:F337)</f>
        <v>0</v>
      </c>
      <c r="G338" s="13">
        <f>SUM(G331:G337)</f>
        <v>0</v>
      </c>
      <c r="H338" s="13">
        <f t="shared" ref="H338" si="997">SUM(H331:H337)</f>
        <v>0</v>
      </c>
      <c r="I338" s="13">
        <f t="shared" ref="I338" si="998">SUM(I331:I337)</f>
        <v>0</v>
      </c>
      <c r="J338" s="13">
        <f t="shared" ref="J338" si="999">SUM(J331:J337)</f>
        <v>0</v>
      </c>
      <c r="K338" s="13">
        <f t="shared" ref="K338" si="1000">SUM(K331:K337)</f>
        <v>0</v>
      </c>
      <c r="L338" s="13">
        <f t="shared" ref="L338" si="1001">SUM(L331:L337)</f>
        <v>0</v>
      </c>
      <c r="M338" s="13">
        <f t="shared" ref="M338" si="1002">SUM(M331:M337)</f>
        <v>0</v>
      </c>
      <c r="N338" s="13">
        <f t="shared" ref="N338" si="1003">SUM(N331:N337)</f>
        <v>0</v>
      </c>
      <c r="O338" s="13">
        <f t="shared" ref="O338" si="1004">SUM(O331:O337)</f>
        <v>0</v>
      </c>
      <c r="P338" s="13">
        <f t="shared" ref="P338" si="1005">SUM(P331:P337)</f>
        <v>0</v>
      </c>
      <c r="Q338" s="13">
        <f t="shared" ref="Q338" si="1006">SUM(Q331:Q337)</f>
        <v>0</v>
      </c>
      <c r="R338" s="13">
        <f t="shared" ref="R338" si="1007">SUM(R331:R337)</f>
        <v>0</v>
      </c>
      <c r="S338" s="13">
        <f t="shared" ref="S338" si="1008">SUM(S331:S337)</f>
        <v>0</v>
      </c>
      <c r="T338" s="13">
        <f t="shared" ref="T338" si="1009">SUM(T331:T337)</f>
        <v>0</v>
      </c>
      <c r="U338" s="13">
        <f t="shared" ref="U338" si="1010">SUM(U331:U337)</f>
        <v>0</v>
      </c>
      <c r="V338" s="13">
        <f t="shared" ref="V338" si="1011">SUM(V331:V337)</f>
        <v>0</v>
      </c>
      <c r="W338" s="13">
        <f t="shared" ref="W338" si="1012">SUM(W331:W337)</f>
        <v>0</v>
      </c>
      <c r="X338" s="13">
        <f t="shared" ref="X338" si="1013">SUM(X331:X337)</f>
        <v>0</v>
      </c>
      <c r="Y338" s="13">
        <f t="shared" ref="Y338" si="1014">SUM(Y331:Y337)</f>
        <v>0</v>
      </c>
      <c r="Z338" s="13">
        <f t="shared" ref="Z338" si="1015">SUM(Z331:Z337)</f>
        <v>0</v>
      </c>
      <c r="AA338" s="13">
        <f t="shared" ref="AA338" si="1016">SUM(AA331:AA337)</f>
        <v>0</v>
      </c>
      <c r="AB338" s="13">
        <f t="shared" ref="AB338" si="1017">SUM(AB331:AB337)</f>
        <v>0</v>
      </c>
      <c r="AC338" s="13">
        <f t="shared" ref="AC338" si="1018">SUM(AC331:AC337)</f>
        <v>0</v>
      </c>
      <c r="AD338" s="13">
        <f t="shared" ref="AD338" si="1019">SUM(AD331:AD337)</f>
        <v>0</v>
      </c>
      <c r="AE338" s="13">
        <f t="shared" ref="AE338" si="1020">SUM(AE331:AE337)</f>
        <v>0</v>
      </c>
      <c r="AF338" s="13">
        <f t="shared" ref="AF338" si="1021">SUM(AF331:AF337)</f>
        <v>0</v>
      </c>
      <c r="AG338" s="13">
        <f t="shared" ref="AG338" si="1022">SUM(AG331:AG337)</f>
        <v>0</v>
      </c>
      <c r="AH338" s="13">
        <f t="shared" ref="AH338" si="1023">SUM(AH331:AH337)</f>
        <v>0</v>
      </c>
      <c r="AI338" s="13">
        <f t="shared" ref="AI338" si="1024">SUM(AI331:AI337)</f>
        <v>0</v>
      </c>
      <c r="AJ338" s="13">
        <f t="shared" ref="AJ338" si="1025">SUM(AJ331:AJ337)</f>
        <v>0</v>
      </c>
      <c r="AK338" s="13">
        <f t="shared" ref="AK338" si="1026">SUM(AK331:AK337)</f>
        <v>0</v>
      </c>
      <c r="AL338" s="13">
        <f t="shared" ref="AL338" si="1027">SUM(AL331:AL337)</f>
        <v>0</v>
      </c>
      <c r="AM338" s="13">
        <f t="shared" ref="AM338" si="1028">SUM(AM331:AM337)</f>
        <v>0</v>
      </c>
      <c r="AN338" s="13">
        <f t="shared" ref="AN338" si="1029">SUM(AN331:AN337)</f>
        <v>0</v>
      </c>
    </row>
    <row r="339" spans="1:75" ht="13.5" thickBot="1">
      <c r="A339" s="5"/>
    </row>
    <row r="340" spans="1:75" ht="13.5" thickBot="1">
      <c r="A340" s="2" t="s">
        <v>2</v>
      </c>
      <c r="B340" s="3" t="s">
        <v>165</v>
      </c>
      <c r="C340" s="3"/>
      <c r="D340" s="3" t="s">
        <v>0</v>
      </c>
      <c r="E340" s="27" t="s">
        <v>181</v>
      </c>
      <c r="F340" s="27" t="s">
        <v>180</v>
      </c>
      <c r="G340" s="3" t="s">
        <v>166</v>
      </c>
      <c r="H340" s="3" t="s">
        <v>167</v>
      </c>
      <c r="I340" s="3" t="s">
        <v>168</v>
      </c>
      <c r="J340" s="3" t="s">
        <v>5</v>
      </c>
      <c r="K340" s="3" t="s">
        <v>161</v>
      </c>
      <c r="L340" s="3" t="s">
        <v>162</v>
      </c>
      <c r="M340" s="3" t="s">
        <v>152</v>
      </c>
      <c r="N340" s="3" t="s">
        <v>153</v>
      </c>
      <c r="O340" s="3" t="s">
        <v>154</v>
      </c>
      <c r="P340" s="3" t="s">
        <v>155</v>
      </c>
      <c r="Q340" s="3" t="s">
        <v>156</v>
      </c>
      <c r="R340" s="3" t="s">
        <v>157</v>
      </c>
      <c r="S340" s="3" t="s">
        <v>158</v>
      </c>
      <c r="T340" s="3" t="s">
        <v>159</v>
      </c>
      <c r="U340" s="3" t="s">
        <v>160</v>
      </c>
      <c r="V340" s="3" t="s">
        <v>179</v>
      </c>
      <c r="W340" s="3" t="s">
        <v>178</v>
      </c>
      <c r="X340" s="3" t="s">
        <v>26</v>
      </c>
      <c r="Y340" s="3" t="s">
        <v>29</v>
      </c>
      <c r="Z340" s="3" t="s">
        <v>28</v>
      </c>
      <c r="AA340" s="3" t="s">
        <v>32</v>
      </c>
      <c r="AB340" s="3" t="s">
        <v>23</v>
      </c>
      <c r="AC340" s="3" t="s">
        <v>27</v>
      </c>
      <c r="AD340" s="3" t="s">
        <v>24</v>
      </c>
      <c r="AE340" s="3" t="s">
        <v>25</v>
      </c>
      <c r="AF340" s="3" t="s">
        <v>31</v>
      </c>
      <c r="AG340" s="3" t="s">
        <v>22</v>
      </c>
      <c r="AH340" s="3" t="s">
        <v>30</v>
      </c>
      <c r="AI340" s="3" t="s">
        <v>36</v>
      </c>
      <c r="AJ340" s="3" t="s">
        <v>37</v>
      </c>
      <c r="AK340" s="3" t="s">
        <v>38</v>
      </c>
      <c r="AL340" s="3" t="s">
        <v>40</v>
      </c>
      <c r="AM340" s="3" t="s">
        <v>41</v>
      </c>
      <c r="AN340" s="4" t="s">
        <v>21</v>
      </c>
      <c r="AT340" s="19"/>
      <c r="AU340" s="19"/>
      <c r="AV340" s="19"/>
      <c r="AW340" s="19"/>
      <c r="AX340" s="19"/>
      <c r="AY340" s="19"/>
      <c r="AZ340" s="19"/>
      <c r="BA340" s="19"/>
      <c r="BB340" s="19"/>
      <c r="BC340" s="19"/>
      <c r="BD340" s="19"/>
      <c r="BE340" s="19"/>
      <c r="BF340" s="19"/>
      <c r="BG340" s="19"/>
      <c r="BH340" s="19"/>
      <c r="BI340" s="19"/>
      <c r="BJ340" s="19"/>
      <c r="BK340" s="19"/>
      <c r="BL340" s="19"/>
      <c r="BM340" s="19"/>
      <c r="BN340" s="19"/>
      <c r="BO340" s="19"/>
      <c r="BP340" s="19"/>
      <c r="BQ340" s="19"/>
      <c r="BR340" s="19"/>
      <c r="BS340" s="19"/>
      <c r="BT340" s="19"/>
      <c r="BU340" s="19"/>
      <c r="BV340" s="19"/>
      <c r="BW340" s="19"/>
    </row>
    <row r="341" spans="1:75">
      <c r="D341" s="23"/>
      <c r="E341" s="24" t="str">
        <f>IF($D341="","",$B341*VLOOKUP($D341,aliments!$B$2:$AZ$70,2,0)/100)</f>
        <v/>
      </c>
      <c r="F341" s="24" t="str">
        <f>IF($D341="","",$B341*VLOOKUP($D341,aliments!$B$2:$AZ$70,3,0)/100)</f>
        <v/>
      </c>
      <c r="G341" s="24" t="str">
        <f>IF($D341="","",$B341*VLOOKUP($D341,aliments!$B$2:$AZ$70,4,0)/100)</f>
        <v/>
      </c>
      <c r="H341" s="24" t="str">
        <f>IF($D341="","",$B341*VLOOKUP($D341,aliments!$B$2:$AZ$70,5,0)/100)</f>
        <v/>
      </c>
      <c r="I341" s="24" t="str">
        <f>IF($D341="","",$B341*VLOOKUP($D341,aliments!$B$2:$AZ$70,6,0)/100)</f>
        <v/>
      </c>
      <c r="J341" s="24" t="str">
        <f>IF($D341="","",$B341*VLOOKUP($D341,aliments!$B$2:$AZ$70,7,0)/100)</f>
        <v/>
      </c>
      <c r="K341" s="24" t="str">
        <f>IF($D341="","",$B341*VLOOKUP($D341,aliments!$B$2:$AZ$70,8,0)/100)</f>
        <v/>
      </c>
      <c r="L341" s="24" t="str">
        <f>IF($D341="","",$B341*VLOOKUP($D341,aliments!$B$2:$AZ$70,9,0)/100)</f>
        <v/>
      </c>
      <c r="M341" s="24" t="str">
        <f>IF($D341="","",$B341*VLOOKUP($D341,aliments!$B$2:$AZ$70,10,0)/100)</f>
        <v/>
      </c>
      <c r="N341" s="24" t="str">
        <f>IF($D341="","",$B341*VLOOKUP($D341,aliments!$B$2:$AZ$70,11,0)/100)</f>
        <v/>
      </c>
      <c r="O341" s="24" t="str">
        <f>IF($D341="","",$B341*VLOOKUP($D341,aliments!$B$2:$AZ$70,12,0)/100)</f>
        <v/>
      </c>
      <c r="P341" s="24" t="str">
        <f>IF($D341="","",$B341*VLOOKUP($D341,aliments!$B$2:$AZ$70,13,0)/100)</f>
        <v/>
      </c>
      <c r="Q341" s="24" t="str">
        <f>IF($D341="","",$B341*VLOOKUP($D341,aliments!$B$2:$AZ$70,14,0)/100)</f>
        <v/>
      </c>
      <c r="R341" s="24" t="str">
        <f>IF($D341="","",$B341*VLOOKUP($D341,aliments!$B$2:$AZ$70,15,0)/100)</f>
        <v/>
      </c>
      <c r="S341" s="24" t="str">
        <f>IF($D341="","",$B341*VLOOKUP($D341,aliments!$B$2:$AZ$70,16,0)/100)</f>
        <v/>
      </c>
      <c r="T341" s="24" t="str">
        <f>IF($D341="","",$B341*VLOOKUP($D341,aliments!$B$2:$AZ$70,17,0)/100)</f>
        <v/>
      </c>
      <c r="U341" s="24" t="str">
        <f>IF($D341="","",$B341*VLOOKUP($D341,aliments!$B$2:$AZ$70,18,0)/100)</f>
        <v/>
      </c>
      <c r="V341" s="24" t="str">
        <f>IF($D341="","",$B341*VLOOKUP($D341,aliments!$B$2:$AZ$70,19,0)/100)</f>
        <v/>
      </c>
      <c r="W341" s="24" t="str">
        <f>IF($D341="","",$B341*VLOOKUP($D341,aliments!$B$2:$AZ$70,20,0)/100)</f>
        <v/>
      </c>
      <c r="X341" s="24" t="str">
        <f>IF($D341="","",$B341*VLOOKUP($D341,aliments!$B$2:$AZ$70,21,0)/100)</f>
        <v/>
      </c>
      <c r="Y341" s="24" t="str">
        <f>IF($D341="","",$B341*VLOOKUP($D341,aliments!$B$2:$AZ$70,22,0)/100)</f>
        <v/>
      </c>
      <c r="Z341" s="24" t="str">
        <f>IF($D341="","",$B341*VLOOKUP($D341,aliments!$B$2:$AZ$70,23,0)/100)</f>
        <v/>
      </c>
      <c r="AA341" s="24" t="str">
        <f>IF($D341="","",$B341*VLOOKUP($D341,aliments!$B$2:$AZ$70,24,0)/100)</f>
        <v/>
      </c>
      <c r="AB341" s="24" t="str">
        <f>IF($D341="","",$B341*VLOOKUP($D341,aliments!$B$2:$AZ$70,25,0)/100)</f>
        <v/>
      </c>
      <c r="AC341" s="24" t="str">
        <f>IF($D341="","",$B341*VLOOKUP($D341,aliments!$B$2:$AZ$70,26,0)/100)</f>
        <v/>
      </c>
      <c r="AD341" s="24" t="str">
        <f>IF($D341="","",$B341*VLOOKUP($D341,aliments!$B$2:$AZ$70,27,0)/100)</f>
        <v/>
      </c>
      <c r="AE341" s="24" t="str">
        <f>IF($D341="","",$B341*VLOOKUP($D341,aliments!$B$2:$AZ$70,28,0)/100)</f>
        <v/>
      </c>
      <c r="AF341" s="24" t="str">
        <f>IF($D341="","",$B341*VLOOKUP($D341,aliments!$B$2:$AZ$70,29,0)/100)</f>
        <v/>
      </c>
      <c r="AG341" s="24" t="str">
        <f>IF($D341="","",$B341*VLOOKUP($D341,aliments!$B$2:$AZ$70,30,0)/100)</f>
        <v/>
      </c>
      <c r="AH341" s="24" t="str">
        <f>IF($D341="","",$B341*VLOOKUP($D341,aliments!$B$2:$AZ$70,31,0)/100)</f>
        <v/>
      </c>
      <c r="AI341" s="24" t="str">
        <f>IF($D341="","",$B341*VLOOKUP($D341,aliments!$B$2:$AZ$70,32,0)/100)</f>
        <v/>
      </c>
      <c r="AJ341" s="24" t="str">
        <f>IF($D341="","",$B341*VLOOKUP($D341,aliments!$B$2:$AZ$70,33,0)/100)</f>
        <v/>
      </c>
      <c r="AK341" s="24" t="str">
        <f>IF($D341="","",$B341*VLOOKUP($D341,aliments!$B$2:$AZ$70,34,0)/100)</f>
        <v/>
      </c>
      <c r="AL341" s="24" t="str">
        <f>IF($D341="","",$B341*VLOOKUP($D341,aliments!$B$2:$AZ$70,35,0)/100)</f>
        <v/>
      </c>
      <c r="AM341" s="24" t="str">
        <f>IF($D341="","",$B341*VLOOKUP($D341,aliments!$B$2:$AZ$70,36,0)/100)</f>
        <v/>
      </c>
      <c r="AN341" s="24" t="str">
        <f>IF($D341="","",$B341*VLOOKUP($D341,aliments!$B$2:$AZ$70,37,0)/100)</f>
        <v/>
      </c>
      <c r="AT341" s="19"/>
      <c r="AU341" s="19"/>
      <c r="AV341" s="19"/>
      <c r="AW341" s="19"/>
      <c r="AX341" s="19"/>
      <c r="AY341" s="19"/>
      <c r="AZ341" s="19"/>
      <c r="BA341" s="19"/>
      <c r="BB341" s="19"/>
      <c r="BC341" s="19"/>
      <c r="BD341" s="19"/>
      <c r="BE341" s="19"/>
      <c r="BF341" s="19"/>
      <c r="BG341" s="19"/>
      <c r="BH341" s="19"/>
      <c r="BI341" s="19"/>
      <c r="BJ341" s="19"/>
      <c r="BK341" s="19"/>
      <c r="BL341" s="19"/>
      <c r="BM341" s="19"/>
      <c r="BN341" s="19"/>
      <c r="BO341" s="19"/>
      <c r="BP341" s="19"/>
      <c r="BQ341" s="19"/>
      <c r="BR341" s="19"/>
      <c r="BS341" s="19"/>
      <c r="BT341" s="19"/>
      <c r="BU341" s="19"/>
      <c r="BV341" s="19"/>
      <c r="BW341" s="19"/>
    </row>
    <row r="342" spans="1:75">
      <c r="D342" s="23"/>
      <c r="E342" s="24" t="str">
        <f>IF($D342="","",$B342*VLOOKUP($D342,aliments!$B$2:$AZ$70,2,0)/100)</f>
        <v/>
      </c>
      <c r="F342" s="24" t="str">
        <f>IF($D342="","",$B342*VLOOKUP($D342,aliments!$B$2:$AZ$70,3,0)/100)</f>
        <v/>
      </c>
      <c r="G342" s="24" t="str">
        <f>IF($D342="","",$B342*VLOOKUP($D342,aliments!$B$2:$AZ$70,4,0)/100)</f>
        <v/>
      </c>
      <c r="H342" s="24" t="str">
        <f>IF($D342="","",$B342*VLOOKUP($D342,aliments!$B$2:$AZ$70,5,0)/100)</f>
        <v/>
      </c>
      <c r="I342" s="24" t="str">
        <f>IF($D342="","",$B342*VLOOKUP($D342,aliments!$B$2:$AZ$70,6,0)/100)</f>
        <v/>
      </c>
      <c r="J342" s="24" t="str">
        <f>IF($D342="","",$B342*VLOOKUP($D342,aliments!$B$2:$AZ$70,7,0)/100)</f>
        <v/>
      </c>
      <c r="K342" s="24" t="str">
        <f>IF($D342="","",$B342*VLOOKUP($D342,aliments!$B$2:$AZ$70,8,0)/100)</f>
        <v/>
      </c>
      <c r="L342" s="24" t="str">
        <f>IF($D342="","",$B342*VLOOKUP($D342,aliments!$B$2:$AZ$70,9,0)/100)</f>
        <v/>
      </c>
      <c r="M342" s="24" t="str">
        <f>IF($D342="","",$B342*VLOOKUP($D342,aliments!$B$2:$AZ$70,10,0)/100)</f>
        <v/>
      </c>
      <c r="N342" s="24" t="str">
        <f>IF($D342="","",$B342*VLOOKUP($D342,aliments!$B$2:$AZ$70,11,0)/100)</f>
        <v/>
      </c>
      <c r="O342" s="24" t="str">
        <f>IF($D342="","",$B342*VLOOKUP($D342,aliments!$B$2:$AZ$70,12,0)/100)</f>
        <v/>
      </c>
      <c r="P342" s="24" t="str">
        <f>IF($D342="","",$B342*VLOOKUP($D342,aliments!$B$2:$AZ$70,13,0)/100)</f>
        <v/>
      </c>
      <c r="Q342" s="24" t="str">
        <f>IF($D342="","",$B342*VLOOKUP($D342,aliments!$B$2:$AZ$70,14,0)/100)</f>
        <v/>
      </c>
      <c r="R342" s="24" t="str">
        <f>IF($D342="","",$B342*VLOOKUP($D342,aliments!$B$2:$AZ$70,15,0)/100)</f>
        <v/>
      </c>
      <c r="S342" s="24" t="str">
        <f>IF($D342="","",$B342*VLOOKUP($D342,aliments!$B$2:$AZ$70,16,0)/100)</f>
        <v/>
      </c>
      <c r="T342" s="24" t="str">
        <f>IF($D342="","",$B342*VLOOKUP($D342,aliments!$B$2:$AZ$70,17,0)/100)</f>
        <v/>
      </c>
      <c r="U342" s="24" t="str">
        <f>IF($D342="","",$B342*VLOOKUP($D342,aliments!$B$2:$AZ$70,18,0)/100)</f>
        <v/>
      </c>
      <c r="V342" s="24" t="str">
        <f>IF($D342="","",$B342*VLOOKUP($D342,aliments!$B$2:$AZ$70,19,0)/100)</f>
        <v/>
      </c>
      <c r="W342" s="24" t="str">
        <f>IF($D342="","",$B342*VLOOKUP($D342,aliments!$B$2:$AZ$70,20,0)/100)</f>
        <v/>
      </c>
      <c r="X342" s="24" t="str">
        <f>IF($D342="","",$B342*VLOOKUP($D342,aliments!$B$2:$AZ$70,21,0)/100)</f>
        <v/>
      </c>
      <c r="Y342" s="24" t="str">
        <f>IF($D342="","",$B342*VLOOKUP($D342,aliments!$B$2:$AZ$70,22,0)/100)</f>
        <v/>
      </c>
      <c r="Z342" s="24" t="str">
        <f>IF($D342="","",$B342*VLOOKUP($D342,aliments!$B$2:$AZ$70,23,0)/100)</f>
        <v/>
      </c>
      <c r="AA342" s="24" t="str">
        <f>IF($D342="","",$B342*VLOOKUP($D342,aliments!$B$2:$AZ$70,24,0)/100)</f>
        <v/>
      </c>
      <c r="AB342" s="24" t="str">
        <f>IF($D342="","",$B342*VLOOKUP($D342,aliments!$B$2:$AZ$70,25,0)/100)</f>
        <v/>
      </c>
      <c r="AC342" s="24" t="str">
        <f>IF($D342="","",$B342*VLOOKUP($D342,aliments!$B$2:$AZ$70,26,0)/100)</f>
        <v/>
      </c>
      <c r="AD342" s="24" t="str">
        <f>IF($D342="","",$B342*VLOOKUP($D342,aliments!$B$2:$AZ$70,27,0)/100)</f>
        <v/>
      </c>
      <c r="AE342" s="24" t="str">
        <f>IF($D342="","",$B342*VLOOKUP($D342,aliments!$B$2:$AZ$70,28,0)/100)</f>
        <v/>
      </c>
      <c r="AF342" s="24" t="str">
        <f>IF($D342="","",$B342*VLOOKUP($D342,aliments!$B$2:$AZ$70,29,0)/100)</f>
        <v/>
      </c>
      <c r="AG342" s="24" t="str">
        <f>IF($D342="","",$B342*VLOOKUP($D342,aliments!$B$2:$AZ$70,30,0)/100)</f>
        <v/>
      </c>
      <c r="AH342" s="24" t="str">
        <f>IF($D342="","",$B342*VLOOKUP($D342,aliments!$B$2:$AZ$70,31,0)/100)</f>
        <v/>
      </c>
      <c r="AI342" s="24" t="str">
        <f>IF($D342="","",$B342*VLOOKUP($D342,aliments!$B$2:$AZ$70,32,0)/100)</f>
        <v/>
      </c>
      <c r="AJ342" s="24" t="str">
        <f>IF($D342="","",$B342*VLOOKUP($D342,aliments!$B$2:$AZ$70,33,0)/100)</f>
        <v/>
      </c>
      <c r="AK342" s="24" t="str">
        <f>IF($D342="","",$B342*VLOOKUP($D342,aliments!$B$2:$AZ$70,34,0)/100)</f>
        <v/>
      </c>
      <c r="AL342" s="24" t="str">
        <f>IF($D342="","",$B342*VLOOKUP($D342,aliments!$B$2:$AZ$70,35,0)/100)</f>
        <v/>
      </c>
      <c r="AM342" s="24" t="str">
        <f>IF($D342="","",$B342*VLOOKUP($D342,aliments!$B$2:$AZ$70,36,0)/100)</f>
        <v/>
      </c>
      <c r="AN342" s="24" t="str">
        <f>IF($D342="","",$B342*VLOOKUP($D342,aliments!$B$2:$AZ$70,37,0)/100)</f>
        <v/>
      </c>
      <c r="AT342" s="19"/>
      <c r="AU342" s="19"/>
      <c r="AV342" s="19"/>
      <c r="AW342" s="19"/>
      <c r="AX342" s="19"/>
      <c r="AY342" s="19"/>
      <c r="AZ342" s="19"/>
      <c r="BA342" s="19"/>
      <c r="BB342" s="19"/>
      <c r="BC342" s="19"/>
      <c r="BD342" s="19"/>
      <c r="BE342" s="19"/>
      <c r="BF342" s="19"/>
      <c r="BG342" s="19"/>
      <c r="BH342" s="19"/>
      <c r="BI342" s="19"/>
      <c r="BJ342" s="19"/>
      <c r="BK342" s="19"/>
      <c r="BL342" s="19"/>
      <c r="BM342" s="19"/>
      <c r="BN342" s="19"/>
      <c r="BO342" s="19"/>
      <c r="BP342" s="19"/>
      <c r="BQ342" s="19"/>
      <c r="BR342" s="19"/>
      <c r="BS342" s="19"/>
      <c r="BT342" s="19"/>
      <c r="BU342" s="19"/>
      <c r="BV342" s="19"/>
      <c r="BW342" s="19"/>
    </row>
    <row r="343" spans="1:75">
      <c r="D343" s="23"/>
      <c r="E343" s="24" t="str">
        <f>IF($D343="","",$B343*VLOOKUP($D343,aliments!$B$2:$AZ$70,2,0)/100)</f>
        <v/>
      </c>
      <c r="F343" s="24" t="str">
        <f>IF($D343="","",$B343*VLOOKUP($D343,aliments!$B$2:$AZ$70,3,0)/100)</f>
        <v/>
      </c>
      <c r="G343" s="24" t="str">
        <f>IF($D343="","",$B343*VLOOKUP($D343,aliments!$B$2:$AZ$70,4,0)/100)</f>
        <v/>
      </c>
      <c r="H343" s="24" t="str">
        <f>IF($D343="","",$B343*VLOOKUP($D343,aliments!$B$2:$AZ$70,5,0)/100)</f>
        <v/>
      </c>
      <c r="I343" s="24" t="str">
        <f>IF($D343="","",$B343*VLOOKUP($D343,aliments!$B$2:$AZ$70,6,0)/100)</f>
        <v/>
      </c>
      <c r="J343" s="24" t="str">
        <f>IF($D343="","",$B343*VLOOKUP($D343,aliments!$B$2:$AZ$70,7,0)/100)</f>
        <v/>
      </c>
      <c r="K343" s="24" t="str">
        <f>IF($D343="","",$B343*VLOOKUP($D343,aliments!$B$2:$AZ$70,8,0)/100)</f>
        <v/>
      </c>
      <c r="L343" s="24" t="str">
        <f>IF($D343="","",$B343*VLOOKUP($D343,aliments!$B$2:$AZ$70,9,0)/100)</f>
        <v/>
      </c>
      <c r="M343" s="24" t="str">
        <f>IF($D343="","",$B343*VLOOKUP($D343,aliments!$B$2:$AZ$70,10,0)/100)</f>
        <v/>
      </c>
      <c r="N343" s="24" t="str">
        <f>IF($D343="","",$B343*VLOOKUP($D343,aliments!$B$2:$AZ$70,11,0)/100)</f>
        <v/>
      </c>
      <c r="O343" s="24" t="str">
        <f>IF($D343="","",$B343*VLOOKUP($D343,aliments!$B$2:$AZ$70,12,0)/100)</f>
        <v/>
      </c>
      <c r="P343" s="24" t="str">
        <f>IF($D343="","",$B343*VLOOKUP($D343,aliments!$B$2:$AZ$70,13,0)/100)</f>
        <v/>
      </c>
      <c r="Q343" s="24" t="str">
        <f>IF($D343="","",$B343*VLOOKUP($D343,aliments!$B$2:$AZ$70,14,0)/100)</f>
        <v/>
      </c>
      <c r="R343" s="24" t="str">
        <f>IF($D343="","",$B343*VLOOKUP($D343,aliments!$B$2:$AZ$70,15,0)/100)</f>
        <v/>
      </c>
      <c r="S343" s="24" t="str">
        <f>IF($D343="","",$B343*VLOOKUP($D343,aliments!$B$2:$AZ$70,16,0)/100)</f>
        <v/>
      </c>
      <c r="T343" s="24" t="str">
        <f>IF($D343="","",$B343*VLOOKUP($D343,aliments!$B$2:$AZ$70,17,0)/100)</f>
        <v/>
      </c>
      <c r="U343" s="24" t="str">
        <f>IF($D343="","",$B343*VLOOKUP($D343,aliments!$B$2:$AZ$70,18,0)/100)</f>
        <v/>
      </c>
      <c r="V343" s="24" t="str">
        <f>IF($D343="","",$B343*VLOOKUP($D343,aliments!$B$2:$AZ$70,19,0)/100)</f>
        <v/>
      </c>
      <c r="W343" s="24" t="str">
        <f>IF($D343="","",$B343*VLOOKUP($D343,aliments!$B$2:$AZ$70,20,0)/100)</f>
        <v/>
      </c>
      <c r="X343" s="24" t="str">
        <f>IF($D343="","",$B343*VLOOKUP($D343,aliments!$B$2:$AZ$70,21,0)/100)</f>
        <v/>
      </c>
      <c r="Y343" s="24" t="str">
        <f>IF($D343="","",$B343*VLOOKUP($D343,aliments!$B$2:$AZ$70,22,0)/100)</f>
        <v/>
      </c>
      <c r="Z343" s="24" t="str">
        <f>IF($D343="","",$B343*VLOOKUP($D343,aliments!$B$2:$AZ$70,23,0)/100)</f>
        <v/>
      </c>
      <c r="AA343" s="24" t="str">
        <f>IF($D343="","",$B343*VLOOKUP($D343,aliments!$B$2:$AZ$70,24,0)/100)</f>
        <v/>
      </c>
      <c r="AB343" s="24" t="str">
        <f>IF($D343="","",$B343*VLOOKUP($D343,aliments!$B$2:$AZ$70,25,0)/100)</f>
        <v/>
      </c>
      <c r="AC343" s="24" t="str">
        <f>IF($D343="","",$B343*VLOOKUP($D343,aliments!$B$2:$AZ$70,26,0)/100)</f>
        <v/>
      </c>
      <c r="AD343" s="24" t="str">
        <f>IF($D343="","",$B343*VLOOKUP($D343,aliments!$B$2:$AZ$70,27,0)/100)</f>
        <v/>
      </c>
      <c r="AE343" s="24" t="str">
        <f>IF($D343="","",$B343*VLOOKUP($D343,aliments!$B$2:$AZ$70,28,0)/100)</f>
        <v/>
      </c>
      <c r="AF343" s="24" t="str">
        <f>IF($D343="","",$B343*VLOOKUP($D343,aliments!$B$2:$AZ$70,29,0)/100)</f>
        <v/>
      </c>
      <c r="AG343" s="24" t="str">
        <f>IF($D343="","",$B343*VLOOKUP($D343,aliments!$B$2:$AZ$70,30,0)/100)</f>
        <v/>
      </c>
      <c r="AH343" s="24" t="str">
        <f>IF($D343="","",$B343*VLOOKUP($D343,aliments!$B$2:$AZ$70,31,0)/100)</f>
        <v/>
      </c>
      <c r="AI343" s="24" t="str">
        <f>IF($D343="","",$B343*VLOOKUP($D343,aliments!$B$2:$AZ$70,32,0)/100)</f>
        <v/>
      </c>
      <c r="AJ343" s="24" t="str">
        <f>IF($D343="","",$B343*VLOOKUP($D343,aliments!$B$2:$AZ$70,33,0)/100)</f>
        <v/>
      </c>
      <c r="AK343" s="24" t="str">
        <f>IF($D343="","",$B343*VLOOKUP($D343,aliments!$B$2:$AZ$70,34,0)/100)</f>
        <v/>
      </c>
      <c r="AL343" s="24" t="str">
        <f>IF($D343="","",$B343*VLOOKUP($D343,aliments!$B$2:$AZ$70,35,0)/100)</f>
        <v/>
      </c>
      <c r="AM343" s="24" t="str">
        <f>IF($D343="","",$B343*VLOOKUP($D343,aliments!$B$2:$AZ$70,36,0)/100)</f>
        <v/>
      </c>
      <c r="AN343" s="24" t="str">
        <f>IF($D343="","",$B343*VLOOKUP($D343,aliments!$B$2:$AZ$70,37,0)/100)</f>
        <v/>
      </c>
      <c r="AT343" s="19"/>
      <c r="AU343" s="19"/>
      <c r="AV343" s="19"/>
      <c r="AW343" s="19"/>
      <c r="AX343" s="19"/>
      <c r="AY343" s="19"/>
      <c r="AZ343" s="19"/>
      <c r="BA343" s="19"/>
      <c r="BB343" s="19"/>
      <c r="BC343" s="19"/>
      <c r="BD343" s="19"/>
      <c r="BE343" s="19"/>
      <c r="BF343" s="19"/>
      <c r="BG343" s="19"/>
      <c r="BH343" s="19"/>
      <c r="BI343" s="19"/>
      <c r="BJ343" s="19"/>
      <c r="BK343" s="19"/>
      <c r="BL343" s="19"/>
      <c r="BM343" s="19"/>
      <c r="BN343" s="19"/>
      <c r="BO343" s="19"/>
      <c r="BP343" s="19"/>
      <c r="BQ343" s="19"/>
      <c r="BR343" s="19"/>
      <c r="BS343" s="19"/>
      <c r="BT343" s="19"/>
      <c r="BU343" s="19"/>
      <c r="BV343" s="19"/>
      <c r="BW343" s="19"/>
    </row>
    <row r="344" spans="1:75">
      <c r="D344" s="23"/>
      <c r="E344" s="24" t="str">
        <f>IF($D344="","",$B344*VLOOKUP($D344,aliments!$B$2:$AZ$70,2,0)/100)</f>
        <v/>
      </c>
      <c r="F344" s="24" t="str">
        <f>IF($D344="","",$B344*VLOOKUP($D344,aliments!$B$2:$AZ$70,3,0)/100)</f>
        <v/>
      </c>
      <c r="G344" s="24" t="str">
        <f>IF($D344="","",$B344*VLOOKUP($D344,aliments!$B$2:$AZ$70,4,0)/100)</f>
        <v/>
      </c>
      <c r="H344" s="24" t="str">
        <f>IF($D344="","",$B344*VLOOKUP($D344,aliments!$B$2:$AZ$70,5,0)/100)</f>
        <v/>
      </c>
      <c r="I344" s="24" t="str">
        <f>IF($D344="","",$B344*VLOOKUP($D344,aliments!$B$2:$AZ$70,6,0)/100)</f>
        <v/>
      </c>
      <c r="J344" s="24" t="str">
        <f>IF($D344="","",$B344*VLOOKUP($D344,aliments!$B$2:$AZ$70,7,0)/100)</f>
        <v/>
      </c>
      <c r="K344" s="24" t="str">
        <f>IF($D344="","",$B344*VLOOKUP($D344,aliments!$B$2:$AZ$70,8,0)/100)</f>
        <v/>
      </c>
      <c r="L344" s="24" t="str">
        <f>IF($D344="","",$B344*VLOOKUP($D344,aliments!$B$2:$AZ$70,9,0)/100)</f>
        <v/>
      </c>
      <c r="M344" s="24" t="str">
        <f>IF($D344="","",$B344*VLOOKUP($D344,aliments!$B$2:$AZ$70,10,0)/100)</f>
        <v/>
      </c>
      <c r="N344" s="24" t="str">
        <f>IF($D344="","",$B344*VLOOKUP($D344,aliments!$B$2:$AZ$70,11,0)/100)</f>
        <v/>
      </c>
      <c r="O344" s="24" t="str">
        <f>IF($D344="","",$B344*VLOOKUP($D344,aliments!$B$2:$AZ$70,12,0)/100)</f>
        <v/>
      </c>
      <c r="P344" s="24" t="str">
        <f>IF($D344="","",$B344*VLOOKUP($D344,aliments!$B$2:$AZ$70,13,0)/100)</f>
        <v/>
      </c>
      <c r="Q344" s="24" t="str">
        <f>IF($D344="","",$B344*VLOOKUP($D344,aliments!$B$2:$AZ$70,14,0)/100)</f>
        <v/>
      </c>
      <c r="R344" s="24" t="str">
        <f>IF($D344="","",$B344*VLOOKUP($D344,aliments!$B$2:$AZ$70,15,0)/100)</f>
        <v/>
      </c>
      <c r="S344" s="24" t="str">
        <f>IF($D344="","",$B344*VLOOKUP($D344,aliments!$B$2:$AZ$70,16,0)/100)</f>
        <v/>
      </c>
      <c r="T344" s="24" t="str">
        <f>IF($D344="","",$B344*VLOOKUP($D344,aliments!$B$2:$AZ$70,17,0)/100)</f>
        <v/>
      </c>
      <c r="U344" s="24" t="str">
        <f>IF($D344="","",$B344*VLOOKUP($D344,aliments!$B$2:$AZ$70,18,0)/100)</f>
        <v/>
      </c>
      <c r="V344" s="24" t="str">
        <f>IF($D344="","",$B344*VLOOKUP($D344,aliments!$B$2:$AZ$70,19,0)/100)</f>
        <v/>
      </c>
      <c r="W344" s="24" t="str">
        <f>IF($D344="","",$B344*VLOOKUP($D344,aliments!$B$2:$AZ$70,20,0)/100)</f>
        <v/>
      </c>
      <c r="X344" s="24" t="str">
        <f>IF($D344="","",$B344*VLOOKUP($D344,aliments!$B$2:$AZ$70,21,0)/100)</f>
        <v/>
      </c>
      <c r="Y344" s="24" t="str">
        <f>IF($D344="","",$B344*VLOOKUP($D344,aliments!$B$2:$AZ$70,22,0)/100)</f>
        <v/>
      </c>
      <c r="Z344" s="24" t="str">
        <f>IF($D344="","",$B344*VLOOKUP($D344,aliments!$B$2:$AZ$70,23,0)/100)</f>
        <v/>
      </c>
      <c r="AA344" s="24" t="str">
        <f>IF($D344="","",$B344*VLOOKUP($D344,aliments!$B$2:$AZ$70,24,0)/100)</f>
        <v/>
      </c>
      <c r="AB344" s="24" t="str">
        <f>IF($D344="","",$B344*VLOOKUP($D344,aliments!$B$2:$AZ$70,25,0)/100)</f>
        <v/>
      </c>
      <c r="AC344" s="24" t="str">
        <f>IF($D344="","",$B344*VLOOKUP($D344,aliments!$B$2:$AZ$70,26,0)/100)</f>
        <v/>
      </c>
      <c r="AD344" s="24" t="str">
        <f>IF($D344="","",$B344*VLOOKUP($D344,aliments!$B$2:$AZ$70,27,0)/100)</f>
        <v/>
      </c>
      <c r="AE344" s="24" t="str">
        <f>IF($D344="","",$B344*VLOOKUP($D344,aliments!$B$2:$AZ$70,28,0)/100)</f>
        <v/>
      </c>
      <c r="AF344" s="24" t="str">
        <f>IF($D344="","",$B344*VLOOKUP($D344,aliments!$B$2:$AZ$70,29,0)/100)</f>
        <v/>
      </c>
      <c r="AG344" s="24" t="str">
        <f>IF($D344="","",$B344*VLOOKUP($D344,aliments!$B$2:$AZ$70,30,0)/100)</f>
        <v/>
      </c>
      <c r="AH344" s="24" t="str">
        <f>IF($D344="","",$B344*VLOOKUP($D344,aliments!$B$2:$AZ$70,31,0)/100)</f>
        <v/>
      </c>
      <c r="AI344" s="24" t="str">
        <f>IF($D344="","",$B344*VLOOKUP($D344,aliments!$B$2:$AZ$70,32,0)/100)</f>
        <v/>
      </c>
      <c r="AJ344" s="24" t="str">
        <f>IF($D344="","",$B344*VLOOKUP($D344,aliments!$B$2:$AZ$70,33,0)/100)</f>
        <v/>
      </c>
      <c r="AK344" s="24" t="str">
        <f>IF($D344="","",$B344*VLOOKUP($D344,aliments!$B$2:$AZ$70,34,0)/100)</f>
        <v/>
      </c>
      <c r="AL344" s="24" t="str">
        <f>IF($D344="","",$B344*VLOOKUP($D344,aliments!$B$2:$AZ$70,35,0)/100)</f>
        <v/>
      </c>
      <c r="AM344" s="24" t="str">
        <f>IF($D344="","",$B344*VLOOKUP($D344,aliments!$B$2:$AZ$70,36,0)/100)</f>
        <v/>
      </c>
      <c r="AN344" s="24" t="str">
        <f>IF($D344="","",$B344*VLOOKUP($D344,aliments!$B$2:$AZ$70,37,0)/100)</f>
        <v/>
      </c>
      <c r="AT344" s="19"/>
      <c r="AU344" s="19"/>
      <c r="AV344" s="19"/>
      <c r="AW344" s="19"/>
      <c r="AX344" s="19"/>
      <c r="AY344" s="19"/>
      <c r="AZ344" s="19"/>
      <c r="BA344" s="19"/>
      <c r="BB344" s="19"/>
      <c r="BC344" s="19"/>
      <c r="BD344" s="19"/>
      <c r="BE344" s="19"/>
      <c r="BF344" s="19"/>
      <c r="BG344" s="19"/>
      <c r="BH344" s="19"/>
      <c r="BI344" s="19"/>
      <c r="BJ344" s="19"/>
      <c r="BK344" s="19"/>
      <c r="BL344" s="19"/>
      <c r="BM344" s="19"/>
      <c r="BN344" s="19"/>
      <c r="BO344" s="19"/>
      <c r="BP344" s="19"/>
      <c r="BQ344" s="19"/>
      <c r="BR344" s="19"/>
      <c r="BS344" s="19"/>
      <c r="BT344" s="19"/>
      <c r="BU344" s="19"/>
      <c r="BV344" s="19"/>
      <c r="BW344" s="19"/>
    </row>
    <row r="345" spans="1:75">
      <c r="D345" s="23"/>
      <c r="E345" s="24" t="str">
        <f>IF($D345="","",$B345*VLOOKUP($D345,aliments!$B$2:$AZ$70,2,0)/100)</f>
        <v/>
      </c>
      <c r="F345" s="24" t="str">
        <f>IF($D345="","",$B345*VLOOKUP($D345,aliments!$B$2:$AZ$70,3,0)/100)</f>
        <v/>
      </c>
      <c r="G345" s="24" t="str">
        <f>IF($D345="","",$B345*VLOOKUP($D345,aliments!$B$2:$AZ$70,4,0)/100)</f>
        <v/>
      </c>
      <c r="H345" s="24" t="str">
        <f>IF($D345="","",$B345*VLOOKUP($D345,aliments!$B$2:$AZ$70,5,0)/100)</f>
        <v/>
      </c>
      <c r="I345" s="24" t="str">
        <f>IF($D345="","",$B345*VLOOKUP($D345,aliments!$B$2:$AZ$70,6,0)/100)</f>
        <v/>
      </c>
      <c r="J345" s="24" t="str">
        <f>IF($D345="","",$B345*VLOOKUP($D345,aliments!$B$2:$AZ$70,7,0)/100)</f>
        <v/>
      </c>
      <c r="K345" s="24" t="str">
        <f>IF($D345="","",$B345*VLOOKUP($D345,aliments!$B$2:$AZ$70,8,0)/100)</f>
        <v/>
      </c>
      <c r="L345" s="24" t="str">
        <f>IF($D345="","",$B345*VLOOKUP($D345,aliments!$B$2:$AZ$70,9,0)/100)</f>
        <v/>
      </c>
      <c r="M345" s="24" t="str">
        <f>IF($D345="","",$B345*VLOOKUP($D345,aliments!$B$2:$AZ$70,10,0)/100)</f>
        <v/>
      </c>
      <c r="N345" s="24" t="str">
        <f>IF($D345="","",$B345*VLOOKUP($D345,aliments!$B$2:$AZ$70,11,0)/100)</f>
        <v/>
      </c>
      <c r="O345" s="24" t="str">
        <f>IF($D345="","",$B345*VLOOKUP($D345,aliments!$B$2:$AZ$70,12,0)/100)</f>
        <v/>
      </c>
      <c r="P345" s="24" t="str">
        <f>IF($D345="","",$B345*VLOOKUP($D345,aliments!$B$2:$AZ$70,13,0)/100)</f>
        <v/>
      </c>
      <c r="Q345" s="24" t="str">
        <f>IF($D345="","",$B345*VLOOKUP($D345,aliments!$B$2:$AZ$70,14,0)/100)</f>
        <v/>
      </c>
      <c r="R345" s="24" t="str">
        <f>IF($D345="","",$B345*VLOOKUP($D345,aliments!$B$2:$AZ$70,15,0)/100)</f>
        <v/>
      </c>
      <c r="S345" s="24" t="str">
        <f>IF($D345="","",$B345*VLOOKUP($D345,aliments!$B$2:$AZ$70,16,0)/100)</f>
        <v/>
      </c>
      <c r="T345" s="24" t="str">
        <f>IF($D345="","",$B345*VLOOKUP($D345,aliments!$B$2:$AZ$70,17,0)/100)</f>
        <v/>
      </c>
      <c r="U345" s="24" t="str">
        <f>IF($D345="","",$B345*VLOOKUP($D345,aliments!$B$2:$AZ$70,18,0)/100)</f>
        <v/>
      </c>
      <c r="V345" s="24" t="str">
        <f>IF($D345="","",$B345*VLOOKUP($D345,aliments!$B$2:$AZ$70,19,0)/100)</f>
        <v/>
      </c>
      <c r="W345" s="24" t="str">
        <f>IF($D345="","",$B345*VLOOKUP($D345,aliments!$B$2:$AZ$70,20,0)/100)</f>
        <v/>
      </c>
      <c r="X345" s="24" t="str">
        <f>IF($D345="","",$B345*VLOOKUP($D345,aliments!$B$2:$AZ$70,21,0)/100)</f>
        <v/>
      </c>
      <c r="Y345" s="24" t="str">
        <f>IF($D345="","",$B345*VLOOKUP($D345,aliments!$B$2:$AZ$70,22,0)/100)</f>
        <v/>
      </c>
      <c r="Z345" s="24" t="str">
        <f>IF($D345="","",$B345*VLOOKUP($D345,aliments!$B$2:$AZ$70,23,0)/100)</f>
        <v/>
      </c>
      <c r="AA345" s="24" t="str">
        <f>IF($D345="","",$B345*VLOOKUP($D345,aliments!$B$2:$AZ$70,24,0)/100)</f>
        <v/>
      </c>
      <c r="AB345" s="24" t="str">
        <f>IF($D345="","",$B345*VLOOKUP($D345,aliments!$B$2:$AZ$70,25,0)/100)</f>
        <v/>
      </c>
      <c r="AC345" s="24" t="str">
        <f>IF($D345="","",$B345*VLOOKUP($D345,aliments!$B$2:$AZ$70,26,0)/100)</f>
        <v/>
      </c>
      <c r="AD345" s="24" t="str">
        <f>IF($D345="","",$B345*VLOOKUP($D345,aliments!$B$2:$AZ$70,27,0)/100)</f>
        <v/>
      </c>
      <c r="AE345" s="24" t="str">
        <f>IF($D345="","",$B345*VLOOKUP($D345,aliments!$B$2:$AZ$70,28,0)/100)</f>
        <v/>
      </c>
      <c r="AF345" s="24" t="str">
        <f>IF($D345="","",$B345*VLOOKUP($D345,aliments!$B$2:$AZ$70,29,0)/100)</f>
        <v/>
      </c>
      <c r="AG345" s="24" t="str">
        <f>IF($D345="","",$B345*VLOOKUP($D345,aliments!$B$2:$AZ$70,30,0)/100)</f>
        <v/>
      </c>
      <c r="AH345" s="24" t="str">
        <f>IF($D345="","",$B345*VLOOKUP($D345,aliments!$B$2:$AZ$70,31,0)/100)</f>
        <v/>
      </c>
      <c r="AI345" s="24" t="str">
        <f>IF($D345="","",$B345*VLOOKUP($D345,aliments!$B$2:$AZ$70,32,0)/100)</f>
        <v/>
      </c>
      <c r="AJ345" s="24" t="str">
        <f>IF($D345="","",$B345*VLOOKUP($D345,aliments!$B$2:$AZ$70,33,0)/100)</f>
        <v/>
      </c>
      <c r="AK345" s="24" t="str">
        <f>IF($D345="","",$B345*VLOOKUP($D345,aliments!$B$2:$AZ$70,34,0)/100)</f>
        <v/>
      </c>
      <c r="AL345" s="24" t="str">
        <f>IF($D345="","",$B345*VLOOKUP($D345,aliments!$B$2:$AZ$70,35,0)/100)</f>
        <v/>
      </c>
      <c r="AM345" s="24" t="str">
        <f>IF($D345="","",$B345*VLOOKUP($D345,aliments!$B$2:$AZ$70,36,0)/100)</f>
        <v/>
      </c>
      <c r="AN345" s="24" t="str">
        <f>IF($D345="","",$B345*VLOOKUP($D345,aliments!$B$2:$AZ$70,37,0)/100)</f>
        <v/>
      </c>
      <c r="AT345" s="19"/>
      <c r="AU345" s="19"/>
      <c r="AV345" s="19"/>
      <c r="AW345" s="19"/>
      <c r="AX345" s="19"/>
      <c r="AY345" s="19"/>
      <c r="AZ345" s="19"/>
      <c r="BA345" s="19"/>
      <c r="BB345" s="19"/>
      <c r="BC345" s="19"/>
      <c r="BD345" s="19"/>
      <c r="BE345" s="19"/>
      <c r="BF345" s="19"/>
      <c r="BG345" s="19"/>
      <c r="BH345" s="19"/>
      <c r="BI345" s="19"/>
      <c r="BJ345" s="19"/>
      <c r="BK345" s="19"/>
      <c r="BL345" s="19"/>
      <c r="BM345" s="19"/>
      <c r="BN345" s="19"/>
      <c r="BO345" s="19"/>
      <c r="BP345" s="19"/>
      <c r="BQ345" s="19"/>
      <c r="BR345" s="19"/>
      <c r="BS345" s="19"/>
      <c r="BT345" s="19"/>
      <c r="BU345" s="19"/>
      <c r="BV345" s="19"/>
      <c r="BW345" s="19"/>
    </row>
    <row r="346" spans="1:75">
      <c r="D346" s="23"/>
      <c r="E346" s="24" t="str">
        <f>IF($D346="","",$B346*VLOOKUP($D346,aliments!$B$2:$AZ$70,2,0)/100)</f>
        <v/>
      </c>
      <c r="F346" s="24" t="str">
        <f>IF($D346="","",$B346*VLOOKUP($D346,aliments!$B$2:$AZ$70,3,0)/100)</f>
        <v/>
      </c>
      <c r="G346" s="24" t="str">
        <f>IF($D346="","",$B346*VLOOKUP($D346,aliments!$B$2:$AZ$70,4,0)/100)</f>
        <v/>
      </c>
      <c r="H346" s="24" t="str">
        <f>IF($D346="","",$B346*VLOOKUP($D346,aliments!$B$2:$AZ$70,5,0)/100)</f>
        <v/>
      </c>
      <c r="I346" s="24" t="str">
        <f>IF($D346="","",$B346*VLOOKUP($D346,aliments!$B$2:$AZ$70,6,0)/100)</f>
        <v/>
      </c>
      <c r="J346" s="24" t="str">
        <f>IF($D346="","",$B346*VLOOKUP($D346,aliments!$B$2:$AZ$70,7,0)/100)</f>
        <v/>
      </c>
      <c r="K346" s="24" t="str">
        <f>IF($D346="","",$B346*VLOOKUP($D346,aliments!$B$2:$AZ$70,8,0)/100)</f>
        <v/>
      </c>
      <c r="L346" s="24" t="str">
        <f>IF($D346="","",$B346*VLOOKUP($D346,aliments!$B$2:$AZ$70,9,0)/100)</f>
        <v/>
      </c>
      <c r="M346" s="24" t="str">
        <f>IF($D346="","",$B346*VLOOKUP($D346,aliments!$B$2:$AZ$70,10,0)/100)</f>
        <v/>
      </c>
      <c r="N346" s="24" t="str">
        <f>IF($D346="","",$B346*VLOOKUP($D346,aliments!$B$2:$AZ$70,11,0)/100)</f>
        <v/>
      </c>
      <c r="O346" s="24" t="str">
        <f>IF($D346="","",$B346*VLOOKUP($D346,aliments!$B$2:$AZ$70,12,0)/100)</f>
        <v/>
      </c>
      <c r="P346" s="24" t="str">
        <f>IF($D346="","",$B346*VLOOKUP($D346,aliments!$B$2:$AZ$70,13,0)/100)</f>
        <v/>
      </c>
      <c r="Q346" s="24" t="str">
        <f>IF($D346="","",$B346*VLOOKUP($D346,aliments!$B$2:$AZ$70,14,0)/100)</f>
        <v/>
      </c>
      <c r="R346" s="24" t="str">
        <f>IF($D346="","",$B346*VLOOKUP($D346,aliments!$B$2:$AZ$70,15,0)/100)</f>
        <v/>
      </c>
      <c r="S346" s="24" t="str">
        <f>IF($D346="","",$B346*VLOOKUP($D346,aliments!$B$2:$AZ$70,16,0)/100)</f>
        <v/>
      </c>
      <c r="T346" s="24" t="str">
        <f>IF($D346="","",$B346*VLOOKUP($D346,aliments!$B$2:$AZ$70,17,0)/100)</f>
        <v/>
      </c>
      <c r="U346" s="24" t="str">
        <f>IF($D346="","",$B346*VLOOKUP($D346,aliments!$B$2:$AZ$70,18,0)/100)</f>
        <v/>
      </c>
      <c r="V346" s="24" t="str">
        <f>IF($D346="","",$B346*VLOOKUP($D346,aliments!$B$2:$AZ$70,19,0)/100)</f>
        <v/>
      </c>
      <c r="W346" s="24" t="str">
        <f>IF($D346="","",$B346*VLOOKUP($D346,aliments!$B$2:$AZ$70,20,0)/100)</f>
        <v/>
      </c>
      <c r="X346" s="24" t="str">
        <f>IF($D346="","",$B346*VLOOKUP($D346,aliments!$B$2:$AZ$70,21,0)/100)</f>
        <v/>
      </c>
      <c r="Y346" s="24" t="str">
        <f>IF($D346="","",$B346*VLOOKUP($D346,aliments!$B$2:$AZ$70,22,0)/100)</f>
        <v/>
      </c>
      <c r="Z346" s="24" t="str">
        <f>IF($D346="","",$B346*VLOOKUP($D346,aliments!$B$2:$AZ$70,23,0)/100)</f>
        <v/>
      </c>
      <c r="AA346" s="24" t="str">
        <f>IF($D346="","",$B346*VLOOKUP($D346,aliments!$B$2:$AZ$70,24,0)/100)</f>
        <v/>
      </c>
      <c r="AB346" s="24" t="str">
        <f>IF($D346="","",$B346*VLOOKUP($D346,aliments!$B$2:$AZ$70,25,0)/100)</f>
        <v/>
      </c>
      <c r="AC346" s="24" t="str">
        <f>IF($D346="","",$B346*VLOOKUP($D346,aliments!$B$2:$AZ$70,26,0)/100)</f>
        <v/>
      </c>
      <c r="AD346" s="24" t="str">
        <f>IF($D346="","",$B346*VLOOKUP($D346,aliments!$B$2:$AZ$70,27,0)/100)</f>
        <v/>
      </c>
      <c r="AE346" s="24" t="str">
        <f>IF($D346="","",$B346*VLOOKUP($D346,aliments!$B$2:$AZ$70,28,0)/100)</f>
        <v/>
      </c>
      <c r="AF346" s="24" t="str">
        <f>IF($D346="","",$B346*VLOOKUP($D346,aliments!$B$2:$AZ$70,29,0)/100)</f>
        <v/>
      </c>
      <c r="AG346" s="24" t="str">
        <f>IF($D346="","",$B346*VLOOKUP($D346,aliments!$B$2:$AZ$70,30,0)/100)</f>
        <v/>
      </c>
      <c r="AH346" s="24" t="str">
        <f>IF($D346="","",$B346*VLOOKUP($D346,aliments!$B$2:$AZ$70,31,0)/100)</f>
        <v/>
      </c>
      <c r="AI346" s="24" t="str">
        <f>IF($D346="","",$B346*VLOOKUP($D346,aliments!$B$2:$AZ$70,32,0)/100)</f>
        <v/>
      </c>
      <c r="AJ346" s="24" t="str">
        <f>IF($D346="","",$B346*VLOOKUP($D346,aliments!$B$2:$AZ$70,33,0)/100)</f>
        <v/>
      </c>
      <c r="AK346" s="24" t="str">
        <f>IF($D346="","",$B346*VLOOKUP($D346,aliments!$B$2:$AZ$70,34,0)/100)</f>
        <v/>
      </c>
      <c r="AL346" s="24" t="str">
        <f>IF($D346="","",$B346*VLOOKUP($D346,aliments!$B$2:$AZ$70,35,0)/100)</f>
        <v/>
      </c>
      <c r="AM346" s="24" t="str">
        <f>IF($D346="","",$B346*VLOOKUP($D346,aliments!$B$2:$AZ$70,36,0)/100)</f>
        <v/>
      </c>
      <c r="AN346" s="24" t="str">
        <f>IF($D346="","",$B346*VLOOKUP($D346,aliments!$B$2:$AZ$70,37,0)/100)</f>
        <v/>
      </c>
      <c r="AT346" s="19"/>
      <c r="AU346" s="19"/>
      <c r="AV346" s="19"/>
      <c r="AW346" s="19"/>
      <c r="AX346" s="19"/>
      <c r="AY346" s="19"/>
      <c r="AZ346" s="19"/>
      <c r="BA346" s="19"/>
      <c r="BB346" s="19"/>
      <c r="BC346" s="19"/>
      <c r="BD346" s="19"/>
      <c r="BE346" s="19"/>
      <c r="BF346" s="19"/>
      <c r="BG346" s="19"/>
      <c r="BH346" s="19"/>
      <c r="BI346" s="19"/>
      <c r="BJ346" s="19"/>
      <c r="BK346" s="19"/>
      <c r="BL346" s="19"/>
      <c r="BM346" s="19"/>
      <c r="BN346" s="19"/>
      <c r="BO346" s="19"/>
      <c r="BP346" s="19"/>
      <c r="BQ346" s="19"/>
      <c r="BR346" s="19"/>
      <c r="BS346" s="19"/>
      <c r="BT346" s="19"/>
      <c r="BU346" s="19"/>
      <c r="BV346" s="19"/>
      <c r="BW346" s="19"/>
    </row>
    <row r="347" spans="1:75" ht="13.5" thickBot="1">
      <c r="D347" s="23"/>
      <c r="E347" s="24" t="str">
        <f>IF($D347="","",$B347*VLOOKUP($D347,aliments!$B$2:$AZ$70,2,0)/100)</f>
        <v/>
      </c>
      <c r="F347" s="24" t="str">
        <f>IF($D347="","",$B347*VLOOKUP($D347,aliments!$B$2:$AZ$70,3,0)/100)</f>
        <v/>
      </c>
      <c r="G347" s="24" t="str">
        <f>IF($D347="","",$B347*VLOOKUP($D347,aliments!$B$2:$AZ$70,4,0)/100)</f>
        <v/>
      </c>
      <c r="H347" s="24" t="str">
        <f>IF($D347="","",$B347*VLOOKUP($D347,aliments!$B$2:$AZ$70,5,0)/100)</f>
        <v/>
      </c>
      <c r="I347" s="24" t="str">
        <f>IF($D347="","",$B347*VLOOKUP($D347,aliments!$B$2:$AZ$70,6,0)/100)</f>
        <v/>
      </c>
      <c r="J347" s="24" t="str">
        <f>IF($D347="","",$B347*VLOOKUP($D347,aliments!$B$2:$AZ$70,7,0)/100)</f>
        <v/>
      </c>
      <c r="K347" s="24" t="str">
        <f>IF($D347="","",$B347*VLOOKUP($D347,aliments!$B$2:$AZ$70,8,0)/100)</f>
        <v/>
      </c>
      <c r="L347" s="24" t="str">
        <f>IF($D347="","",$B347*VLOOKUP($D347,aliments!$B$2:$AZ$70,9,0)/100)</f>
        <v/>
      </c>
      <c r="M347" s="24" t="str">
        <f>IF($D347="","",$B347*VLOOKUP($D347,aliments!$B$2:$AZ$70,10,0)/100)</f>
        <v/>
      </c>
      <c r="N347" s="24" t="str">
        <f>IF($D347="","",$B347*VLOOKUP($D347,aliments!$B$2:$AZ$70,11,0)/100)</f>
        <v/>
      </c>
      <c r="O347" s="24" t="str">
        <f>IF($D347="","",$B347*VLOOKUP($D347,aliments!$B$2:$AZ$70,12,0)/100)</f>
        <v/>
      </c>
      <c r="P347" s="24" t="str">
        <f>IF($D347="","",$B347*VLOOKUP($D347,aliments!$B$2:$AZ$70,13,0)/100)</f>
        <v/>
      </c>
      <c r="Q347" s="24" t="str">
        <f>IF($D347="","",$B347*VLOOKUP($D347,aliments!$B$2:$AZ$70,14,0)/100)</f>
        <v/>
      </c>
      <c r="R347" s="24" t="str">
        <f>IF($D347="","",$B347*VLOOKUP($D347,aliments!$B$2:$AZ$70,15,0)/100)</f>
        <v/>
      </c>
      <c r="S347" s="24" t="str">
        <f>IF($D347="","",$B347*VLOOKUP($D347,aliments!$B$2:$AZ$70,16,0)/100)</f>
        <v/>
      </c>
      <c r="T347" s="24" t="str">
        <f>IF($D347="","",$B347*VLOOKUP($D347,aliments!$B$2:$AZ$70,17,0)/100)</f>
        <v/>
      </c>
      <c r="U347" s="24" t="str">
        <f>IF($D347="","",$B347*VLOOKUP($D347,aliments!$B$2:$AZ$70,18,0)/100)</f>
        <v/>
      </c>
      <c r="V347" s="24" t="str">
        <f>IF($D347="","",$B347*VLOOKUP($D347,aliments!$B$2:$AZ$70,19,0)/100)</f>
        <v/>
      </c>
      <c r="W347" s="24" t="str">
        <f>IF($D347="","",$B347*VLOOKUP($D347,aliments!$B$2:$AZ$70,20,0)/100)</f>
        <v/>
      </c>
      <c r="X347" s="24" t="str">
        <f>IF($D347="","",$B347*VLOOKUP($D347,aliments!$B$2:$AZ$70,21,0)/100)</f>
        <v/>
      </c>
      <c r="Y347" s="24" t="str">
        <f>IF($D347="","",$B347*VLOOKUP($D347,aliments!$B$2:$AZ$70,22,0)/100)</f>
        <v/>
      </c>
      <c r="Z347" s="24" t="str">
        <f>IF($D347="","",$B347*VLOOKUP($D347,aliments!$B$2:$AZ$70,23,0)/100)</f>
        <v/>
      </c>
      <c r="AA347" s="24" t="str">
        <f>IF($D347="","",$B347*VLOOKUP($D347,aliments!$B$2:$AZ$70,24,0)/100)</f>
        <v/>
      </c>
      <c r="AB347" s="24" t="str">
        <f>IF($D347="","",$B347*VLOOKUP($D347,aliments!$B$2:$AZ$70,25,0)/100)</f>
        <v/>
      </c>
      <c r="AC347" s="24" t="str">
        <f>IF($D347="","",$B347*VLOOKUP($D347,aliments!$B$2:$AZ$70,26,0)/100)</f>
        <v/>
      </c>
      <c r="AD347" s="24" t="str">
        <f>IF($D347="","",$B347*VLOOKUP($D347,aliments!$B$2:$AZ$70,27,0)/100)</f>
        <v/>
      </c>
      <c r="AE347" s="24" t="str">
        <f>IF($D347="","",$B347*VLOOKUP($D347,aliments!$B$2:$AZ$70,28,0)/100)</f>
        <v/>
      </c>
      <c r="AF347" s="24" t="str">
        <f>IF($D347="","",$B347*VLOOKUP($D347,aliments!$B$2:$AZ$70,29,0)/100)</f>
        <v/>
      </c>
      <c r="AG347" s="24" t="str">
        <f>IF($D347="","",$B347*VLOOKUP($D347,aliments!$B$2:$AZ$70,30,0)/100)</f>
        <v/>
      </c>
      <c r="AH347" s="24" t="str">
        <f>IF($D347="","",$B347*VLOOKUP($D347,aliments!$B$2:$AZ$70,31,0)/100)</f>
        <v/>
      </c>
      <c r="AI347" s="24" t="str">
        <f>IF($D347="","",$B347*VLOOKUP($D347,aliments!$B$2:$AZ$70,32,0)/100)</f>
        <v/>
      </c>
      <c r="AJ347" s="24" t="str">
        <f>IF($D347="","",$B347*VLOOKUP($D347,aliments!$B$2:$AZ$70,33,0)/100)</f>
        <v/>
      </c>
      <c r="AK347" s="24" t="str">
        <f>IF($D347="","",$B347*VLOOKUP($D347,aliments!$B$2:$AZ$70,34,0)/100)</f>
        <v/>
      </c>
      <c r="AL347" s="24" t="str">
        <f>IF($D347="","",$B347*VLOOKUP($D347,aliments!$B$2:$AZ$70,35,0)/100)</f>
        <v/>
      </c>
      <c r="AM347" s="24" t="str">
        <f>IF($D347="","",$B347*VLOOKUP($D347,aliments!$B$2:$AZ$70,36,0)/100)</f>
        <v/>
      </c>
      <c r="AN347" s="24" t="str">
        <f>IF($D347="","",$B347*VLOOKUP($D347,aliments!$B$2:$AZ$70,37,0)/100)</f>
        <v/>
      </c>
    </row>
    <row r="348" spans="1:75" ht="13.5" thickBot="1">
      <c r="A348" s="12" t="s">
        <v>4</v>
      </c>
      <c r="E348" s="28" t="str">
        <f>IF(SUM(E341:E347)=0,"",AVERAGE(E341:E347))</f>
        <v/>
      </c>
      <c r="F348" s="28">
        <f>SUM(F341:F347)</f>
        <v>0</v>
      </c>
      <c r="G348" s="13">
        <f>SUM(G341:G347)</f>
        <v>0</v>
      </c>
      <c r="H348" s="13">
        <f t="shared" ref="H348" si="1030">SUM(H341:H347)</f>
        <v>0</v>
      </c>
      <c r="I348" s="13">
        <f t="shared" ref="I348" si="1031">SUM(I341:I347)</f>
        <v>0</v>
      </c>
      <c r="J348" s="13">
        <f t="shared" ref="J348" si="1032">SUM(J341:J347)</f>
        <v>0</v>
      </c>
      <c r="K348" s="13">
        <f t="shared" ref="K348" si="1033">SUM(K341:K347)</f>
        <v>0</v>
      </c>
      <c r="L348" s="13">
        <f t="shared" ref="L348" si="1034">SUM(L341:L347)</f>
        <v>0</v>
      </c>
      <c r="M348" s="13">
        <f t="shared" ref="M348" si="1035">SUM(M341:M347)</f>
        <v>0</v>
      </c>
      <c r="N348" s="13">
        <f t="shared" ref="N348" si="1036">SUM(N341:N347)</f>
        <v>0</v>
      </c>
      <c r="O348" s="13">
        <f t="shared" ref="O348" si="1037">SUM(O341:O347)</f>
        <v>0</v>
      </c>
      <c r="P348" s="13">
        <f t="shared" ref="P348" si="1038">SUM(P341:P347)</f>
        <v>0</v>
      </c>
      <c r="Q348" s="13">
        <f t="shared" ref="Q348" si="1039">SUM(Q341:Q347)</f>
        <v>0</v>
      </c>
      <c r="R348" s="13">
        <f t="shared" ref="R348" si="1040">SUM(R341:R347)</f>
        <v>0</v>
      </c>
      <c r="S348" s="13">
        <f t="shared" ref="S348" si="1041">SUM(S341:S347)</f>
        <v>0</v>
      </c>
      <c r="T348" s="13">
        <f t="shared" ref="T348" si="1042">SUM(T341:T347)</f>
        <v>0</v>
      </c>
      <c r="U348" s="13">
        <f t="shared" ref="U348" si="1043">SUM(U341:U347)</f>
        <v>0</v>
      </c>
      <c r="V348" s="13">
        <f t="shared" ref="V348" si="1044">SUM(V341:V347)</f>
        <v>0</v>
      </c>
      <c r="W348" s="13">
        <f t="shared" ref="W348" si="1045">SUM(W341:W347)</f>
        <v>0</v>
      </c>
      <c r="X348" s="13">
        <f t="shared" ref="X348" si="1046">SUM(X341:X347)</f>
        <v>0</v>
      </c>
      <c r="Y348" s="13">
        <f t="shared" ref="Y348" si="1047">SUM(Y341:Y347)</f>
        <v>0</v>
      </c>
      <c r="Z348" s="13">
        <f t="shared" ref="Z348" si="1048">SUM(Z341:Z347)</f>
        <v>0</v>
      </c>
      <c r="AA348" s="13">
        <f t="shared" ref="AA348" si="1049">SUM(AA341:AA347)</f>
        <v>0</v>
      </c>
      <c r="AB348" s="13">
        <f t="shared" ref="AB348" si="1050">SUM(AB341:AB347)</f>
        <v>0</v>
      </c>
      <c r="AC348" s="13">
        <f t="shared" ref="AC348" si="1051">SUM(AC341:AC347)</f>
        <v>0</v>
      </c>
      <c r="AD348" s="13">
        <f t="shared" ref="AD348" si="1052">SUM(AD341:AD347)</f>
        <v>0</v>
      </c>
      <c r="AE348" s="13">
        <f t="shared" ref="AE348" si="1053">SUM(AE341:AE347)</f>
        <v>0</v>
      </c>
      <c r="AF348" s="13">
        <f t="shared" ref="AF348" si="1054">SUM(AF341:AF347)</f>
        <v>0</v>
      </c>
      <c r="AG348" s="13">
        <f t="shared" ref="AG348" si="1055">SUM(AG341:AG347)</f>
        <v>0</v>
      </c>
      <c r="AH348" s="13">
        <f t="shared" ref="AH348" si="1056">SUM(AH341:AH347)</f>
        <v>0</v>
      </c>
      <c r="AI348" s="13">
        <f t="shared" ref="AI348" si="1057">SUM(AI341:AI347)</f>
        <v>0</v>
      </c>
      <c r="AJ348" s="13">
        <f t="shared" ref="AJ348" si="1058">SUM(AJ341:AJ347)</f>
        <v>0</v>
      </c>
      <c r="AK348" s="13">
        <f t="shared" ref="AK348" si="1059">SUM(AK341:AK347)</f>
        <v>0</v>
      </c>
      <c r="AL348" s="13">
        <f t="shared" ref="AL348" si="1060">SUM(AL341:AL347)</f>
        <v>0</v>
      </c>
      <c r="AM348" s="13">
        <f t="shared" ref="AM348" si="1061">SUM(AM341:AM347)</f>
        <v>0</v>
      </c>
      <c r="AN348" s="13">
        <f t="shared" ref="AN348" si="1062">SUM(AN341:AN347)</f>
        <v>0</v>
      </c>
    </row>
    <row r="349" spans="1:75" ht="13.5" thickBot="1">
      <c r="A349" s="5"/>
      <c r="B349" s="5"/>
      <c r="C349" s="5"/>
      <c r="D349" s="5"/>
      <c r="E349" s="5"/>
      <c r="F349" s="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</row>
    <row r="350" spans="1:75" ht="13.5" thickBot="1">
      <c r="A350" s="2" t="s">
        <v>164</v>
      </c>
      <c r="B350" s="3" t="s">
        <v>165</v>
      </c>
      <c r="C350" s="3"/>
      <c r="D350" s="3" t="s">
        <v>0</v>
      </c>
      <c r="E350" s="27" t="s">
        <v>181</v>
      </c>
      <c r="F350" s="27" t="s">
        <v>180</v>
      </c>
      <c r="G350" s="3" t="s">
        <v>166</v>
      </c>
      <c r="H350" s="3" t="s">
        <v>167</v>
      </c>
      <c r="I350" s="3" t="s">
        <v>168</v>
      </c>
      <c r="J350" s="3" t="s">
        <v>5</v>
      </c>
      <c r="K350" s="3" t="s">
        <v>161</v>
      </c>
      <c r="L350" s="3" t="s">
        <v>162</v>
      </c>
      <c r="M350" s="3" t="s">
        <v>152</v>
      </c>
      <c r="N350" s="3" t="s">
        <v>153</v>
      </c>
      <c r="O350" s="3" t="s">
        <v>154</v>
      </c>
      <c r="P350" s="3" t="s">
        <v>155</v>
      </c>
      <c r="Q350" s="3" t="s">
        <v>156</v>
      </c>
      <c r="R350" s="3" t="s">
        <v>157</v>
      </c>
      <c r="S350" s="3" t="s">
        <v>158</v>
      </c>
      <c r="T350" s="3" t="s">
        <v>159</v>
      </c>
      <c r="U350" s="3" t="s">
        <v>160</v>
      </c>
      <c r="V350" s="3" t="s">
        <v>179</v>
      </c>
      <c r="W350" s="3" t="s">
        <v>178</v>
      </c>
      <c r="X350" s="3" t="s">
        <v>26</v>
      </c>
      <c r="Y350" s="3" t="s">
        <v>29</v>
      </c>
      <c r="Z350" s="3" t="s">
        <v>28</v>
      </c>
      <c r="AA350" s="3" t="s">
        <v>32</v>
      </c>
      <c r="AB350" s="3" t="s">
        <v>23</v>
      </c>
      <c r="AC350" s="3" t="s">
        <v>27</v>
      </c>
      <c r="AD350" s="3" t="s">
        <v>24</v>
      </c>
      <c r="AE350" s="3" t="s">
        <v>25</v>
      </c>
      <c r="AF350" s="3" t="s">
        <v>31</v>
      </c>
      <c r="AG350" s="3" t="s">
        <v>22</v>
      </c>
      <c r="AH350" s="3" t="s">
        <v>30</v>
      </c>
      <c r="AI350" s="3" t="s">
        <v>36</v>
      </c>
      <c r="AJ350" s="3" t="s">
        <v>37</v>
      </c>
      <c r="AK350" s="3" t="s">
        <v>38</v>
      </c>
      <c r="AL350" s="3" t="s">
        <v>40</v>
      </c>
      <c r="AM350" s="3" t="s">
        <v>41</v>
      </c>
      <c r="AN350" s="4" t="s">
        <v>21</v>
      </c>
      <c r="AT350" s="19"/>
      <c r="AU350" s="19"/>
      <c r="AV350" s="19"/>
      <c r="AW350" s="19"/>
      <c r="AX350" s="19"/>
      <c r="AY350" s="19"/>
      <c r="AZ350" s="19"/>
      <c r="BA350" s="19"/>
      <c r="BB350" s="19"/>
      <c r="BC350" s="19"/>
      <c r="BD350" s="19"/>
      <c r="BE350" s="19"/>
      <c r="BF350" s="19"/>
      <c r="BG350" s="19"/>
      <c r="BH350" s="19"/>
      <c r="BI350" s="19"/>
      <c r="BJ350" s="19"/>
      <c r="BK350" s="19"/>
      <c r="BL350" s="19"/>
      <c r="BM350" s="19"/>
      <c r="BN350" s="19"/>
      <c r="BO350" s="19"/>
      <c r="BP350" s="19"/>
      <c r="BQ350" s="19"/>
      <c r="BR350" s="19"/>
      <c r="BS350" s="19"/>
      <c r="BT350" s="19"/>
      <c r="BU350" s="19"/>
      <c r="BV350" s="19"/>
      <c r="BW350" s="19"/>
    </row>
    <row r="351" spans="1:75">
      <c r="D351" s="23"/>
      <c r="E351" s="24" t="str">
        <f>IF($D351="","",$B351*VLOOKUP($D351,aliments!$B$2:$AZ$70,2,0)/100)</f>
        <v/>
      </c>
      <c r="F351" s="24" t="str">
        <f>IF($D351="","",$B351*VLOOKUP($D351,aliments!$B$2:$AZ$70,3,0)/100)</f>
        <v/>
      </c>
      <c r="G351" s="24" t="str">
        <f>IF($D351="","",$B351*VLOOKUP($D351,aliments!$B$2:$AZ$70,4,0)/100)</f>
        <v/>
      </c>
      <c r="H351" s="24" t="str">
        <f>IF($D351="","",$B351*VLOOKUP($D351,aliments!$B$2:$AZ$70,5,0)/100)</f>
        <v/>
      </c>
      <c r="I351" s="24" t="str">
        <f>IF($D351="","",$B351*VLOOKUP($D351,aliments!$B$2:$AZ$70,6,0)/100)</f>
        <v/>
      </c>
      <c r="J351" s="24" t="str">
        <f>IF($D351="","",$B351*VLOOKUP($D351,aliments!$B$2:$AZ$70,7,0)/100)</f>
        <v/>
      </c>
      <c r="K351" s="24" t="str">
        <f>IF($D351="","",$B351*VLOOKUP($D351,aliments!$B$2:$AZ$70,8,0)/100)</f>
        <v/>
      </c>
      <c r="L351" s="24" t="str">
        <f>IF($D351="","",$B351*VLOOKUP($D351,aliments!$B$2:$AZ$70,9,0)/100)</f>
        <v/>
      </c>
      <c r="M351" s="24" t="str">
        <f>IF($D351="","",$B351*VLOOKUP($D351,aliments!$B$2:$AZ$70,10,0)/100)</f>
        <v/>
      </c>
      <c r="N351" s="24" t="str">
        <f>IF($D351="","",$B351*VLOOKUP($D351,aliments!$B$2:$AZ$70,11,0)/100)</f>
        <v/>
      </c>
      <c r="O351" s="24" t="str">
        <f>IF($D351="","",$B351*VLOOKUP($D351,aliments!$B$2:$AZ$70,12,0)/100)</f>
        <v/>
      </c>
      <c r="P351" s="24" t="str">
        <f>IF($D351="","",$B351*VLOOKUP($D351,aliments!$B$2:$AZ$70,13,0)/100)</f>
        <v/>
      </c>
      <c r="Q351" s="24" t="str">
        <f>IF($D351="","",$B351*VLOOKUP($D351,aliments!$B$2:$AZ$70,14,0)/100)</f>
        <v/>
      </c>
      <c r="R351" s="24" t="str">
        <f>IF($D351="","",$B351*VLOOKUP($D351,aliments!$B$2:$AZ$70,15,0)/100)</f>
        <v/>
      </c>
      <c r="S351" s="24" t="str">
        <f>IF($D351="","",$B351*VLOOKUP($D351,aliments!$B$2:$AZ$70,16,0)/100)</f>
        <v/>
      </c>
      <c r="T351" s="24" t="str">
        <f>IF($D351="","",$B351*VLOOKUP($D351,aliments!$B$2:$AZ$70,17,0)/100)</f>
        <v/>
      </c>
      <c r="U351" s="24" t="str">
        <f>IF($D351="","",$B351*VLOOKUP($D351,aliments!$B$2:$AZ$70,18,0)/100)</f>
        <v/>
      </c>
      <c r="V351" s="24" t="str">
        <f>IF($D351="","",$B351*VLOOKUP($D351,aliments!$B$2:$AZ$70,19,0)/100)</f>
        <v/>
      </c>
      <c r="W351" s="24" t="str">
        <f>IF($D351="","",$B351*VLOOKUP($D351,aliments!$B$2:$AZ$70,20,0)/100)</f>
        <v/>
      </c>
      <c r="X351" s="24" t="str">
        <f>IF($D351="","",$B351*VLOOKUP($D351,aliments!$B$2:$AZ$70,21,0)/100)</f>
        <v/>
      </c>
      <c r="Y351" s="24" t="str">
        <f>IF($D351="","",$B351*VLOOKUP($D351,aliments!$B$2:$AZ$70,22,0)/100)</f>
        <v/>
      </c>
      <c r="Z351" s="24" t="str">
        <f>IF($D351="","",$B351*VLOOKUP($D351,aliments!$B$2:$AZ$70,23,0)/100)</f>
        <v/>
      </c>
      <c r="AA351" s="24" t="str">
        <f>IF($D351="","",$B351*VLOOKUP($D351,aliments!$B$2:$AZ$70,24,0)/100)</f>
        <v/>
      </c>
      <c r="AB351" s="24" t="str">
        <f>IF($D351="","",$B351*VLOOKUP($D351,aliments!$B$2:$AZ$70,25,0)/100)</f>
        <v/>
      </c>
      <c r="AC351" s="24" t="str">
        <f>IF($D351="","",$B351*VLOOKUP($D351,aliments!$B$2:$AZ$70,26,0)/100)</f>
        <v/>
      </c>
      <c r="AD351" s="24" t="str">
        <f>IF($D351="","",$B351*VLOOKUP($D351,aliments!$B$2:$AZ$70,27,0)/100)</f>
        <v/>
      </c>
      <c r="AE351" s="24" t="str">
        <f>IF($D351="","",$B351*VLOOKUP($D351,aliments!$B$2:$AZ$70,28,0)/100)</f>
        <v/>
      </c>
      <c r="AF351" s="24" t="str">
        <f>IF($D351="","",$B351*VLOOKUP($D351,aliments!$B$2:$AZ$70,29,0)/100)</f>
        <v/>
      </c>
      <c r="AG351" s="24" t="str">
        <f>IF($D351="","",$B351*VLOOKUP($D351,aliments!$B$2:$AZ$70,30,0)/100)</f>
        <v/>
      </c>
      <c r="AH351" s="24" t="str">
        <f>IF($D351="","",$B351*VLOOKUP($D351,aliments!$B$2:$AZ$70,31,0)/100)</f>
        <v/>
      </c>
      <c r="AI351" s="24" t="str">
        <f>IF($D351="","",$B351*VLOOKUP($D351,aliments!$B$2:$AZ$70,32,0)/100)</f>
        <v/>
      </c>
      <c r="AJ351" s="24" t="str">
        <f>IF($D351="","",$B351*VLOOKUP($D351,aliments!$B$2:$AZ$70,33,0)/100)</f>
        <v/>
      </c>
      <c r="AK351" s="24" t="str">
        <f>IF($D351="","",$B351*VLOOKUP($D351,aliments!$B$2:$AZ$70,34,0)/100)</f>
        <v/>
      </c>
      <c r="AL351" s="24" t="str">
        <f>IF($D351="","",$B351*VLOOKUP($D351,aliments!$B$2:$AZ$70,35,0)/100)</f>
        <v/>
      </c>
      <c r="AM351" s="24" t="str">
        <f>IF($D351="","",$B351*VLOOKUP($D351,aliments!$B$2:$AZ$70,36,0)/100)</f>
        <v/>
      </c>
      <c r="AN351" s="24" t="str">
        <f>IF($D351="","",$B351*VLOOKUP($D351,aliments!$B$2:$AZ$70,37,0)/100)</f>
        <v/>
      </c>
      <c r="AT351" s="19"/>
      <c r="AU351" s="19"/>
      <c r="AV351" s="19"/>
      <c r="AW351" s="19"/>
      <c r="AX351" s="19"/>
      <c r="AY351" s="19"/>
      <c r="AZ351" s="19"/>
      <c r="BA351" s="19"/>
      <c r="BB351" s="19"/>
      <c r="BC351" s="19"/>
      <c r="BD351" s="19"/>
      <c r="BE351" s="19"/>
      <c r="BF351" s="19"/>
      <c r="BG351" s="19"/>
      <c r="BH351" s="19"/>
      <c r="BI351" s="19"/>
      <c r="BJ351" s="19"/>
      <c r="BK351" s="19"/>
      <c r="BL351" s="19"/>
      <c r="BM351" s="19"/>
      <c r="BN351" s="19"/>
      <c r="BO351" s="19"/>
      <c r="BP351" s="19"/>
      <c r="BQ351" s="19"/>
      <c r="BR351" s="19"/>
      <c r="BS351" s="19"/>
      <c r="BT351" s="19"/>
      <c r="BU351" s="19"/>
      <c r="BV351" s="19"/>
      <c r="BW351" s="19"/>
    </row>
    <row r="352" spans="1:75">
      <c r="D352" s="23"/>
      <c r="E352" s="24" t="str">
        <f>IF($D352="","",$B352*VLOOKUP($D352,aliments!$B$2:$AZ$70,2,0)/100)</f>
        <v/>
      </c>
      <c r="F352" s="24" t="str">
        <f>IF($D352="","",$B352*VLOOKUP($D352,aliments!$B$2:$AZ$70,3,0)/100)</f>
        <v/>
      </c>
      <c r="G352" s="24" t="str">
        <f>IF($D352="","",$B352*VLOOKUP($D352,aliments!$B$2:$AZ$70,4,0)/100)</f>
        <v/>
      </c>
      <c r="H352" s="24" t="str">
        <f>IF($D352="","",$B352*VLOOKUP($D352,aliments!$B$2:$AZ$70,5,0)/100)</f>
        <v/>
      </c>
      <c r="I352" s="24" t="str">
        <f>IF($D352="","",$B352*VLOOKUP($D352,aliments!$B$2:$AZ$70,6,0)/100)</f>
        <v/>
      </c>
      <c r="J352" s="24" t="str">
        <f>IF($D352="","",$B352*VLOOKUP($D352,aliments!$B$2:$AZ$70,7,0)/100)</f>
        <v/>
      </c>
      <c r="K352" s="24" t="str">
        <f>IF($D352="","",$B352*VLOOKUP($D352,aliments!$B$2:$AZ$70,8,0)/100)</f>
        <v/>
      </c>
      <c r="L352" s="24" t="str">
        <f>IF($D352="","",$B352*VLOOKUP($D352,aliments!$B$2:$AZ$70,9,0)/100)</f>
        <v/>
      </c>
      <c r="M352" s="24" t="str">
        <f>IF($D352="","",$B352*VLOOKUP($D352,aliments!$B$2:$AZ$70,10,0)/100)</f>
        <v/>
      </c>
      <c r="N352" s="24" t="str">
        <f>IF($D352="","",$B352*VLOOKUP($D352,aliments!$B$2:$AZ$70,11,0)/100)</f>
        <v/>
      </c>
      <c r="O352" s="24" t="str">
        <f>IF($D352="","",$B352*VLOOKUP($D352,aliments!$B$2:$AZ$70,12,0)/100)</f>
        <v/>
      </c>
      <c r="P352" s="24" t="str">
        <f>IF($D352="","",$B352*VLOOKUP($D352,aliments!$B$2:$AZ$70,13,0)/100)</f>
        <v/>
      </c>
      <c r="Q352" s="24" t="str">
        <f>IF($D352="","",$B352*VLOOKUP($D352,aliments!$B$2:$AZ$70,14,0)/100)</f>
        <v/>
      </c>
      <c r="R352" s="24" t="str">
        <f>IF($D352="","",$B352*VLOOKUP($D352,aliments!$B$2:$AZ$70,15,0)/100)</f>
        <v/>
      </c>
      <c r="S352" s="24" t="str">
        <f>IF($D352="","",$B352*VLOOKUP($D352,aliments!$B$2:$AZ$70,16,0)/100)</f>
        <v/>
      </c>
      <c r="T352" s="24" t="str">
        <f>IF($D352="","",$B352*VLOOKUP($D352,aliments!$B$2:$AZ$70,17,0)/100)</f>
        <v/>
      </c>
      <c r="U352" s="24" t="str">
        <f>IF($D352="","",$B352*VLOOKUP($D352,aliments!$B$2:$AZ$70,18,0)/100)</f>
        <v/>
      </c>
      <c r="V352" s="24" t="str">
        <f>IF($D352="","",$B352*VLOOKUP($D352,aliments!$B$2:$AZ$70,19,0)/100)</f>
        <v/>
      </c>
      <c r="W352" s="24" t="str">
        <f>IF($D352="","",$B352*VLOOKUP($D352,aliments!$B$2:$AZ$70,20,0)/100)</f>
        <v/>
      </c>
      <c r="X352" s="24" t="str">
        <f>IF($D352="","",$B352*VLOOKUP($D352,aliments!$B$2:$AZ$70,21,0)/100)</f>
        <v/>
      </c>
      <c r="Y352" s="24" t="str">
        <f>IF($D352="","",$B352*VLOOKUP($D352,aliments!$B$2:$AZ$70,22,0)/100)</f>
        <v/>
      </c>
      <c r="Z352" s="24" t="str">
        <f>IF($D352="","",$B352*VLOOKUP($D352,aliments!$B$2:$AZ$70,23,0)/100)</f>
        <v/>
      </c>
      <c r="AA352" s="24" t="str">
        <f>IF($D352="","",$B352*VLOOKUP($D352,aliments!$B$2:$AZ$70,24,0)/100)</f>
        <v/>
      </c>
      <c r="AB352" s="24" t="str">
        <f>IF($D352="","",$B352*VLOOKUP($D352,aliments!$B$2:$AZ$70,25,0)/100)</f>
        <v/>
      </c>
      <c r="AC352" s="24" t="str">
        <f>IF($D352="","",$B352*VLOOKUP($D352,aliments!$B$2:$AZ$70,26,0)/100)</f>
        <v/>
      </c>
      <c r="AD352" s="24" t="str">
        <f>IF($D352="","",$B352*VLOOKUP($D352,aliments!$B$2:$AZ$70,27,0)/100)</f>
        <v/>
      </c>
      <c r="AE352" s="24" t="str">
        <f>IF($D352="","",$B352*VLOOKUP($D352,aliments!$B$2:$AZ$70,28,0)/100)</f>
        <v/>
      </c>
      <c r="AF352" s="24" t="str">
        <f>IF($D352="","",$B352*VLOOKUP($D352,aliments!$B$2:$AZ$70,29,0)/100)</f>
        <v/>
      </c>
      <c r="AG352" s="24" t="str">
        <f>IF($D352="","",$B352*VLOOKUP($D352,aliments!$B$2:$AZ$70,30,0)/100)</f>
        <v/>
      </c>
      <c r="AH352" s="24" t="str">
        <f>IF($D352="","",$B352*VLOOKUP($D352,aliments!$B$2:$AZ$70,31,0)/100)</f>
        <v/>
      </c>
      <c r="AI352" s="24" t="str">
        <f>IF($D352="","",$B352*VLOOKUP($D352,aliments!$B$2:$AZ$70,32,0)/100)</f>
        <v/>
      </c>
      <c r="AJ352" s="24" t="str">
        <f>IF($D352="","",$B352*VLOOKUP($D352,aliments!$B$2:$AZ$70,33,0)/100)</f>
        <v/>
      </c>
      <c r="AK352" s="24" t="str">
        <f>IF($D352="","",$B352*VLOOKUP($D352,aliments!$B$2:$AZ$70,34,0)/100)</f>
        <v/>
      </c>
      <c r="AL352" s="24" t="str">
        <f>IF($D352="","",$B352*VLOOKUP($D352,aliments!$B$2:$AZ$70,35,0)/100)</f>
        <v/>
      </c>
      <c r="AM352" s="24" t="str">
        <f>IF($D352="","",$B352*VLOOKUP($D352,aliments!$B$2:$AZ$70,36,0)/100)</f>
        <v/>
      </c>
      <c r="AN352" s="24" t="str">
        <f>IF($D352="","",$B352*VLOOKUP($D352,aliments!$B$2:$AZ$70,37,0)/100)</f>
        <v/>
      </c>
      <c r="AT352" s="19"/>
      <c r="AU352" s="19"/>
      <c r="AV352" s="19"/>
      <c r="AW352" s="19"/>
      <c r="AX352" s="19"/>
      <c r="AY352" s="19"/>
      <c r="AZ352" s="19"/>
      <c r="BA352" s="19"/>
      <c r="BB352" s="19"/>
      <c r="BC352" s="19"/>
      <c r="BD352" s="19"/>
      <c r="BE352" s="19"/>
      <c r="BF352" s="19"/>
      <c r="BG352" s="19"/>
      <c r="BH352" s="19"/>
      <c r="BI352" s="19"/>
      <c r="BJ352" s="19"/>
      <c r="BK352" s="19"/>
      <c r="BL352" s="19"/>
      <c r="BM352" s="19"/>
      <c r="BN352" s="19"/>
      <c r="BO352" s="19"/>
      <c r="BP352" s="19"/>
      <c r="BQ352" s="19"/>
      <c r="BR352" s="19"/>
      <c r="BS352" s="19"/>
      <c r="BT352" s="19"/>
      <c r="BU352" s="19"/>
      <c r="BV352" s="19"/>
      <c r="BW352" s="19"/>
    </row>
    <row r="353" spans="1:78">
      <c r="D353" s="23"/>
      <c r="E353" s="24" t="str">
        <f>IF($D353="","",$B353*VLOOKUP($D353,aliments!$B$2:$AZ$70,2,0)/100)</f>
        <v/>
      </c>
      <c r="F353" s="24" t="str">
        <f>IF($D353="","",$B353*VLOOKUP($D353,aliments!$B$2:$AZ$70,3,0)/100)</f>
        <v/>
      </c>
      <c r="G353" s="24" t="str">
        <f>IF($D353="","",$B353*VLOOKUP($D353,aliments!$B$2:$AZ$70,4,0)/100)</f>
        <v/>
      </c>
      <c r="H353" s="24" t="str">
        <f>IF($D353="","",$B353*VLOOKUP($D353,aliments!$B$2:$AZ$70,5,0)/100)</f>
        <v/>
      </c>
      <c r="I353" s="24" t="str">
        <f>IF($D353="","",$B353*VLOOKUP($D353,aliments!$B$2:$AZ$70,6,0)/100)</f>
        <v/>
      </c>
      <c r="J353" s="24" t="str">
        <f>IF($D353="","",$B353*VLOOKUP($D353,aliments!$B$2:$AZ$70,7,0)/100)</f>
        <v/>
      </c>
      <c r="K353" s="24" t="str">
        <f>IF($D353="","",$B353*VLOOKUP($D353,aliments!$B$2:$AZ$70,8,0)/100)</f>
        <v/>
      </c>
      <c r="L353" s="24" t="str">
        <f>IF($D353="","",$B353*VLOOKUP($D353,aliments!$B$2:$AZ$70,9,0)/100)</f>
        <v/>
      </c>
      <c r="M353" s="24" t="str">
        <f>IF($D353="","",$B353*VLOOKUP($D353,aliments!$B$2:$AZ$70,10,0)/100)</f>
        <v/>
      </c>
      <c r="N353" s="24" t="str">
        <f>IF($D353="","",$B353*VLOOKUP($D353,aliments!$B$2:$AZ$70,11,0)/100)</f>
        <v/>
      </c>
      <c r="O353" s="24" t="str">
        <f>IF($D353="","",$B353*VLOOKUP($D353,aliments!$B$2:$AZ$70,12,0)/100)</f>
        <v/>
      </c>
      <c r="P353" s="24" t="str">
        <f>IF($D353="","",$B353*VLOOKUP($D353,aliments!$B$2:$AZ$70,13,0)/100)</f>
        <v/>
      </c>
      <c r="Q353" s="24" t="str">
        <f>IF($D353="","",$B353*VLOOKUP($D353,aliments!$B$2:$AZ$70,14,0)/100)</f>
        <v/>
      </c>
      <c r="R353" s="24" t="str">
        <f>IF($D353="","",$B353*VLOOKUP($D353,aliments!$B$2:$AZ$70,15,0)/100)</f>
        <v/>
      </c>
      <c r="S353" s="24" t="str">
        <f>IF($D353="","",$B353*VLOOKUP($D353,aliments!$B$2:$AZ$70,16,0)/100)</f>
        <v/>
      </c>
      <c r="T353" s="24" t="str">
        <f>IF($D353="","",$B353*VLOOKUP($D353,aliments!$B$2:$AZ$70,17,0)/100)</f>
        <v/>
      </c>
      <c r="U353" s="24" t="str">
        <f>IF($D353="","",$B353*VLOOKUP($D353,aliments!$B$2:$AZ$70,18,0)/100)</f>
        <v/>
      </c>
      <c r="V353" s="24" t="str">
        <f>IF($D353="","",$B353*VLOOKUP($D353,aliments!$B$2:$AZ$70,19,0)/100)</f>
        <v/>
      </c>
      <c r="W353" s="24" t="str">
        <f>IF($D353="","",$B353*VLOOKUP($D353,aliments!$B$2:$AZ$70,20,0)/100)</f>
        <v/>
      </c>
      <c r="X353" s="24" t="str">
        <f>IF($D353="","",$B353*VLOOKUP($D353,aliments!$B$2:$AZ$70,21,0)/100)</f>
        <v/>
      </c>
      <c r="Y353" s="24" t="str">
        <f>IF($D353="","",$B353*VLOOKUP($D353,aliments!$B$2:$AZ$70,22,0)/100)</f>
        <v/>
      </c>
      <c r="Z353" s="24" t="str">
        <f>IF($D353="","",$B353*VLOOKUP($D353,aliments!$B$2:$AZ$70,23,0)/100)</f>
        <v/>
      </c>
      <c r="AA353" s="24" t="str">
        <f>IF($D353="","",$B353*VLOOKUP($D353,aliments!$B$2:$AZ$70,24,0)/100)</f>
        <v/>
      </c>
      <c r="AB353" s="24" t="str">
        <f>IF($D353="","",$B353*VLOOKUP($D353,aliments!$B$2:$AZ$70,25,0)/100)</f>
        <v/>
      </c>
      <c r="AC353" s="24" t="str">
        <f>IF($D353="","",$B353*VLOOKUP($D353,aliments!$B$2:$AZ$70,26,0)/100)</f>
        <v/>
      </c>
      <c r="AD353" s="24" t="str">
        <f>IF($D353="","",$B353*VLOOKUP($D353,aliments!$B$2:$AZ$70,27,0)/100)</f>
        <v/>
      </c>
      <c r="AE353" s="24" t="str">
        <f>IF($D353="","",$B353*VLOOKUP($D353,aliments!$B$2:$AZ$70,28,0)/100)</f>
        <v/>
      </c>
      <c r="AF353" s="24" t="str">
        <f>IF($D353="","",$B353*VLOOKUP($D353,aliments!$B$2:$AZ$70,29,0)/100)</f>
        <v/>
      </c>
      <c r="AG353" s="24" t="str">
        <f>IF($D353="","",$B353*VLOOKUP($D353,aliments!$B$2:$AZ$70,30,0)/100)</f>
        <v/>
      </c>
      <c r="AH353" s="24" t="str">
        <f>IF($D353="","",$B353*VLOOKUP($D353,aliments!$B$2:$AZ$70,31,0)/100)</f>
        <v/>
      </c>
      <c r="AI353" s="24" t="str">
        <f>IF($D353="","",$B353*VLOOKUP($D353,aliments!$B$2:$AZ$70,32,0)/100)</f>
        <v/>
      </c>
      <c r="AJ353" s="24" t="str">
        <f>IF($D353="","",$B353*VLOOKUP($D353,aliments!$B$2:$AZ$70,33,0)/100)</f>
        <v/>
      </c>
      <c r="AK353" s="24" t="str">
        <f>IF($D353="","",$B353*VLOOKUP($D353,aliments!$B$2:$AZ$70,34,0)/100)</f>
        <v/>
      </c>
      <c r="AL353" s="24" t="str">
        <f>IF($D353="","",$B353*VLOOKUP($D353,aliments!$B$2:$AZ$70,35,0)/100)</f>
        <v/>
      </c>
      <c r="AM353" s="24" t="str">
        <f>IF($D353="","",$B353*VLOOKUP($D353,aliments!$B$2:$AZ$70,36,0)/100)</f>
        <v/>
      </c>
      <c r="AN353" s="24" t="str">
        <f>IF($D353="","",$B353*VLOOKUP($D353,aliments!$B$2:$AZ$70,37,0)/100)</f>
        <v/>
      </c>
      <c r="AT353" s="19"/>
      <c r="AU353" s="19"/>
      <c r="AV353" s="19"/>
      <c r="AW353" s="19"/>
      <c r="AX353" s="19"/>
      <c r="AY353" s="19"/>
      <c r="AZ353" s="19"/>
      <c r="BA353" s="19"/>
      <c r="BB353" s="19"/>
      <c r="BC353" s="19"/>
      <c r="BD353" s="19"/>
      <c r="BE353" s="19"/>
      <c r="BF353" s="19"/>
      <c r="BG353" s="19"/>
      <c r="BH353" s="19"/>
      <c r="BI353" s="19"/>
      <c r="BJ353" s="19"/>
      <c r="BK353" s="19"/>
      <c r="BL353" s="19"/>
      <c r="BM353" s="19"/>
      <c r="BN353" s="19"/>
      <c r="BO353" s="19"/>
      <c r="BP353" s="19"/>
      <c r="BQ353" s="19"/>
      <c r="BR353" s="19"/>
      <c r="BS353" s="19"/>
      <c r="BT353" s="19"/>
      <c r="BU353" s="19"/>
      <c r="BV353" s="19"/>
      <c r="BW353" s="19"/>
    </row>
    <row r="354" spans="1:78">
      <c r="D354" s="23"/>
      <c r="E354" s="24" t="str">
        <f>IF($D354="","",$B354*VLOOKUP($D354,aliments!$B$2:$AZ$70,2,0)/100)</f>
        <v/>
      </c>
      <c r="F354" s="24" t="str">
        <f>IF($D354="","",$B354*VLOOKUP($D354,aliments!$B$2:$AZ$70,3,0)/100)</f>
        <v/>
      </c>
      <c r="G354" s="24" t="str">
        <f>IF($D354="","",$B354*VLOOKUP($D354,aliments!$B$2:$AZ$70,4,0)/100)</f>
        <v/>
      </c>
      <c r="H354" s="24" t="str">
        <f>IF($D354="","",$B354*VLOOKUP($D354,aliments!$B$2:$AZ$70,5,0)/100)</f>
        <v/>
      </c>
      <c r="I354" s="24" t="str">
        <f>IF($D354="","",$B354*VLOOKUP($D354,aliments!$B$2:$AZ$70,6,0)/100)</f>
        <v/>
      </c>
      <c r="J354" s="24" t="str">
        <f>IF($D354="","",$B354*VLOOKUP($D354,aliments!$B$2:$AZ$70,7,0)/100)</f>
        <v/>
      </c>
      <c r="K354" s="24" t="str">
        <f>IF($D354="","",$B354*VLOOKUP($D354,aliments!$B$2:$AZ$70,8,0)/100)</f>
        <v/>
      </c>
      <c r="L354" s="24" t="str">
        <f>IF($D354="","",$B354*VLOOKUP($D354,aliments!$B$2:$AZ$70,9,0)/100)</f>
        <v/>
      </c>
      <c r="M354" s="24" t="str">
        <f>IF($D354="","",$B354*VLOOKUP($D354,aliments!$B$2:$AZ$70,10,0)/100)</f>
        <v/>
      </c>
      <c r="N354" s="24" t="str">
        <f>IF($D354="","",$B354*VLOOKUP($D354,aliments!$B$2:$AZ$70,11,0)/100)</f>
        <v/>
      </c>
      <c r="O354" s="24" t="str">
        <f>IF($D354="","",$B354*VLOOKUP($D354,aliments!$B$2:$AZ$70,12,0)/100)</f>
        <v/>
      </c>
      <c r="P354" s="24" t="str">
        <f>IF($D354="","",$B354*VLOOKUP($D354,aliments!$B$2:$AZ$70,13,0)/100)</f>
        <v/>
      </c>
      <c r="Q354" s="24" t="str">
        <f>IF($D354="","",$B354*VLOOKUP($D354,aliments!$B$2:$AZ$70,14,0)/100)</f>
        <v/>
      </c>
      <c r="R354" s="24" t="str">
        <f>IF($D354="","",$B354*VLOOKUP($D354,aliments!$B$2:$AZ$70,15,0)/100)</f>
        <v/>
      </c>
      <c r="S354" s="24" t="str">
        <f>IF($D354="","",$B354*VLOOKUP($D354,aliments!$B$2:$AZ$70,16,0)/100)</f>
        <v/>
      </c>
      <c r="T354" s="24" t="str">
        <f>IF($D354="","",$B354*VLOOKUP($D354,aliments!$B$2:$AZ$70,17,0)/100)</f>
        <v/>
      </c>
      <c r="U354" s="24" t="str">
        <f>IF($D354="","",$B354*VLOOKUP($D354,aliments!$B$2:$AZ$70,18,0)/100)</f>
        <v/>
      </c>
      <c r="V354" s="24" t="str">
        <f>IF($D354="","",$B354*VLOOKUP($D354,aliments!$B$2:$AZ$70,19,0)/100)</f>
        <v/>
      </c>
      <c r="W354" s="24" t="str">
        <f>IF($D354="","",$B354*VLOOKUP($D354,aliments!$B$2:$AZ$70,20,0)/100)</f>
        <v/>
      </c>
      <c r="X354" s="24" t="str">
        <f>IF($D354="","",$B354*VLOOKUP($D354,aliments!$B$2:$AZ$70,21,0)/100)</f>
        <v/>
      </c>
      <c r="Y354" s="24" t="str">
        <f>IF($D354="","",$B354*VLOOKUP($D354,aliments!$B$2:$AZ$70,22,0)/100)</f>
        <v/>
      </c>
      <c r="Z354" s="24" t="str">
        <f>IF($D354="","",$B354*VLOOKUP($D354,aliments!$B$2:$AZ$70,23,0)/100)</f>
        <v/>
      </c>
      <c r="AA354" s="24" t="str">
        <f>IF($D354="","",$B354*VLOOKUP($D354,aliments!$B$2:$AZ$70,24,0)/100)</f>
        <v/>
      </c>
      <c r="AB354" s="24" t="str">
        <f>IF($D354="","",$B354*VLOOKUP($D354,aliments!$B$2:$AZ$70,25,0)/100)</f>
        <v/>
      </c>
      <c r="AC354" s="24" t="str">
        <f>IF($D354="","",$B354*VLOOKUP($D354,aliments!$B$2:$AZ$70,26,0)/100)</f>
        <v/>
      </c>
      <c r="AD354" s="24" t="str">
        <f>IF($D354="","",$B354*VLOOKUP($D354,aliments!$B$2:$AZ$70,27,0)/100)</f>
        <v/>
      </c>
      <c r="AE354" s="24" t="str">
        <f>IF($D354="","",$B354*VLOOKUP($D354,aliments!$B$2:$AZ$70,28,0)/100)</f>
        <v/>
      </c>
      <c r="AF354" s="24" t="str">
        <f>IF($D354="","",$B354*VLOOKUP($D354,aliments!$B$2:$AZ$70,29,0)/100)</f>
        <v/>
      </c>
      <c r="AG354" s="24" t="str">
        <f>IF($D354="","",$B354*VLOOKUP($D354,aliments!$B$2:$AZ$70,30,0)/100)</f>
        <v/>
      </c>
      <c r="AH354" s="24" t="str">
        <f>IF($D354="","",$B354*VLOOKUP($D354,aliments!$B$2:$AZ$70,31,0)/100)</f>
        <v/>
      </c>
      <c r="AI354" s="24" t="str">
        <f>IF($D354="","",$B354*VLOOKUP($D354,aliments!$B$2:$AZ$70,32,0)/100)</f>
        <v/>
      </c>
      <c r="AJ354" s="24" t="str">
        <f>IF($D354="","",$B354*VLOOKUP($D354,aliments!$B$2:$AZ$70,33,0)/100)</f>
        <v/>
      </c>
      <c r="AK354" s="24" t="str">
        <f>IF($D354="","",$B354*VLOOKUP($D354,aliments!$B$2:$AZ$70,34,0)/100)</f>
        <v/>
      </c>
      <c r="AL354" s="24" t="str">
        <f>IF($D354="","",$B354*VLOOKUP($D354,aliments!$B$2:$AZ$70,35,0)/100)</f>
        <v/>
      </c>
      <c r="AM354" s="24" t="str">
        <f>IF($D354="","",$B354*VLOOKUP($D354,aliments!$B$2:$AZ$70,36,0)/100)</f>
        <v/>
      </c>
      <c r="AN354" s="24" t="str">
        <f>IF($D354="","",$B354*VLOOKUP($D354,aliments!$B$2:$AZ$70,37,0)/100)</f>
        <v/>
      </c>
      <c r="AT354" s="19"/>
      <c r="AU354" s="19"/>
      <c r="AV354" s="19"/>
      <c r="AW354" s="19"/>
      <c r="AX354" s="19"/>
      <c r="AY354" s="19"/>
      <c r="AZ354" s="19"/>
      <c r="BA354" s="19"/>
      <c r="BB354" s="19"/>
      <c r="BC354" s="19"/>
      <c r="BD354" s="19"/>
      <c r="BE354" s="19"/>
      <c r="BF354" s="19"/>
      <c r="BG354" s="19"/>
      <c r="BH354" s="19"/>
      <c r="BI354" s="19"/>
      <c r="BJ354" s="19"/>
      <c r="BK354" s="19"/>
      <c r="BL354" s="19"/>
      <c r="BM354" s="19"/>
      <c r="BN354" s="19"/>
      <c r="BO354" s="19"/>
      <c r="BP354" s="19"/>
      <c r="BQ354" s="19"/>
      <c r="BR354" s="19"/>
      <c r="BS354" s="19"/>
      <c r="BT354" s="19"/>
      <c r="BU354" s="19"/>
      <c r="BV354" s="19"/>
      <c r="BW354" s="19"/>
    </row>
    <row r="355" spans="1:78">
      <c r="D355" s="23"/>
      <c r="E355" s="24" t="str">
        <f>IF($D355="","",$B355*VLOOKUP($D355,aliments!$B$2:$AZ$70,2,0)/100)</f>
        <v/>
      </c>
      <c r="F355" s="24" t="str">
        <f>IF($D355="","",$B355*VLOOKUP($D355,aliments!$B$2:$AZ$70,3,0)/100)</f>
        <v/>
      </c>
      <c r="G355" s="24" t="str">
        <f>IF($D355="","",$B355*VLOOKUP($D355,aliments!$B$2:$AZ$70,4,0)/100)</f>
        <v/>
      </c>
      <c r="H355" s="24" t="str">
        <f>IF($D355="","",$B355*VLOOKUP($D355,aliments!$B$2:$AZ$70,5,0)/100)</f>
        <v/>
      </c>
      <c r="I355" s="24" t="str">
        <f>IF($D355="","",$B355*VLOOKUP($D355,aliments!$B$2:$AZ$70,6,0)/100)</f>
        <v/>
      </c>
      <c r="J355" s="24" t="str">
        <f>IF($D355="","",$B355*VLOOKUP($D355,aliments!$B$2:$AZ$70,7,0)/100)</f>
        <v/>
      </c>
      <c r="K355" s="24" t="str">
        <f>IF($D355="","",$B355*VLOOKUP($D355,aliments!$B$2:$AZ$70,8,0)/100)</f>
        <v/>
      </c>
      <c r="L355" s="24" t="str">
        <f>IF($D355="","",$B355*VLOOKUP($D355,aliments!$B$2:$AZ$70,9,0)/100)</f>
        <v/>
      </c>
      <c r="M355" s="24" t="str">
        <f>IF($D355="","",$B355*VLOOKUP($D355,aliments!$B$2:$AZ$70,10,0)/100)</f>
        <v/>
      </c>
      <c r="N355" s="24" t="str">
        <f>IF($D355="","",$B355*VLOOKUP($D355,aliments!$B$2:$AZ$70,11,0)/100)</f>
        <v/>
      </c>
      <c r="O355" s="24" t="str">
        <f>IF($D355="","",$B355*VLOOKUP($D355,aliments!$B$2:$AZ$70,12,0)/100)</f>
        <v/>
      </c>
      <c r="P355" s="24" t="str">
        <f>IF($D355="","",$B355*VLOOKUP($D355,aliments!$B$2:$AZ$70,13,0)/100)</f>
        <v/>
      </c>
      <c r="Q355" s="24" t="str">
        <f>IF($D355="","",$B355*VLOOKUP($D355,aliments!$B$2:$AZ$70,14,0)/100)</f>
        <v/>
      </c>
      <c r="R355" s="24" t="str">
        <f>IF($D355="","",$B355*VLOOKUP($D355,aliments!$B$2:$AZ$70,15,0)/100)</f>
        <v/>
      </c>
      <c r="S355" s="24" t="str">
        <f>IF($D355="","",$B355*VLOOKUP($D355,aliments!$B$2:$AZ$70,16,0)/100)</f>
        <v/>
      </c>
      <c r="T355" s="24" t="str">
        <f>IF($D355="","",$B355*VLOOKUP($D355,aliments!$B$2:$AZ$70,17,0)/100)</f>
        <v/>
      </c>
      <c r="U355" s="24" t="str">
        <f>IF($D355="","",$B355*VLOOKUP($D355,aliments!$B$2:$AZ$70,18,0)/100)</f>
        <v/>
      </c>
      <c r="V355" s="24" t="str">
        <f>IF($D355="","",$B355*VLOOKUP($D355,aliments!$B$2:$AZ$70,19,0)/100)</f>
        <v/>
      </c>
      <c r="W355" s="24" t="str">
        <f>IF($D355="","",$B355*VLOOKUP($D355,aliments!$B$2:$AZ$70,20,0)/100)</f>
        <v/>
      </c>
      <c r="X355" s="24" t="str">
        <f>IF($D355="","",$B355*VLOOKUP($D355,aliments!$B$2:$AZ$70,21,0)/100)</f>
        <v/>
      </c>
      <c r="Y355" s="24" t="str">
        <f>IF($D355="","",$B355*VLOOKUP($D355,aliments!$B$2:$AZ$70,22,0)/100)</f>
        <v/>
      </c>
      <c r="Z355" s="24" t="str">
        <f>IF($D355="","",$B355*VLOOKUP($D355,aliments!$B$2:$AZ$70,23,0)/100)</f>
        <v/>
      </c>
      <c r="AA355" s="24" t="str">
        <f>IF($D355="","",$B355*VLOOKUP($D355,aliments!$B$2:$AZ$70,24,0)/100)</f>
        <v/>
      </c>
      <c r="AB355" s="24" t="str">
        <f>IF($D355="","",$B355*VLOOKUP($D355,aliments!$B$2:$AZ$70,25,0)/100)</f>
        <v/>
      </c>
      <c r="AC355" s="24" t="str">
        <f>IF($D355="","",$B355*VLOOKUP($D355,aliments!$B$2:$AZ$70,26,0)/100)</f>
        <v/>
      </c>
      <c r="AD355" s="24" t="str">
        <f>IF($D355="","",$B355*VLOOKUP($D355,aliments!$B$2:$AZ$70,27,0)/100)</f>
        <v/>
      </c>
      <c r="AE355" s="24" t="str">
        <f>IF($D355="","",$B355*VLOOKUP($D355,aliments!$B$2:$AZ$70,28,0)/100)</f>
        <v/>
      </c>
      <c r="AF355" s="24" t="str">
        <f>IF($D355="","",$B355*VLOOKUP($D355,aliments!$B$2:$AZ$70,29,0)/100)</f>
        <v/>
      </c>
      <c r="AG355" s="24" t="str">
        <f>IF($D355="","",$B355*VLOOKUP($D355,aliments!$B$2:$AZ$70,30,0)/100)</f>
        <v/>
      </c>
      <c r="AH355" s="24" t="str">
        <f>IF($D355="","",$B355*VLOOKUP($D355,aliments!$B$2:$AZ$70,31,0)/100)</f>
        <v/>
      </c>
      <c r="AI355" s="24" t="str">
        <f>IF($D355="","",$B355*VLOOKUP($D355,aliments!$B$2:$AZ$70,32,0)/100)</f>
        <v/>
      </c>
      <c r="AJ355" s="24" t="str">
        <f>IF($D355="","",$B355*VLOOKUP($D355,aliments!$B$2:$AZ$70,33,0)/100)</f>
        <v/>
      </c>
      <c r="AK355" s="24" t="str">
        <f>IF($D355="","",$B355*VLOOKUP($D355,aliments!$B$2:$AZ$70,34,0)/100)</f>
        <v/>
      </c>
      <c r="AL355" s="24" t="str">
        <f>IF($D355="","",$B355*VLOOKUP($D355,aliments!$B$2:$AZ$70,35,0)/100)</f>
        <v/>
      </c>
      <c r="AM355" s="24" t="str">
        <f>IF($D355="","",$B355*VLOOKUP($D355,aliments!$B$2:$AZ$70,36,0)/100)</f>
        <v/>
      </c>
      <c r="AN355" s="24" t="str">
        <f>IF($D355="","",$B355*VLOOKUP($D355,aliments!$B$2:$AZ$70,37,0)/100)</f>
        <v/>
      </c>
      <c r="AT355" s="19"/>
      <c r="AU355" s="19"/>
      <c r="AV355" s="19"/>
      <c r="AW355" s="19"/>
      <c r="AX355" s="19"/>
      <c r="AY355" s="19"/>
      <c r="AZ355" s="19"/>
      <c r="BA355" s="19"/>
      <c r="BB355" s="19"/>
      <c r="BC355" s="19"/>
      <c r="BD355" s="19"/>
      <c r="BE355" s="19"/>
      <c r="BF355" s="19"/>
      <c r="BG355" s="19"/>
      <c r="BH355" s="19"/>
      <c r="BI355" s="19"/>
      <c r="BJ355" s="19"/>
      <c r="BK355" s="19"/>
      <c r="BL355" s="19"/>
      <c r="BM355" s="19"/>
      <c r="BN355" s="19"/>
      <c r="BO355" s="19"/>
      <c r="BP355" s="19"/>
      <c r="BQ355" s="19"/>
      <c r="BR355" s="19"/>
      <c r="BS355" s="19"/>
      <c r="BT355" s="19"/>
      <c r="BU355" s="19"/>
      <c r="BV355" s="19"/>
      <c r="BW355" s="19"/>
    </row>
    <row r="356" spans="1:78">
      <c r="D356" s="23"/>
      <c r="E356" s="24" t="str">
        <f>IF($D356="","",$B356*VLOOKUP($D356,aliments!$B$2:$AZ$70,2,0)/100)</f>
        <v/>
      </c>
      <c r="F356" s="24" t="str">
        <f>IF($D356="","",$B356*VLOOKUP($D356,aliments!$B$2:$AZ$70,3,0)/100)</f>
        <v/>
      </c>
      <c r="G356" s="24" t="str">
        <f>IF($D356="","",$B356*VLOOKUP($D356,aliments!$B$2:$AZ$70,4,0)/100)</f>
        <v/>
      </c>
      <c r="H356" s="24" t="str">
        <f>IF($D356="","",$B356*VLOOKUP($D356,aliments!$B$2:$AZ$70,5,0)/100)</f>
        <v/>
      </c>
      <c r="I356" s="24" t="str">
        <f>IF($D356="","",$B356*VLOOKUP($D356,aliments!$B$2:$AZ$70,6,0)/100)</f>
        <v/>
      </c>
      <c r="J356" s="24" t="str">
        <f>IF($D356="","",$B356*VLOOKUP($D356,aliments!$B$2:$AZ$70,7,0)/100)</f>
        <v/>
      </c>
      <c r="K356" s="24" t="str">
        <f>IF($D356="","",$B356*VLOOKUP($D356,aliments!$B$2:$AZ$70,8,0)/100)</f>
        <v/>
      </c>
      <c r="L356" s="24" t="str">
        <f>IF($D356="","",$B356*VLOOKUP($D356,aliments!$B$2:$AZ$70,9,0)/100)</f>
        <v/>
      </c>
      <c r="M356" s="24" t="str">
        <f>IF($D356="","",$B356*VLOOKUP($D356,aliments!$B$2:$AZ$70,10,0)/100)</f>
        <v/>
      </c>
      <c r="N356" s="24" t="str">
        <f>IF($D356="","",$B356*VLOOKUP($D356,aliments!$B$2:$AZ$70,11,0)/100)</f>
        <v/>
      </c>
      <c r="O356" s="24" t="str">
        <f>IF($D356="","",$B356*VLOOKUP($D356,aliments!$B$2:$AZ$70,12,0)/100)</f>
        <v/>
      </c>
      <c r="P356" s="24" t="str">
        <f>IF($D356="","",$B356*VLOOKUP($D356,aliments!$B$2:$AZ$70,13,0)/100)</f>
        <v/>
      </c>
      <c r="Q356" s="24" t="str">
        <f>IF($D356="","",$B356*VLOOKUP($D356,aliments!$B$2:$AZ$70,14,0)/100)</f>
        <v/>
      </c>
      <c r="R356" s="24" t="str">
        <f>IF($D356="","",$B356*VLOOKUP($D356,aliments!$B$2:$AZ$70,15,0)/100)</f>
        <v/>
      </c>
      <c r="S356" s="24" t="str">
        <f>IF($D356="","",$B356*VLOOKUP($D356,aliments!$B$2:$AZ$70,16,0)/100)</f>
        <v/>
      </c>
      <c r="T356" s="24" t="str">
        <f>IF($D356="","",$B356*VLOOKUP($D356,aliments!$B$2:$AZ$70,17,0)/100)</f>
        <v/>
      </c>
      <c r="U356" s="24" t="str">
        <f>IF($D356="","",$B356*VLOOKUP($D356,aliments!$B$2:$AZ$70,18,0)/100)</f>
        <v/>
      </c>
      <c r="V356" s="24" t="str">
        <f>IF($D356="","",$B356*VLOOKUP($D356,aliments!$B$2:$AZ$70,19,0)/100)</f>
        <v/>
      </c>
      <c r="W356" s="24" t="str">
        <f>IF($D356="","",$B356*VLOOKUP($D356,aliments!$B$2:$AZ$70,20,0)/100)</f>
        <v/>
      </c>
      <c r="X356" s="24" t="str">
        <f>IF($D356="","",$B356*VLOOKUP($D356,aliments!$B$2:$AZ$70,21,0)/100)</f>
        <v/>
      </c>
      <c r="Y356" s="24" t="str">
        <f>IF($D356="","",$B356*VLOOKUP($D356,aliments!$B$2:$AZ$70,22,0)/100)</f>
        <v/>
      </c>
      <c r="Z356" s="24" t="str">
        <f>IF($D356="","",$B356*VLOOKUP($D356,aliments!$B$2:$AZ$70,23,0)/100)</f>
        <v/>
      </c>
      <c r="AA356" s="24" t="str">
        <f>IF($D356="","",$B356*VLOOKUP($D356,aliments!$B$2:$AZ$70,24,0)/100)</f>
        <v/>
      </c>
      <c r="AB356" s="24" t="str">
        <f>IF($D356="","",$B356*VLOOKUP($D356,aliments!$B$2:$AZ$70,25,0)/100)</f>
        <v/>
      </c>
      <c r="AC356" s="24" t="str">
        <f>IF($D356="","",$B356*VLOOKUP($D356,aliments!$B$2:$AZ$70,26,0)/100)</f>
        <v/>
      </c>
      <c r="AD356" s="24" t="str">
        <f>IF($D356="","",$B356*VLOOKUP($D356,aliments!$B$2:$AZ$70,27,0)/100)</f>
        <v/>
      </c>
      <c r="AE356" s="24" t="str">
        <f>IF($D356="","",$B356*VLOOKUP($D356,aliments!$B$2:$AZ$70,28,0)/100)</f>
        <v/>
      </c>
      <c r="AF356" s="24" t="str">
        <f>IF($D356="","",$B356*VLOOKUP($D356,aliments!$B$2:$AZ$70,29,0)/100)</f>
        <v/>
      </c>
      <c r="AG356" s="24" t="str">
        <f>IF($D356="","",$B356*VLOOKUP($D356,aliments!$B$2:$AZ$70,30,0)/100)</f>
        <v/>
      </c>
      <c r="AH356" s="24" t="str">
        <f>IF($D356="","",$B356*VLOOKUP($D356,aliments!$B$2:$AZ$70,31,0)/100)</f>
        <v/>
      </c>
      <c r="AI356" s="24" t="str">
        <f>IF($D356="","",$B356*VLOOKUP($D356,aliments!$B$2:$AZ$70,32,0)/100)</f>
        <v/>
      </c>
      <c r="AJ356" s="24" t="str">
        <f>IF($D356="","",$B356*VLOOKUP($D356,aliments!$B$2:$AZ$70,33,0)/100)</f>
        <v/>
      </c>
      <c r="AK356" s="24" t="str">
        <f>IF($D356="","",$B356*VLOOKUP($D356,aliments!$B$2:$AZ$70,34,0)/100)</f>
        <v/>
      </c>
      <c r="AL356" s="24" t="str">
        <f>IF($D356="","",$B356*VLOOKUP($D356,aliments!$B$2:$AZ$70,35,0)/100)</f>
        <v/>
      </c>
      <c r="AM356" s="24" t="str">
        <f>IF($D356="","",$B356*VLOOKUP($D356,aliments!$B$2:$AZ$70,36,0)/100)</f>
        <v/>
      </c>
      <c r="AN356" s="24" t="str">
        <f>IF($D356="","",$B356*VLOOKUP($D356,aliments!$B$2:$AZ$70,37,0)/100)</f>
        <v/>
      </c>
    </row>
    <row r="357" spans="1:78" ht="13.5" thickBot="1">
      <c r="D357" s="23"/>
      <c r="E357" s="24" t="str">
        <f>IF($D357="","",$B357*VLOOKUP($D357,aliments!$B$2:$AZ$70,2,0)/100)</f>
        <v/>
      </c>
      <c r="F357" s="24" t="str">
        <f>IF($D357="","",$B357*VLOOKUP($D357,aliments!$B$2:$AZ$70,3,0)/100)</f>
        <v/>
      </c>
      <c r="G357" s="24" t="str">
        <f>IF($D357="","",$B357*VLOOKUP($D357,aliments!$B$2:$AZ$70,4,0)/100)</f>
        <v/>
      </c>
      <c r="H357" s="24" t="str">
        <f>IF($D357="","",$B357*VLOOKUP($D357,aliments!$B$2:$AZ$70,5,0)/100)</f>
        <v/>
      </c>
      <c r="I357" s="24" t="str">
        <f>IF($D357="","",$B357*VLOOKUP($D357,aliments!$B$2:$AZ$70,6,0)/100)</f>
        <v/>
      </c>
      <c r="J357" s="24" t="str">
        <f>IF($D357="","",$B357*VLOOKUP($D357,aliments!$B$2:$AZ$70,7,0)/100)</f>
        <v/>
      </c>
      <c r="K357" s="24" t="str">
        <f>IF($D357="","",$B357*VLOOKUP($D357,aliments!$B$2:$AZ$70,8,0)/100)</f>
        <v/>
      </c>
      <c r="L357" s="24" t="str">
        <f>IF($D357="","",$B357*VLOOKUP($D357,aliments!$B$2:$AZ$70,9,0)/100)</f>
        <v/>
      </c>
      <c r="M357" s="24" t="str">
        <f>IF($D357="","",$B357*VLOOKUP($D357,aliments!$B$2:$AZ$70,10,0)/100)</f>
        <v/>
      </c>
      <c r="N357" s="24" t="str">
        <f>IF($D357="","",$B357*VLOOKUP($D357,aliments!$B$2:$AZ$70,11,0)/100)</f>
        <v/>
      </c>
      <c r="O357" s="24" t="str">
        <f>IF($D357="","",$B357*VLOOKUP($D357,aliments!$B$2:$AZ$70,12,0)/100)</f>
        <v/>
      </c>
      <c r="P357" s="24" t="str">
        <f>IF($D357="","",$B357*VLOOKUP($D357,aliments!$B$2:$AZ$70,13,0)/100)</f>
        <v/>
      </c>
      <c r="Q357" s="24" t="str">
        <f>IF($D357="","",$B357*VLOOKUP($D357,aliments!$B$2:$AZ$70,14,0)/100)</f>
        <v/>
      </c>
      <c r="R357" s="24" t="str">
        <f>IF($D357="","",$B357*VLOOKUP($D357,aliments!$B$2:$AZ$70,15,0)/100)</f>
        <v/>
      </c>
      <c r="S357" s="24" t="str">
        <f>IF($D357="","",$B357*VLOOKUP($D357,aliments!$B$2:$AZ$70,16,0)/100)</f>
        <v/>
      </c>
      <c r="T357" s="24" t="str">
        <f>IF($D357="","",$B357*VLOOKUP($D357,aliments!$B$2:$AZ$70,17,0)/100)</f>
        <v/>
      </c>
      <c r="U357" s="24" t="str">
        <f>IF($D357="","",$B357*VLOOKUP($D357,aliments!$B$2:$AZ$70,18,0)/100)</f>
        <v/>
      </c>
      <c r="V357" s="24" t="str">
        <f>IF($D357="","",$B357*VLOOKUP($D357,aliments!$B$2:$AZ$70,19,0)/100)</f>
        <v/>
      </c>
      <c r="W357" s="24" t="str">
        <f>IF($D357="","",$B357*VLOOKUP($D357,aliments!$B$2:$AZ$70,20,0)/100)</f>
        <v/>
      </c>
      <c r="X357" s="24" t="str">
        <f>IF($D357="","",$B357*VLOOKUP($D357,aliments!$B$2:$AZ$70,21,0)/100)</f>
        <v/>
      </c>
      <c r="Y357" s="24" t="str">
        <f>IF($D357="","",$B357*VLOOKUP($D357,aliments!$B$2:$AZ$70,22,0)/100)</f>
        <v/>
      </c>
      <c r="Z357" s="24" t="str">
        <f>IF($D357="","",$B357*VLOOKUP($D357,aliments!$B$2:$AZ$70,23,0)/100)</f>
        <v/>
      </c>
      <c r="AA357" s="24" t="str">
        <f>IF($D357="","",$B357*VLOOKUP($D357,aliments!$B$2:$AZ$70,24,0)/100)</f>
        <v/>
      </c>
      <c r="AB357" s="24" t="str">
        <f>IF($D357="","",$B357*VLOOKUP($D357,aliments!$B$2:$AZ$70,25,0)/100)</f>
        <v/>
      </c>
      <c r="AC357" s="24" t="str">
        <f>IF($D357="","",$B357*VLOOKUP($D357,aliments!$B$2:$AZ$70,26,0)/100)</f>
        <v/>
      </c>
      <c r="AD357" s="24" t="str">
        <f>IF($D357="","",$B357*VLOOKUP($D357,aliments!$B$2:$AZ$70,27,0)/100)</f>
        <v/>
      </c>
      <c r="AE357" s="24" t="str">
        <f>IF($D357="","",$B357*VLOOKUP($D357,aliments!$B$2:$AZ$70,28,0)/100)</f>
        <v/>
      </c>
      <c r="AF357" s="24" t="str">
        <f>IF($D357="","",$B357*VLOOKUP($D357,aliments!$B$2:$AZ$70,29,0)/100)</f>
        <v/>
      </c>
      <c r="AG357" s="24" t="str">
        <f>IF($D357="","",$B357*VLOOKUP($D357,aliments!$B$2:$AZ$70,30,0)/100)</f>
        <v/>
      </c>
      <c r="AH357" s="24" t="str">
        <f>IF($D357="","",$B357*VLOOKUP($D357,aliments!$B$2:$AZ$70,31,0)/100)</f>
        <v/>
      </c>
      <c r="AI357" s="24" t="str">
        <f>IF($D357="","",$B357*VLOOKUP($D357,aliments!$B$2:$AZ$70,32,0)/100)</f>
        <v/>
      </c>
      <c r="AJ357" s="24" t="str">
        <f>IF($D357="","",$B357*VLOOKUP($D357,aliments!$B$2:$AZ$70,33,0)/100)</f>
        <v/>
      </c>
      <c r="AK357" s="24" t="str">
        <f>IF($D357="","",$B357*VLOOKUP($D357,aliments!$B$2:$AZ$70,34,0)/100)</f>
        <v/>
      </c>
      <c r="AL357" s="24" t="str">
        <f>IF($D357="","",$B357*VLOOKUP($D357,aliments!$B$2:$AZ$70,35,0)/100)</f>
        <v/>
      </c>
      <c r="AM357" s="24" t="str">
        <f>IF($D357="","",$B357*VLOOKUP($D357,aliments!$B$2:$AZ$70,36,0)/100)</f>
        <v/>
      </c>
      <c r="AN357" s="24" t="str">
        <f>IF($D357="","",$B357*VLOOKUP($D357,aliments!$B$2:$AZ$70,37,0)/100)</f>
        <v/>
      </c>
    </row>
    <row r="358" spans="1:78" s="17" customFormat="1" ht="13.5" thickBot="1">
      <c r="A358" s="12" t="s">
        <v>4</v>
      </c>
      <c r="B358" s="1"/>
      <c r="C358" s="1"/>
      <c r="D358" s="1"/>
      <c r="E358" s="28" t="str">
        <f>IF(SUM(E351:E357)=0,"",AVERAGE(E351:E357))</f>
        <v/>
      </c>
      <c r="F358" s="28">
        <f>SUM(F351:F357)</f>
        <v>0</v>
      </c>
      <c r="G358" s="13">
        <f>SUM(G351:G357)</f>
        <v>0</v>
      </c>
      <c r="H358" s="13">
        <f t="shared" ref="H358" si="1063">SUM(H351:H357)</f>
        <v>0</v>
      </c>
      <c r="I358" s="13">
        <f t="shared" ref="I358" si="1064">SUM(I351:I357)</f>
        <v>0</v>
      </c>
      <c r="J358" s="13">
        <f t="shared" ref="J358" si="1065">SUM(J351:J357)</f>
        <v>0</v>
      </c>
      <c r="K358" s="13">
        <f t="shared" ref="K358" si="1066">SUM(K351:K357)</f>
        <v>0</v>
      </c>
      <c r="L358" s="13">
        <f t="shared" ref="L358" si="1067">SUM(L351:L357)</f>
        <v>0</v>
      </c>
      <c r="M358" s="13">
        <f t="shared" ref="M358" si="1068">SUM(M351:M357)</f>
        <v>0</v>
      </c>
      <c r="N358" s="13">
        <f t="shared" ref="N358" si="1069">SUM(N351:N357)</f>
        <v>0</v>
      </c>
      <c r="O358" s="13">
        <f t="shared" ref="O358" si="1070">SUM(O351:O357)</f>
        <v>0</v>
      </c>
      <c r="P358" s="13">
        <f t="shared" ref="P358" si="1071">SUM(P351:P357)</f>
        <v>0</v>
      </c>
      <c r="Q358" s="13">
        <f t="shared" ref="Q358" si="1072">SUM(Q351:Q357)</f>
        <v>0</v>
      </c>
      <c r="R358" s="13">
        <f t="shared" ref="R358" si="1073">SUM(R351:R357)</f>
        <v>0</v>
      </c>
      <c r="S358" s="13">
        <f t="shared" ref="S358" si="1074">SUM(S351:S357)</f>
        <v>0</v>
      </c>
      <c r="T358" s="13">
        <f t="shared" ref="T358" si="1075">SUM(T351:T357)</f>
        <v>0</v>
      </c>
      <c r="U358" s="13">
        <f t="shared" ref="U358" si="1076">SUM(U351:U357)</f>
        <v>0</v>
      </c>
      <c r="V358" s="13">
        <f t="shared" ref="V358" si="1077">SUM(V351:V357)</f>
        <v>0</v>
      </c>
      <c r="W358" s="13">
        <f t="shared" ref="W358" si="1078">SUM(W351:W357)</f>
        <v>0</v>
      </c>
      <c r="X358" s="13">
        <f t="shared" ref="X358" si="1079">SUM(X351:X357)</f>
        <v>0</v>
      </c>
      <c r="Y358" s="13">
        <f t="shared" ref="Y358" si="1080">SUM(Y351:Y357)</f>
        <v>0</v>
      </c>
      <c r="Z358" s="13">
        <f t="shared" ref="Z358" si="1081">SUM(Z351:Z357)</f>
        <v>0</v>
      </c>
      <c r="AA358" s="13">
        <f t="shared" ref="AA358" si="1082">SUM(AA351:AA357)</f>
        <v>0</v>
      </c>
      <c r="AB358" s="13">
        <f t="shared" ref="AB358" si="1083">SUM(AB351:AB357)</f>
        <v>0</v>
      </c>
      <c r="AC358" s="13">
        <f t="shared" ref="AC358" si="1084">SUM(AC351:AC357)</f>
        <v>0</v>
      </c>
      <c r="AD358" s="13">
        <f t="shared" ref="AD358" si="1085">SUM(AD351:AD357)</f>
        <v>0</v>
      </c>
      <c r="AE358" s="13">
        <f t="shared" ref="AE358" si="1086">SUM(AE351:AE357)</f>
        <v>0</v>
      </c>
      <c r="AF358" s="13">
        <f t="shared" ref="AF358" si="1087">SUM(AF351:AF357)</f>
        <v>0</v>
      </c>
      <c r="AG358" s="13">
        <f t="shared" ref="AG358" si="1088">SUM(AG351:AG357)</f>
        <v>0</v>
      </c>
      <c r="AH358" s="13">
        <f t="shared" ref="AH358" si="1089">SUM(AH351:AH357)</f>
        <v>0</v>
      </c>
      <c r="AI358" s="13">
        <f t="shared" ref="AI358" si="1090">SUM(AI351:AI357)</f>
        <v>0</v>
      </c>
      <c r="AJ358" s="13">
        <f t="shared" ref="AJ358" si="1091">SUM(AJ351:AJ357)</f>
        <v>0</v>
      </c>
      <c r="AK358" s="13">
        <f t="shared" ref="AK358" si="1092">SUM(AK351:AK357)</f>
        <v>0</v>
      </c>
      <c r="AL358" s="13">
        <f t="shared" ref="AL358" si="1093">SUM(AL351:AL357)</f>
        <v>0</v>
      </c>
      <c r="AM358" s="13">
        <f t="shared" ref="AM358" si="1094">SUM(AM351:AM357)</f>
        <v>0</v>
      </c>
      <c r="AN358" s="13">
        <f t="shared" ref="AN358" si="1095">SUM(AN351:AN357)</f>
        <v>0</v>
      </c>
      <c r="AO358" s="5"/>
      <c r="AP358" s="19"/>
      <c r="AQ358" s="19"/>
      <c r="AR358" s="19"/>
      <c r="AS358" s="19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  <c r="BZ358" s="31"/>
    </row>
    <row r="359" spans="1:78" s="17" customFormat="1" ht="13.5" thickBo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5"/>
      <c r="AP359" s="19"/>
      <c r="AQ359" s="19"/>
      <c r="AR359" s="19"/>
      <c r="AS359" s="19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  <c r="BZ359" s="31"/>
    </row>
    <row r="360" spans="1:78" s="17" customFormat="1" ht="13.5" thickBot="1">
      <c r="A360" s="2" t="s">
        <v>3</v>
      </c>
      <c r="B360" s="3" t="s">
        <v>165</v>
      </c>
      <c r="C360" s="3"/>
      <c r="D360" s="3" t="s">
        <v>0</v>
      </c>
      <c r="E360" s="27" t="s">
        <v>181</v>
      </c>
      <c r="F360" s="27" t="s">
        <v>180</v>
      </c>
      <c r="G360" s="3" t="s">
        <v>166</v>
      </c>
      <c r="H360" s="3" t="s">
        <v>167</v>
      </c>
      <c r="I360" s="3" t="s">
        <v>168</v>
      </c>
      <c r="J360" s="3" t="s">
        <v>5</v>
      </c>
      <c r="K360" s="3" t="s">
        <v>161</v>
      </c>
      <c r="L360" s="3" t="s">
        <v>162</v>
      </c>
      <c r="M360" s="3" t="s">
        <v>152</v>
      </c>
      <c r="N360" s="3" t="s">
        <v>153</v>
      </c>
      <c r="O360" s="3" t="s">
        <v>154</v>
      </c>
      <c r="P360" s="3" t="s">
        <v>155</v>
      </c>
      <c r="Q360" s="3" t="s">
        <v>156</v>
      </c>
      <c r="R360" s="3" t="s">
        <v>157</v>
      </c>
      <c r="S360" s="3" t="s">
        <v>158</v>
      </c>
      <c r="T360" s="3" t="s">
        <v>159</v>
      </c>
      <c r="U360" s="3" t="s">
        <v>160</v>
      </c>
      <c r="V360" s="3" t="s">
        <v>179</v>
      </c>
      <c r="W360" s="3" t="s">
        <v>178</v>
      </c>
      <c r="X360" s="3" t="s">
        <v>26</v>
      </c>
      <c r="Y360" s="3" t="s">
        <v>29</v>
      </c>
      <c r="Z360" s="3" t="s">
        <v>28</v>
      </c>
      <c r="AA360" s="3" t="s">
        <v>32</v>
      </c>
      <c r="AB360" s="3" t="s">
        <v>23</v>
      </c>
      <c r="AC360" s="3" t="s">
        <v>27</v>
      </c>
      <c r="AD360" s="3" t="s">
        <v>24</v>
      </c>
      <c r="AE360" s="3" t="s">
        <v>25</v>
      </c>
      <c r="AF360" s="3" t="s">
        <v>31</v>
      </c>
      <c r="AG360" s="3" t="s">
        <v>22</v>
      </c>
      <c r="AH360" s="3" t="s">
        <v>30</v>
      </c>
      <c r="AI360" s="3" t="s">
        <v>36</v>
      </c>
      <c r="AJ360" s="3" t="s">
        <v>37</v>
      </c>
      <c r="AK360" s="3" t="s">
        <v>38</v>
      </c>
      <c r="AL360" s="3" t="s">
        <v>40</v>
      </c>
      <c r="AM360" s="3" t="s">
        <v>41</v>
      </c>
      <c r="AN360" s="4" t="s">
        <v>21</v>
      </c>
      <c r="AO360" s="5"/>
      <c r="AP360" s="19"/>
      <c r="AQ360" s="19"/>
      <c r="AR360" s="19"/>
      <c r="AS360" s="19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  <c r="BZ360" s="31"/>
    </row>
    <row r="361" spans="1:78" s="17" customFormat="1">
      <c r="A361" s="1"/>
      <c r="B361" s="1"/>
      <c r="C361" s="1"/>
      <c r="D361" s="23"/>
      <c r="E361" s="24" t="str">
        <f>IF($D361="","",$B361*VLOOKUP($D361,aliments!$B$2:$AZ$70,2,0)/100)</f>
        <v/>
      </c>
      <c r="F361" s="24" t="str">
        <f>IF($D361="","",$B361*VLOOKUP($D361,aliments!$B$2:$AZ$70,3,0)/100)</f>
        <v/>
      </c>
      <c r="G361" s="24" t="str">
        <f>IF($D361="","",$B361*VLOOKUP($D361,aliments!$B$2:$AZ$70,4,0)/100)</f>
        <v/>
      </c>
      <c r="H361" s="24" t="str">
        <f>IF($D361="","",$B361*VLOOKUP($D361,aliments!$B$2:$AZ$70,5,0)/100)</f>
        <v/>
      </c>
      <c r="I361" s="24" t="str">
        <f>IF($D361="","",$B361*VLOOKUP($D361,aliments!$B$2:$AZ$70,6,0)/100)</f>
        <v/>
      </c>
      <c r="J361" s="24" t="str">
        <f>IF($D361="","",$B361*VLOOKUP($D361,aliments!$B$2:$AZ$70,7,0)/100)</f>
        <v/>
      </c>
      <c r="K361" s="24" t="str">
        <f>IF($D361="","",$B361*VLOOKUP($D361,aliments!$B$2:$AZ$70,8,0)/100)</f>
        <v/>
      </c>
      <c r="L361" s="24" t="str">
        <f>IF($D361="","",$B361*VLOOKUP($D361,aliments!$B$2:$AZ$70,9,0)/100)</f>
        <v/>
      </c>
      <c r="M361" s="24" t="str">
        <f>IF($D361="","",$B361*VLOOKUP($D361,aliments!$B$2:$AZ$70,10,0)/100)</f>
        <v/>
      </c>
      <c r="N361" s="24" t="str">
        <f>IF($D361="","",$B361*VLOOKUP($D361,aliments!$B$2:$AZ$70,11,0)/100)</f>
        <v/>
      </c>
      <c r="O361" s="24" t="str">
        <f>IF($D361="","",$B361*VLOOKUP($D361,aliments!$B$2:$AZ$70,12,0)/100)</f>
        <v/>
      </c>
      <c r="P361" s="24" t="str">
        <f>IF($D361="","",$B361*VLOOKUP($D361,aliments!$B$2:$AZ$70,13,0)/100)</f>
        <v/>
      </c>
      <c r="Q361" s="24" t="str">
        <f>IF($D361="","",$B361*VLOOKUP($D361,aliments!$B$2:$AZ$70,14,0)/100)</f>
        <v/>
      </c>
      <c r="R361" s="24" t="str">
        <f>IF($D361="","",$B361*VLOOKUP($D361,aliments!$B$2:$AZ$70,15,0)/100)</f>
        <v/>
      </c>
      <c r="S361" s="24" t="str">
        <f>IF($D361="","",$B361*VLOOKUP($D361,aliments!$B$2:$AZ$70,16,0)/100)</f>
        <v/>
      </c>
      <c r="T361" s="24" t="str">
        <f>IF($D361="","",$B361*VLOOKUP($D361,aliments!$B$2:$AZ$70,17,0)/100)</f>
        <v/>
      </c>
      <c r="U361" s="24" t="str">
        <f>IF($D361="","",$B361*VLOOKUP($D361,aliments!$B$2:$AZ$70,18,0)/100)</f>
        <v/>
      </c>
      <c r="V361" s="24" t="str">
        <f>IF($D361="","",$B361*VLOOKUP($D361,aliments!$B$2:$AZ$70,19,0)/100)</f>
        <v/>
      </c>
      <c r="W361" s="24" t="str">
        <f>IF($D361="","",$B361*VLOOKUP($D361,aliments!$B$2:$AZ$70,20,0)/100)</f>
        <v/>
      </c>
      <c r="X361" s="24" t="str">
        <f>IF($D361="","",$B361*VLOOKUP($D361,aliments!$B$2:$AZ$70,21,0)/100)</f>
        <v/>
      </c>
      <c r="Y361" s="24" t="str">
        <f>IF($D361="","",$B361*VLOOKUP($D361,aliments!$B$2:$AZ$70,22,0)/100)</f>
        <v/>
      </c>
      <c r="Z361" s="24" t="str">
        <f>IF($D361="","",$B361*VLOOKUP($D361,aliments!$B$2:$AZ$70,23,0)/100)</f>
        <v/>
      </c>
      <c r="AA361" s="24" t="str">
        <f>IF($D361="","",$B361*VLOOKUP($D361,aliments!$B$2:$AZ$70,24,0)/100)</f>
        <v/>
      </c>
      <c r="AB361" s="24" t="str">
        <f>IF($D361="","",$B361*VLOOKUP($D361,aliments!$B$2:$AZ$70,25,0)/100)</f>
        <v/>
      </c>
      <c r="AC361" s="24" t="str">
        <f>IF($D361="","",$B361*VLOOKUP($D361,aliments!$B$2:$AZ$70,26,0)/100)</f>
        <v/>
      </c>
      <c r="AD361" s="24" t="str">
        <f>IF($D361="","",$B361*VLOOKUP($D361,aliments!$B$2:$AZ$70,27,0)/100)</f>
        <v/>
      </c>
      <c r="AE361" s="24" t="str">
        <f>IF($D361="","",$B361*VLOOKUP($D361,aliments!$B$2:$AZ$70,28,0)/100)</f>
        <v/>
      </c>
      <c r="AF361" s="24" t="str">
        <f>IF($D361="","",$B361*VLOOKUP($D361,aliments!$B$2:$AZ$70,29,0)/100)</f>
        <v/>
      </c>
      <c r="AG361" s="24" t="str">
        <f>IF($D361="","",$B361*VLOOKUP($D361,aliments!$B$2:$AZ$70,30,0)/100)</f>
        <v/>
      </c>
      <c r="AH361" s="24" t="str">
        <f>IF($D361="","",$B361*VLOOKUP($D361,aliments!$B$2:$AZ$70,31,0)/100)</f>
        <v/>
      </c>
      <c r="AI361" s="24" t="str">
        <f>IF($D361="","",$B361*VLOOKUP($D361,aliments!$B$2:$AZ$70,32,0)/100)</f>
        <v/>
      </c>
      <c r="AJ361" s="24" t="str">
        <f>IF($D361="","",$B361*VLOOKUP($D361,aliments!$B$2:$AZ$70,33,0)/100)</f>
        <v/>
      </c>
      <c r="AK361" s="24" t="str">
        <f>IF($D361="","",$B361*VLOOKUP($D361,aliments!$B$2:$AZ$70,34,0)/100)</f>
        <v/>
      </c>
      <c r="AL361" s="24" t="str">
        <f>IF($D361="","",$B361*VLOOKUP($D361,aliments!$B$2:$AZ$70,35,0)/100)</f>
        <v/>
      </c>
      <c r="AM361" s="24" t="str">
        <f>IF($D361="","",$B361*VLOOKUP($D361,aliments!$B$2:$AZ$70,36,0)/100)</f>
        <v/>
      </c>
      <c r="AN361" s="24" t="str">
        <f>IF($D361="","",$B361*VLOOKUP($D361,aliments!$B$2:$AZ$70,37,0)/100)</f>
        <v/>
      </c>
      <c r="AO361" s="5"/>
      <c r="AP361" s="19"/>
      <c r="AQ361" s="19"/>
      <c r="AR361" s="19"/>
      <c r="AS361" s="19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  <c r="BZ361" s="31"/>
    </row>
    <row r="362" spans="1:78" s="17" customFormat="1">
      <c r="A362" s="1"/>
      <c r="B362" s="1"/>
      <c r="C362" s="1"/>
      <c r="D362" s="23"/>
      <c r="E362" s="24" t="str">
        <f>IF($D362="","",$B362*VLOOKUP($D362,aliments!$B$2:$AZ$70,2,0)/100)</f>
        <v/>
      </c>
      <c r="F362" s="24" t="str">
        <f>IF($D362="","",$B362*VLOOKUP($D362,aliments!$B$2:$AZ$70,3,0)/100)</f>
        <v/>
      </c>
      <c r="G362" s="24" t="str">
        <f>IF($D362="","",$B362*VLOOKUP($D362,aliments!$B$2:$AZ$70,4,0)/100)</f>
        <v/>
      </c>
      <c r="H362" s="24" t="str">
        <f>IF($D362="","",$B362*VLOOKUP($D362,aliments!$B$2:$AZ$70,5,0)/100)</f>
        <v/>
      </c>
      <c r="I362" s="24" t="str">
        <f>IF($D362="","",$B362*VLOOKUP($D362,aliments!$B$2:$AZ$70,6,0)/100)</f>
        <v/>
      </c>
      <c r="J362" s="24" t="str">
        <f>IF($D362="","",$B362*VLOOKUP($D362,aliments!$B$2:$AZ$70,7,0)/100)</f>
        <v/>
      </c>
      <c r="K362" s="24" t="str">
        <f>IF($D362="","",$B362*VLOOKUP($D362,aliments!$B$2:$AZ$70,8,0)/100)</f>
        <v/>
      </c>
      <c r="L362" s="24" t="str">
        <f>IF($D362="","",$B362*VLOOKUP($D362,aliments!$B$2:$AZ$70,9,0)/100)</f>
        <v/>
      </c>
      <c r="M362" s="24" t="str">
        <f>IF($D362="","",$B362*VLOOKUP($D362,aliments!$B$2:$AZ$70,10,0)/100)</f>
        <v/>
      </c>
      <c r="N362" s="24" t="str">
        <f>IF($D362="","",$B362*VLOOKUP($D362,aliments!$B$2:$AZ$70,11,0)/100)</f>
        <v/>
      </c>
      <c r="O362" s="24" t="str">
        <f>IF($D362="","",$B362*VLOOKUP($D362,aliments!$B$2:$AZ$70,12,0)/100)</f>
        <v/>
      </c>
      <c r="P362" s="24" t="str">
        <f>IF($D362="","",$B362*VLOOKUP($D362,aliments!$B$2:$AZ$70,13,0)/100)</f>
        <v/>
      </c>
      <c r="Q362" s="24" t="str">
        <f>IF($D362="","",$B362*VLOOKUP($D362,aliments!$B$2:$AZ$70,14,0)/100)</f>
        <v/>
      </c>
      <c r="R362" s="24" t="str">
        <f>IF($D362="","",$B362*VLOOKUP($D362,aliments!$B$2:$AZ$70,15,0)/100)</f>
        <v/>
      </c>
      <c r="S362" s="24" t="str">
        <f>IF($D362="","",$B362*VLOOKUP($D362,aliments!$B$2:$AZ$70,16,0)/100)</f>
        <v/>
      </c>
      <c r="T362" s="24" t="str">
        <f>IF($D362="","",$B362*VLOOKUP($D362,aliments!$B$2:$AZ$70,17,0)/100)</f>
        <v/>
      </c>
      <c r="U362" s="24" t="str">
        <f>IF($D362="","",$B362*VLOOKUP($D362,aliments!$B$2:$AZ$70,18,0)/100)</f>
        <v/>
      </c>
      <c r="V362" s="24" t="str">
        <f>IF($D362="","",$B362*VLOOKUP($D362,aliments!$B$2:$AZ$70,19,0)/100)</f>
        <v/>
      </c>
      <c r="W362" s="24" t="str">
        <f>IF($D362="","",$B362*VLOOKUP($D362,aliments!$B$2:$AZ$70,20,0)/100)</f>
        <v/>
      </c>
      <c r="X362" s="24" t="str">
        <f>IF($D362="","",$B362*VLOOKUP($D362,aliments!$B$2:$AZ$70,21,0)/100)</f>
        <v/>
      </c>
      <c r="Y362" s="24" t="str">
        <f>IF($D362="","",$B362*VLOOKUP($D362,aliments!$B$2:$AZ$70,22,0)/100)</f>
        <v/>
      </c>
      <c r="Z362" s="24" t="str">
        <f>IF($D362="","",$B362*VLOOKUP($D362,aliments!$B$2:$AZ$70,23,0)/100)</f>
        <v/>
      </c>
      <c r="AA362" s="24" t="str">
        <f>IF($D362="","",$B362*VLOOKUP($D362,aliments!$B$2:$AZ$70,24,0)/100)</f>
        <v/>
      </c>
      <c r="AB362" s="24" t="str">
        <f>IF($D362="","",$B362*VLOOKUP($D362,aliments!$B$2:$AZ$70,25,0)/100)</f>
        <v/>
      </c>
      <c r="AC362" s="24" t="str">
        <f>IF($D362="","",$B362*VLOOKUP($D362,aliments!$B$2:$AZ$70,26,0)/100)</f>
        <v/>
      </c>
      <c r="AD362" s="24" t="str">
        <f>IF($D362="","",$B362*VLOOKUP($D362,aliments!$B$2:$AZ$70,27,0)/100)</f>
        <v/>
      </c>
      <c r="AE362" s="24" t="str">
        <f>IF($D362="","",$B362*VLOOKUP($D362,aliments!$B$2:$AZ$70,28,0)/100)</f>
        <v/>
      </c>
      <c r="AF362" s="24" t="str">
        <f>IF($D362="","",$B362*VLOOKUP($D362,aliments!$B$2:$AZ$70,29,0)/100)</f>
        <v/>
      </c>
      <c r="AG362" s="24" t="str">
        <f>IF($D362="","",$B362*VLOOKUP($D362,aliments!$B$2:$AZ$70,30,0)/100)</f>
        <v/>
      </c>
      <c r="AH362" s="24" t="str">
        <f>IF($D362="","",$B362*VLOOKUP($D362,aliments!$B$2:$AZ$70,31,0)/100)</f>
        <v/>
      </c>
      <c r="AI362" s="24" t="str">
        <f>IF($D362="","",$B362*VLOOKUP($D362,aliments!$B$2:$AZ$70,32,0)/100)</f>
        <v/>
      </c>
      <c r="AJ362" s="24" t="str">
        <f>IF($D362="","",$B362*VLOOKUP($D362,aliments!$B$2:$AZ$70,33,0)/100)</f>
        <v/>
      </c>
      <c r="AK362" s="24" t="str">
        <f>IF($D362="","",$B362*VLOOKUP($D362,aliments!$B$2:$AZ$70,34,0)/100)</f>
        <v/>
      </c>
      <c r="AL362" s="24" t="str">
        <f>IF($D362="","",$B362*VLOOKUP($D362,aliments!$B$2:$AZ$70,35,0)/100)</f>
        <v/>
      </c>
      <c r="AM362" s="24" t="str">
        <f>IF($D362="","",$B362*VLOOKUP($D362,aliments!$B$2:$AZ$70,36,0)/100)</f>
        <v/>
      </c>
      <c r="AN362" s="24" t="str">
        <f>IF($D362="","",$B362*VLOOKUP($D362,aliments!$B$2:$AZ$70,37,0)/100)</f>
        <v/>
      </c>
      <c r="AO362" s="5"/>
      <c r="AP362" s="19"/>
      <c r="AQ362" s="19"/>
      <c r="AR362" s="19"/>
      <c r="AS362" s="19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31"/>
    </row>
    <row r="363" spans="1:78" s="17" customFormat="1">
      <c r="A363" s="1"/>
      <c r="B363" s="1"/>
      <c r="C363" s="1"/>
      <c r="D363" s="23"/>
      <c r="E363" s="24" t="str">
        <f>IF($D363="","",$B363*VLOOKUP($D363,aliments!$B$2:$AZ$70,2,0)/100)</f>
        <v/>
      </c>
      <c r="F363" s="24" t="str">
        <f>IF($D363="","",$B363*VLOOKUP($D363,aliments!$B$2:$AZ$70,3,0)/100)</f>
        <v/>
      </c>
      <c r="G363" s="24" t="str">
        <f>IF($D363="","",$B363*VLOOKUP($D363,aliments!$B$2:$AZ$70,4,0)/100)</f>
        <v/>
      </c>
      <c r="H363" s="24" t="str">
        <f>IF($D363="","",$B363*VLOOKUP($D363,aliments!$B$2:$AZ$70,5,0)/100)</f>
        <v/>
      </c>
      <c r="I363" s="24" t="str">
        <f>IF($D363="","",$B363*VLOOKUP($D363,aliments!$B$2:$AZ$70,6,0)/100)</f>
        <v/>
      </c>
      <c r="J363" s="24" t="str">
        <f>IF($D363="","",$B363*VLOOKUP($D363,aliments!$B$2:$AZ$70,7,0)/100)</f>
        <v/>
      </c>
      <c r="K363" s="24" t="str">
        <f>IF($D363="","",$B363*VLOOKUP($D363,aliments!$B$2:$AZ$70,8,0)/100)</f>
        <v/>
      </c>
      <c r="L363" s="24" t="str">
        <f>IF($D363="","",$B363*VLOOKUP($D363,aliments!$B$2:$AZ$70,9,0)/100)</f>
        <v/>
      </c>
      <c r="M363" s="24" t="str">
        <f>IF($D363="","",$B363*VLOOKUP($D363,aliments!$B$2:$AZ$70,10,0)/100)</f>
        <v/>
      </c>
      <c r="N363" s="24" t="str">
        <f>IF($D363="","",$B363*VLOOKUP($D363,aliments!$B$2:$AZ$70,11,0)/100)</f>
        <v/>
      </c>
      <c r="O363" s="24" t="str">
        <f>IF($D363="","",$B363*VLOOKUP($D363,aliments!$B$2:$AZ$70,12,0)/100)</f>
        <v/>
      </c>
      <c r="P363" s="24" t="str">
        <f>IF($D363="","",$B363*VLOOKUP($D363,aliments!$B$2:$AZ$70,13,0)/100)</f>
        <v/>
      </c>
      <c r="Q363" s="24" t="str">
        <f>IF($D363="","",$B363*VLOOKUP($D363,aliments!$B$2:$AZ$70,14,0)/100)</f>
        <v/>
      </c>
      <c r="R363" s="24" t="str">
        <f>IF($D363="","",$B363*VLOOKUP($D363,aliments!$B$2:$AZ$70,15,0)/100)</f>
        <v/>
      </c>
      <c r="S363" s="24" t="str">
        <f>IF($D363="","",$B363*VLOOKUP($D363,aliments!$B$2:$AZ$70,16,0)/100)</f>
        <v/>
      </c>
      <c r="T363" s="24" t="str">
        <f>IF($D363="","",$B363*VLOOKUP($D363,aliments!$B$2:$AZ$70,17,0)/100)</f>
        <v/>
      </c>
      <c r="U363" s="24" t="str">
        <f>IF($D363="","",$B363*VLOOKUP($D363,aliments!$B$2:$AZ$70,18,0)/100)</f>
        <v/>
      </c>
      <c r="V363" s="24" t="str">
        <f>IF($D363="","",$B363*VLOOKUP($D363,aliments!$B$2:$AZ$70,19,0)/100)</f>
        <v/>
      </c>
      <c r="W363" s="24" t="str">
        <f>IF($D363="","",$B363*VLOOKUP($D363,aliments!$B$2:$AZ$70,20,0)/100)</f>
        <v/>
      </c>
      <c r="X363" s="24" t="str">
        <f>IF($D363="","",$B363*VLOOKUP($D363,aliments!$B$2:$AZ$70,21,0)/100)</f>
        <v/>
      </c>
      <c r="Y363" s="24" t="str">
        <f>IF($D363="","",$B363*VLOOKUP($D363,aliments!$B$2:$AZ$70,22,0)/100)</f>
        <v/>
      </c>
      <c r="Z363" s="24" t="str">
        <f>IF($D363="","",$B363*VLOOKUP($D363,aliments!$B$2:$AZ$70,23,0)/100)</f>
        <v/>
      </c>
      <c r="AA363" s="24" t="str">
        <f>IF($D363="","",$B363*VLOOKUP($D363,aliments!$B$2:$AZ$70,24,0)/100)</f>
        <v/>
      </c>
      <c r="AB363" s="24" t="str">
        <f>IF($D363="","",$B363*VLOOKUP($D363,aliments!$B$2:$AZ$70,25,0)/100)</f>
        <v/>
      </c>
      <c r="AC363" s="24" t="str">
        <f>IF($D363="","",$B363*VLOOKUP($D363,aliments!$B$2:$AZ$70,26,0)/100)</f>
        <v/>
      </c>
      <c r="AD363" s="24" t="str">
        <f>IF($D363="","",$B363*VLOOKUP($D363,aliments!$B$2:$AZ$70,27,0)/100)</f>
        <v/>
      </c>
      <c r="AE363" s="24" t="str">
        <f>IF($D363="","",$B363*VLOOKUP($D363,aliments!$B$2:$AZ$70,28,0)/100)</f>
        <v/>
      </c>
      <c r="AF363" s="24" t="str">
        <f>IF($D363="","",$B363*VLOOKUP($D363,aliments!$B$2:$AZ$70,29,0)/100)</f>
        <v/>
      </c>
      <c r="AG363" s="24" t="str">
        <f>IF($D363="","",$B363*VLOOKUP($D363,aliments!$B$2:$AZ$70,30,0)/100)</f>
        <v/>
      </c>
      <c r="AH363" s="24" t="str">
        <f>IF($D363="","",$B363*VLOOKUP($D363,aliments!$B$2:$AZ$70,31,0)/100)</f>
        <v/>
      </c>
      <c r="AI363" s="24" t="str">
        <f>IF($D363="","",$B363*VLOOKUP($D363,aliments!$B$2:$AZ$70,32,0)/100)</f>
        <v/>
      </c>
      <c r="AJ363" s="24" t="str">
        <f>IF($D363="","",$B363*VLOOKUP($D363,aliments!$B$2:$AZ$70,33,0)/100)</f>
        <v/>
      </c>
      <c r="AK363" s="24" t="str">
        <f>IF($D363="","",$B363*VLOOKUP($D363,aliments!$B$2:$AZ$70,34,0)/100)</f>
        <v/>
      </c>
      <c r="AL363" s="24" t="str">
        <f>IF($D363="","",$B363*VLOOKUP($D363,aliments!$B$2:$AZ$70,35,0)/100)</f>
        <v/>
      </c>
      <c r="AM363" s="24" t="str">
        <f>IF($D363="","",$B363*VLOOKUP($D363,aliments!$B$2:$AZ$70,36,0)/100)</f>
        <v/>
      </c>
      <c r="AN363" s="24" t="str">
        <f>IF($D363="","",$B363*VLOOKUP($D363,aliments!$B$2:$AZ$70,37,0)/100)</f>
        <v/>
      </c>
      <c r="AO363" s="5"/>
      <c r="AP363" s="19"/>
      <c r="AQ363" s="19"/>
      <c r="AR363" s="19"/>
      <c r="AS363" s="19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  <c r="BZ363" s="31"/>
    </row>
    <row r="364" spans="1:78" s="17" customFormat="1">
      <c r="A364" s="1"/>
      <c r="B364" s="1"/>
      <c r="C364" s="1"/>
      <c r="D364" s="23"/>
      <c r="E364" s="24" t="str">
        <f>IF($D364="","",$B364*VLOOKUP($D364,aliments!$B$2:$AZ$70,2,0)/100)</f>
        <v/>
      </c>
      <c r="F364" s="24" t="str">
        <f>IF($D364="","",$B364*VLOOKUP($D364,aliments!$B$2:$AZ$70,3,0)/100)</f>
        <v/>
      </c>
      <c r="G364" s="24" t="str">
        <f>IF($D364="","",$B364*VLOOKUP($D364,aliments!$B$2:$AZ$70,4,0)/100)</f>
        <v/>
      </c>
      <c r="H364" s="24" t="str">
        <f>IF($D364="","",$B364*VLOOKUP($D364,aliments!$B$2:$AZ$70,5,0)/100)</f>
        <v/>
      </c>
      <c r="I364" s="24" t="str">
        <f>IF($D364="","",$B364*VLOOKUP($D364,aliments!$B$2:$AZ$70,6,0)/100)</f>
        <v/>
      </c>
      <c r="J364" s="24" t="str">
        <f>IF($D364="","",$B364*VLOOKUP($D364,aliments!$B$2:$AZ$70,7,0)/100)</f>
        <v/>
      </c>
      <c r="K364" s="24" t="str">
        <f>IF($D364="","",$B364*VLOOKUP($D364,aliments!$B$2:$AZ$70,8,0)/100)</f>
        <v/>
      </c>
      <c r="L364" s="24" t="str">
        <f>IF($D364="","",$B364*VLOOKUP($D364,aliments!$B$2:$AZ$70,9,0)/100)</f>
        <v/>
      </c>
      <c r="M364" s="24" t="str">
        <f>IF($D364="","",$B364*VLOOKUP($D364,aliments!$B$2:$AZ$70,10,0)/100)</f>
        <v/>
      </c>
      <c r="N364" s="24" t="str">
        <f>IF($D364="","",$B364*VLOOKUP($D364,aliments!$B$2:$AZ$70,11,0)/100)</f>
        <v/>
      </c>
      <c r="O364" s="24" t="str">
        <f>IF($D364="","",$B364*VLOOKUP($D364,aliments!$B$2:$AZ$70,12,0)/100)</f>
        <v/>
      </c>
      <c r="P364" s="24" t="str">
        <f>IF($D364="","",$B364*VLOOKUP($D364,aliments!$B$2:$AZ$70,13,0)/100)</f>
        <v/>
      </c>
      <c r="Q364" s="24" t="str">
        <f>IF($D364="","",$B364*VLOOKUP($D364,aliments!$B$2:$AZ$70,14,0)/100)</f>
        <v/>
      </c>
      <c r="R364" s="24" t="str">
        <f>IF($D364="","",$B364*VLOOKUP($D364,aliments!$B$2:$AZ$70,15,0)/100)</f>
        <v/>
      </c>
      <c r="S364" s="24" t="str">
        <f>IF($D364="","",$B364*VLOOKUP($D364,aliments!$B$2:$AZ$70,16,0)/100)</f>
        <v/>
      </c>
      <c r="T364" s="24" t="str">
        <f>IF($D364="","",$B364*VLOOKUP($D364,aliments!$B$2:$AZ$70,17,0)/100)</f>
        <v/>
      </c>
      <c r="U364" s="24" t="str">
        <f>IF($D364="","",$B364*VLOOKUP($D364,aliments!$B$2:$AZ$70,18,0)/100)</f>
        <v/>
      </c>
      <c r="V364" s="24" t="str">
        <f>IF($D364="","",$B364*VLOOKUP($D364,aliments!$B$2:$AZ$70,19,0)/100)</f>
        <v/>
      </c>
      <c r="W364" s="24" t="str">
        <f>IF($D364="","",$B364*VLOOKUP($D364,aliments!$B$2:$AZ$70,20,0)/100)</f>
        <v/>
      </c>
      <c r="X364" s="24" t="str">
        <f>IF($D364="","",$B364*VLOOKUP($D364,aliments!$B$2:$AZ$70,21,0)/100)</f>
        <v/>
      </c>
      <c r="Y364" s="24" t="str">
        <f>IF($D364="","",$B364*VLOOKUP($D364,aliments!$B$2:$AZ$70,22,0)/100)</f>
        <v/>
      </c>
      <c r="Z364" s="24" t="str">
        <f>IF($D364="","",$B364*VLOOKUP($D364,aliments!$B$2:$AZ$70,23,0)/100)</f>
        <v/>
      </c>
      <c r="AA364" s="24" t="str">
        <f>IF($D364="","",$B364*VLOOKUP($D364,aliments!$B$2:$AZ$70,24,0)/100)</f>
        <v/>
      </c>
      <c r="AB364" s="24" t="str">
        <f>IF($D364="","",$B364*VLOOKUP($D364,aliments!$B$2:$AZ$70,25,0)/100)</f>
        <v/>
      </c>
      <c r="AC364" s="24" t="str">
        <f>IF($D364="","",$B364*VLOOKUP($D364,aliments!$B$2:$AZ$70,26,0)/100)</f>
        <v/>
      </c>
      <c r="AD364" s="24" t="str">
        <f>IF($D364="","",$B364*VLOOKUP($D364,aliments!$B$2:$AZ$70,27,0)/100)</f>
        <v/>
      </c>
      <c r="AE364" s="24" t="str">
        <f>IF($D364="","",$B364*VLOOKUP($D364,aliments!$B$2:$AZ$70,28,0)/100)</f>
        <v/>
      </c>
      <c r="AF364" s="24" t="str">
        <f>IF($D364="","",$B364*VLOOKUP($D364,aliments!$B$2:$AZ$70,29,0)/100)</f>
        <v/>
      </c>
      <c r="AG364" s="24" t="str">
        <f>IF($D364="","",$B364*VLOOKUP($D364,aliments!$B$2:$AZ$70,30,0)/100)</f>
        <v/>
      </c>
      <c r="AH364" s="24" t="str">
        <f>IF($D364="","",$B364*VLOOKUP($D364,aliments!$B$2:$AZ$70,31,0)/100)</f>
        <v/>
      </c>
      <c r="AI364" s="24" t="str">
        <f>IF($D364="","",$B364*VLOOKUP($D364,aliments!$B$2:$AZ$70,32,0)/100)</f>
        <v/>
      </c>
      <c r="AJ364" s="24" t="str">
        <f>IF($D364="","",$B364*VLOOKUP($D364,aliments!$B$2:$AZ$70,33,0)/100)</f>
        <v/>
      </c>
      <c r="AK364" s="24" t="str">
        <f>IF($D364="","",$B364*VLOOKUP($D364,aliments!$B$2:$AZ$70,34,0)/100)</f>
        <v/>
      </c>
      <c r="AL364" s="24" t="str">
        <f>IF($D364="","",$B364*VLOOKUP($D364,aliments!$B$2:$AZ$70,35,0)/100)</f>
        <v/>
      </c>
      <c r="AM364" s="24" t="str">
        <f>IF($D364="","",$B364*VLOOKUP($D364,aliments!$B$2:$AZ$70,36,0)/100)</f>
        <v/>
      </c>
      <c r="AN364" s="24" t="str">
        <f>IF($D364="","",$B364*VLOOKUP($D364,aliments!$B$2:$AZ$70,37,0)/100)</f>
        <v/>
      </c>
      <c r="AO364" s="5"/>
      <c r="AP364" s="19"/>
      <c r="AQ364" s="19"/>
      <c r="AR364" s="19"/>
      <c r="AS364" s="19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31"/>
    </row>
    <row r="365" spans="1:78" s="17" customFormat="1">
      <c r="A365" s="1"/>
      <c r="B365" s="1"/>
      <c r="C365" s="1"/>
      <c r="D365" s="23"/>
      <c r="E365" s="24" t="str">
        <f>IF($D365="","",$B365*VLOOKUP($D365,aliments!$B$2:$AZ$70,2,0)/100)</f>
        <v/>
      </c>
      <c r="F365" s="24" t="str">
        <f>IF($D365="","",$B365*VLOOKUP($D365,aliments!$B$2:$AZ$70,3,0)/100)</f>
        <v/>
      </c>
      <c r="G365" s="24" t="str">
        <f>IF($D365="","",$B365*VLOOKUP($D365,aliments!$B$2:$AZ$70,4,0)/100)</f>
        <v/>
      </c>
      <c r="H365" s="24" t="str">
        <f>IF($D365="","",$B365*VLOOKUP($D365,aliments!$B$2:$AZ$70,5,0)/100)</f>
        <v/>
      </c>
      <c r="I365" s="24" t="str">
        <f>IF($D365="","",$B365*VLOOKUP($D365,aliments!$B$2:$AZ$70,6,0)/100)</f>
        <v/>
      </c>
      <c r="J365" s="24" t="str">
        <f>IF($D365="","",$B365*VLOOKUP($D365,aliments!$B$2:$AZ$70,7,0)/100)</f>
        <v/>
      </c>
      <c r="K365" s="24" t="str">
        <f>IF($D365="","",$B365*VLOOKUP($D365,aliments!$B$2:$AZ$70,8,0)/100)</f>
        <v/>
      </c>
      <c r="L365" s="24" t="str">
        <f>IF($D365="","",$B365*VLOOKUP($D365,aliments!$B$2:$AZ$70,9,0)/100)</f>
        <v/>
      </c>
      <c r="M365" s="24" t="str">
        <f>IF($D365="","",$B365*VLOOKUP($D365,aliments!$B$2:$AZ$70,10,0)/100)</f>
        <v/>
      </c>
      <c r="N365" s="24" t="str">
        <f>IF($D365="","",$B365*VLOOKUP($D365,aliments!$B$2:$AZ$70,11,0)/100)</f>
        <v/>
      </c>
      <c r="O365" s="24" t="str">
        <f>IF($D365="","",$B365*VLOOKUP($D365,aliments!$B$2:$AZ$70,12,0)/100)</f>
        <v/>
      </c>
      <c r="P365" s="24" t="str">
        <f>IF($D365="","",$B365*VLOOKUP($D365,aliments!$B$2:$AZ$70,13,0)/100)</f>
        <v/>
      </c>
      <c r="Q365" s="24" t="str">
        <f>IF($D365="","",$B365*VLOOKUP($D365,aliments!$B$2:$AZ$70,14,0)/100)</f>
        <v/>
      </c>
      <c r="R365" s="24" t="str">
        <f>IF($D365="","",$B365*VLOOKUP($D365,aliments!$B$2:$AZ$70,15,0)/100)</f>
        <v/>
      </c>
      <c r="S365" s="24" t="str">
        <f>IF($D365="","",$B365*VLOOKUP($D365,aliments!$B$2:$AZ$70,16,0)/100)</f>
        <v/>
      </c>
      <c r="T365" s="24" t="str">
        <f>IF($D365="","",$B365*VLOOKUP($D365,aliments!$B$2:$AZ$70,17,0)/100)</f>
        <v/>
      </c>
      <c r="U365" s="24" t="str">
        <f>IF($D365="","",$B365*VLOOKUP($D365,aliments!$B$2:$AZ$70,18,0)/100)</f>
        <v/>
      </c>
      <c r="V365" s="24" t="str">
        <f>IF($D365="","",$B365*VLOOKUP($D365,aliments!$B$2:$AZ$70,19,0)/100)</f>
        <v/>
      </c>
      <c r="W365" s="24" t="str">
        <f>IF($D365="","",$B365*VLOOKUP($D365,aliments!$B$2:$AZ$70,20,0)/100)</f>
        <v/>
      </c>
      <c r="X365" s="24" t="str">
        <f>IF($D365="","",$B365*VLOOKUP($D365,aliments!$B$2:$AZ$70,21,0)/100)</f>
        <v/>
      </c>
      <c r="Y365" s="24" t="str">
        <f>IF($D365="","",$B365*VLOOKUP($D365,aliments!$B$2:$AZ$70,22,0)/100)</f>
        <v/>
      </c>
      <c r="Z365" s="24" t="str">
        <f>IF($D365="","",$B365*VLOOKUP($D365,aliments!$B$2:$AZ$70,23,0)/100)</f>
        <v/>
      </c>
      <c r="AA365" s="24" t="str">
        <f>IF($D365="","",$B365*VLOOKUP($D365,aliments!$B$2:$AZ$70,24,0)/100)</f>
        <v/>
      </c>
      <c r="AB365" s="24" t="str">
        <f>IF($D365="","",$B365*VLOOKUP($D365,aliments!$B$2:$AZ$70,25,0)/100)</f>
        <v/>
      </c>
      <c r="AC365" s="24" t="str">
        <f>IF($D365="","",$B365*VLOOKUP($D365,aliments!$B$2:$AZ$70,26,0)/100)</f>
        <v/>
      </c>
      <c r="AD365" s="24" t="str">
        <f>IF($D365="","",$B365*VLOOKUP($D365,aliments!$B$2:$AZ$70,27,0)/100)</f>
        <v/>
      </c>
      <c r="AE365" s="24" t="str">
        <f>IF($D365="","",$B365*VLOOKUP($D365,aliments!$B$2:$AZ$70,28,0)/100)</f>
        <v/>
      </c>
      <c r="AF365" s="24" t="str">
        <f>IF($D365="","",$B365*VLOOKUP($D365,aliments!$B$2:$AZ$70,29,0)/100)</f>
        <v/>
      </c>
      <c r="AG365" s="24" t="str">
        <f>IF($D365="","",$B365*VLOOKUP($D365,aliments!$B$2:$AZ$70,30,0)/100)</f>
        <v/>
      </c>
      <c r="AH365" s="24" t="str">
        <f>IF($D365="","",$B365*VLOOKUP($D365,aliments!$B$2:$AZ$70,31,0)/100)</f>
        <v/>
      </c>
      <c r="AI365" s="24" t="str">
        <f>IF($D365="","",$B365*VLOOKUP($D365,aliments!$B$2:$AZ$70,32,0)/100)</f>
        <v/>
      </c>
      <c r="AJ365" s="24" t="str">
        <f>IF($D365="","",$B365*VLOOKUP($D365,aliments!$B$2:$AZ$70,33,0)/100)</f>
        <v/>
      </c>
      <c r="AK365" s="24" t="str">
        <f>IF($D365="","",$B365*VLOOKUP($D365,aliments!$B$2:$AZ$70,34,0)/100)</f>
        <v/>
      </c>
      <c r="AL365" s="24" t="str">
        <f>IF($D365="","",$B365*VLOOKUP($D365,aliments!$B$2:$AZ$70,35,0)/100)</f>
        <v/>
      </c>
      <c r="AM365" s="24" t="str">
        <f>IF($D365="","",$B365*VLOOKUP($D365,aliments!$B$2:$AZ$70,36,0)/100)</f>
        <v/>
      </c>
      <c r="AN365" s="24" t="str">
        <f>IF($D365="","",$B365*VLOOKUP($D365,aliments!$B$2:$AZ$70,37,0)/100)</f>
        <v/>
      </c>
      <c r="AO365" s="5"/>
      <c r="AP365" s="19"/>
      <c r="AQ365" s="19"/>
      <c r="AR365" s="19"/>
      <c r="AS365" s="19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31"/>
    </row>
    <row r="366" spans="1:78" s="17" customFormat="1">
      <c r="A366" s="1"/>
      <c r="B366" s="1"/>
      <c r="C366" s="1"/>
      <c r="D366" s="23"/>
      <c r="E366" s="24" t="str">
        <f>IF($D366="","",$B366*VLOOKUP($D366,aliments!$B$2:$AZ$70,2,0)/100)</f>
        <v/>
      </c>
      <c r="F366" s="24" t="str">
        <f>IF($D366="","",$B366*VLOOKUP($D366,aliments!$B$2:$AZ$70,3,0)/100)</f>
        <v/>
      </c>
      <c r="G366" s="24" t="str">
        <f>IF($D366="","",$B366*VLOOKUP($D366,aliments!$B$2:$AZ$70,4,0)/100)</f>
        <v/>
      </c>
      <c r="H366" s="24" t="str">
        <f>IF($D366="","",$B366*VLOOKUP($D366,aliments!$B$2:$AZ$70,5,0)/100)</f>
        <v/>
      </c>
      <c r="I366" s="24" t="str">
        <f>IF($D366="","",$B366*VLOOKUP($D366,aliments!$B$2:$AZ$70,6,0)/100)</f>
        <v/>
      </c>
      <c r="J366" s="24" t="str">
        <f>IF($D366="","",$B366*VLOOKUP($D366,aliments!$B$2:$AZ$70,7,0)/100)</f>
        <v/>
      </c>
      <c r="K366" s="24" t="str">
        <f>IF($D366="","",$B366*VLOOKUP($D366,aliments!$B$2:$AZ$70,8,0)/100)</f>
        <v/>
      </c>
      <c r="L366" s="24" t="str">
        <f>IF($D366="","",$B366*VLOOKUP($D366,aliments!$B$2:$AZ$70,9,0)/100)</f>
        <v/>
      </c>
      <c r="M366" s="24" t="str">
        <f>IF($D366="","",$B366*VLOOKUP($D366,aliments!$B$2:$AZ$70,10,0)/100)</f>
        <v/>
      </c>
      <c r="N366" s="24" t="str">
        <f>IF($D366="","",$B366*VLOOKUP($D366,aliments!$B$2:$AZ$70,11,0)/100)</f>
        <v/>
      </c>
      <c r="O366" s="24" t="str">
        <f>IF($D366="","",$B366*VLOOKUP($D366,aliments!$B$2:$AZ$70,12,0)/100)</f>
        <v/>
      </c>
      <c r="P366" s="24" t="str">
        <f>IF($D366="","",$B366*VLOOKUP($D366,aliments!$B$2:$AZ$70,13,0)/100)</f>
        <v/>
      </c>
      <c r="Q366" s="24" t="str">
        <f>IF($D366="","",$B366*VLOOKUP($D366,aliments!$B$2:$AZ$70,14,0)/100)</f>
        <v/>
      </c>
      <c r="R366" s="24" t="str">
        <f>IF($D366="","",$B366*VLOOKUP($D366,aliments!$B$2:$AZ$70,15,0)/100)</f>
        <v/>
      </c>
      <c r="S366" s="24" t="str">
        <f>IF($D366="","",$B366*VLOOKUP($D366,aliments!$B$2:$AZ$70,16,0)/100)</f>
        <v/>
      </c>
      <c r="T366" s="24" t="str">
        <f>IF($D366="","",$B366*VLOOKUP($D366,aliments!$B$2:$AZ$70,17,0)/100)</f>
        <v/>
      </c>
      <c r="U366" s="24" t="str">
        <f>IF($D366="","",$B366*VLOOKUP($D366,aliments!$B$2:$AZ$70,18,0)/100)</f>
        <v/>
      </c>
      <c r="V366" s="24" t="str">
        <f>IF($D366="","",$B366*VLOOKUP($D366,aliments!$B$2:$AZ$70,19,0)/100)</f>
        <v/>
      </c>
      <c r="W366" s="24" t="str">
        <f>IF($D366="","",$B366*VLOOKUP($D366,aliments!$B$2:$AZ$70,20,0)/100)</f>
        <v/>
      </c>
      <c r="X366" s="24" t="str">
        <f>IF($D366="","",$B366*VLOOKUP($D366,aliments!$B$2:$AZ$70,21,0)/100)</f>
        <v/>
      </c>
      <c r="Y366" s="24" t="str">
        <f>IF($D366="","",$B366*VLOOKUP($D366,aliments!$B$2:$AZ$70,22,0)/100)</f>
        <v/>
      </c>
      <c r="Z366" s="24" t="str">
        <f>IF($D366="","",$B366*VLOOKUP($D366,aliments!$B$2:$AZ$70,23,0)/100)</f>
        <v/>
      </c>
      <c r="AA366" s="24" t="str">
        <f>IF($D366="","",$B366*VLOOKUP($D366,aliments!$B$2:$AZ$70,24,0)/100)</f>
        <v/>
      </c>
      <c r="AB366" s="24" t="str">
        <f>IF($D366="","",$B366*VLOOKUP($D366,aliments!$B$2:$AZ$70,25,0)/100)</f>
        <v/>
      </c>
      <c r="AC366" s="24" t="str">
        <f>IF($D366="","",$B366*VLOOKUP($D366,aliments!$B$2:$AZ$70,26,0)/100)</f>
        <v/>
      </c>
      <c r="AD366" s="24" t="str">
        <f>IF($D366="","",$B366*VLOOKUP($D366,aliments!$B$2:$AZ$70,27,0)/100)</f>
        <v/>
      </c>
      <c r="AE366" s="24" t="str">
        <f>IF($D366="","",$B366*VLOOKUP($D366,aliments!$B$2:$AZ$70,28,0)/100)</f>
        <v/>
      </c>
      <c r="AF366" s="24" t="str">
        <f>IF($D366="","",$B366*VLOOKUP($D366,aliments!$B$2:$AZ$70,29,0)/100)</f>
        <v/>
      </c>
      <c r="AG366" s="24" t="str">
        <f>IF($D366="","",$B366*VLOOKUP($D366,aliments!$B$2:$AZ$70,30,0)/100)</f>
        <v/>
      </c>
      <c r="AH366" s="24" t="str">
        <f>IF($D366="","",$B366*VLOOKUP($D366,aliments!$B$2:$AZ$70,31,0)/100)</f>
        <v/>
      </c>
      <c r="AI366" s="24" t="str">
        <f>IF($D366="","",$B366*VLOOKUP($D366,aliments!$B$2:$AZ$70,32,0)/100)</f>
        <v/>
      </c>
      <c r="AJ366" s="24" t="str">
        <f>IF($D366="","",$B366*VLOOKUP($D366,aliments!$B$2:$AZ$70,33,0)/100)</f>
        <v/>
      </c>
      <c r="AK366" s="24" t="str">
        <f>IF($D366="","",$B366*VLOOKUP($D366,aliments!$B$2:$AZ$70,34,0)/100)</f>
        <v/>
      </c>
      <c r="AL366" s="24" t="str">
        <f>IF($D366="","",$B366*VLOOKUP($D366,aliments!$B$2:$AZ$70,35,0)/100)</f>
        <v/>
      </c>
      <c r="AM366" s="24" t="str">
        <f>IF($D366="","",$B366*VLOOKUP($D366,aliments!$B$2:$AZ$70,36,0)/100)</f>
        <v/>
      </c>
      <c r="AN366" s="24" t="str">
        <f>IF($D366="","",$B366*VLOOKUP($D366,aliments!$B$2:$AZ$70,37,0)/100)</f>
        <v/>
      </c>
      <c r="AO366" s="5"/>
      <c r="AP366" s="19"/>
      <c r="AQ366" s="19"/>
      <c r="AR366" s="19"/>
      <c r="AS366" s="19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  <c r="BZ366" s="31"/>
    </row>
    <row r="367" spans="1:78" s="17" customFormat="1" ht="13.5" thickBot="1">
      <c r="A367" s="1"/>
      <c r="B367" s="1"/>
      <c r="C367" s="1"/>
      <c r="D367" s="23"/>
      <c r="E367" s="24" t="str">
        <f>IF($D367="","",$B367*VLOOKUP($D367,aliments!$B$2:$AZ$70,2,0)/100)</f>
        <v/>
      </c>
      <c r="F367" s="24" t="str">
        <f>IF($D367="","",$B367*VLOOKUP($D367,aliments!$B$2:$AZ$70,3,0)/100)</f>
        <v/>
      </c>
      <c r="G367" s="24" t="str">
        <f>IF($D367="","",$B367*VLOOKUP($D367,aliments!$B$2:$AZ$70,4,0)/100)</f>
        <v/>
      </c>
      <c r="H367" s="24" t="str">
        <f>IF($D367="","",$B367*VLOOKUP($D367,aliments!$B$2:$AZ$70,5,0)/100)</f>
        <v/>
      </c>
      <c r="I367" s="24" t="str">
        <f>IF($D367="","",$B367*VLOOKUP($D367,aliments!$B$2:$AZ$70,6,0)/100)</f>
        <v/>
      </c>
      <c r="J367" s="24" t="str">
        <f>IF($D367="","",$B367*VLOOKUP($D367,aliments!$B$2:$AZ$70,7,0)/100)</f>
        <v/>
      </c>
      <c r="K367" s="24" t="str">
        <f>IF($D367="","",$B367*VLOOKUP($D367,aliments!$B$2:$AZ$70,8,0)/100)</f>
        <v/>
      </c>
      <c r="L367" s="24" t="str">
        <f>IF($D367="","",$B367*VLOOKUP($D367,aliments!$B$2:$AZ$70,9,0)/100)</f>
        <v/>
      </c>
      <c r="M367" s="24" t="str">
        <f>IF($D367="","",$B367*VLOOKUP($D367,aliments!$B$2:$AZ$70,10,0)/100)</f>
        <v/>
      </c>
      <c r="N367" s="24" t="str">
        <f>IF($D367="","",$B367*VLOOKUP($D367,aliments!$B$2:$AZ$70,11,0)/100)</f>
        <v/>
      </c>
      <c r="O367" s="24" t="str">
        <f>IF($D367="","",$B367*VLOOKUP($D367,aliments!$B$2:$AZ$70,12,0)/100)</f>
        <v/>
      </c>
      <c r="P367" s="24" t="str">
        <f>IF($D367="","",$B367*VLOOKUP($D367,aliments!$B$2:$AZ$70,13,0)/100)</f>
        <v/>
      </c>
      <c r="Q367" s="24" t="str">
        <f>IF($D367="","",$B367*VLOOKUP($D367,aliments!$B$2:$AZ$70,14,0)/100)</f>
        <v/>
      </c>
      <c r="R367" s="24" t="str">
        <f>IF($D367="","",$B367*VLOOKUP($D367,aliments!$B$2:$AZ$70,15,0)/100)</f>
        <v/>
      </c>
      <c r="S367" s="24" t="str">
        <f>IF($D367="","",$B367*VLOOKUP($D367,aliments!$B$2:$AZ$70,16,0)/100)</f>
        <v/>
      </c>
      <c r="T367" s="24" t="str">
        <f>IF($D367="","",$B367*VLOOKUP($D367,aliments!$B$2:$AZ$70,17,0)/100)</f>
        <v/>
      </c>
      <c r="U367" s="24" t="str">
        <f>IF($D367="","",$B367*VLOOKUP($D367,aliments!$B$2:$AZ$70,18,0)/100)</f>
        <v/>
      </c>
      <c r="V367" s="24" t="str">
        <f>IF($D367="","",$B367*VLOOKUP($D367,aliments!$B$2:$AZ$70,19,0)/100)</f>
        <v/>
      </c>
      <c r="W367" s="24" t="str">
        <f>IF($D367="","",$B367*VLOOKUP($D367,aliments!$B$2:$AZ$70,20,0)/100)</f>
        <v/>
      </c>
      <c r="X367" s="24" t="str">
        <f>IF($D367="","",$B367*VLOOKUP($D367,aliments!$B$2:$AZ$70,21,0)/100)</f>
        <v/>
      </c>
      <c r="Y367" s="24" t="str">
        <f>IF($D367="","",$B367*VLOOKUP($D367,aliments!$B$2:$AZ$70,22,0)/100)</f>
        <v/>
      </c>
      <c r="Z367" s="24" t="str">
        <f>IF($D367="","",$B367*VLOOKUP($D367,aliments!$B$2:$AZ$70,23,0)/100)</f>
        <v/>
      </c>
      <c r="AA367" s="24" t="str">
        <f>IF($D367="","",$B367*VLOOKUP($D367,aliments!$B$2:$AZ$70,24,0)/100)</f>
        <v/>
      </c>
      <c r="AB367" s="24" t="str">
        <f>IF($D367="","",$B367*VLOOKUP($D367,aliments!$B$2:$AZ$70,25,0)/100)</f>
        <v/>
      </c>
      <c r="AC367" s="24" t="str">
        <f>IF($D367="","",$B367*VLOOKUP($D367,aliments!$B$2:$AZ$70,26,0)/100)</f>
        <v/>
      </c>
      <c r="AD367" s="24" t="str">
        <f>IF($D367="","",$B367*VLOOKUP($D367,aliments!$B$2:$AZ$70,27,0)/100)</f>
        <v/>
      </c>
      <c r="AE367" s="24" t="str">
        <f>IF($D367="","",$B367*VLOOKUP($D367,aliments!$B$2:$AZ$70,28,0)/100)</f>
        <v/>
      </c>
      <c r="AF367" s="24" t="str">
        <f>IF($D367="","",$B367*VLOOKUP($D367,aliments!$B$2:$AZ$70,29,0)/100)</f>
        <v/>
      </c>
      <c r="AG367" s="24" t="str">
        <f>IF($D367="","",$B367*VLOOKUP($D367,aliments!$B$2:$AZ$70,30,0)/100)</f>
        <v/>
      </c>
      <c r="AH367" s="24" t="str">
        <f>IF($D367="","",$B367*VLOOKUP($D367,aliments!$B$2:$AZ$70,31,0)/100)</f>
        <v/>
      </c>
      <c r="AI367" s="24" t="str">
        <f>IF($D367="","",$B367*VLOOKUP($D367,aliments!$B$2:$AZ$70,32,0)/100)</f>
        <v/>
      </c>
      <c r="AJ367" s="24" t="str">
        <f>IF($D367="","",$B367*VLOOKUP($D367,aliments!$B$2:$AZ$70,33,0)/100)</f>
        <v/>
      </c>
      <c r="AK367" s="24" t="str">
        <f>IF($D367="","",$B367*VLOOKUP($D367,aliments!$B$2:$AZ$70,34,0)/100)</f>
        <v/>
      </c>
      <c r="AL367" s="24" t="str">
        <f>IF($D367="","",$B367*VLOOKUP($D367,aliments!$B$2:$AZ$70,35,0)/100)</f>
        <v/>
      </c>
      <c r="AM367" s="24" t="str">
        <f>IF($D367="","",$B367*VLOOKUP($D367,aliments!$B$2:$AZ$70,36,0)/100)</f>
        <v/>
      </c>
      <c r="AN367" s="24" t="str">
        <f>IF($D367="","",$B367*VLOOKUP($D367,aliments!$B$2:$AZ$70,37,0)/100)</f>
        <v/>
      </c>
      <c r="AO367" s="5"/>
      <c r="AP367" s="19"/>
      <c r="AQ367" s="19"/>
      <c r="AR367" s="19"/>
      <c r="AS367" s="19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31"/>
    </row>
    <row r="368" spans="1:78" s="17" customFormat="1" ht="13.5" thickBot="1">
      <c r="A368" s="12" t="s">
        <v>4</v>
      </c>
      <c r="B368" s="1"/>
      <c r="C368" s="1"/>
      <c r="D368" s="1"/>
      <c r="E368" s="28" t="str">
        <f>IF(SUM(E361:E367)=0,"",AVERAGE(E361:E367))</f>
        <v/>
      </c>
      <c r="F368" s="28">
        <f>SUM(F361:F367)</f>
        <v>0</v>
      </c>
      <c r="G368" s="13">
        <f>SUM(G361:G367)</f>
        <v>0</v>
      </c>
      <c r="H368" s="13">
        <f t="shared" ref="H368" si="1096">SUM(H361:H367)</f>
        <v>0</v>
      </c>
      <c r="I368" s="13">
        <f t="shared" ref="I368" si="1097">SUM(I361:I367)</f>
        <v>0</v>
      </c>
      <c r="J368" s="13">
        <f t="shared" ref="J368" si="1098">SUM(J361:J367)</f>
        <v>0</v>
      </c>
      <c r="K368" s="13">
        <f t="shared" ref="K368" si="1099">SUM(K361:K367)</f>
        <v>0</v>
      </c>
      <c r="L368" s="13">
        <f t="shared" ref="L368" si="1100">SUM(L361:L367)</f>
        <v>0</v>
      </c>
      <c r="M368" s="13">
        <f t="shared" ref="M368" si="1101">SUM(M361:M367)</f>
        <v>0</v>
      </c>
      <c r="N368" s="13">
        <f t="shared" ref="N368" si="1102">SUM(N361:N367)</f>
        <v>0</v>
      </c>
      <c r="O368" s="13">
        <f t="shared" ref="O368" si="1103">SUM(O361:O367)</f>
        <v>0</v>
      </c>
      <c r="P368" s="13">
        <f t="shared" ref="P368" si="1104">SUM(P361:P367)</f>
        <v>0</v>
      </c>
      <c r="Q368" s="13">
        <f t="shared" ref="Q368" si="1105">SUM(Q361:Q367)</f>
        <v>0</v>
      </c>
      <c r="R368" s="13">
        <f t="shared" ref="R368" si="1106">SUM(R361:R367)</f>
        <v>0</v>
      </c>
      <c r="S368" s="13">
        <f t="shared" ref="S368" si="1107">SUM(S361:S367)</f>
        <v>0</v>
      </c>
      <c r="T368" s="13">
        <f t="shared" ref="T368" si="1108">SUM(T361:T367)</f>
        <v>0</v>
      </c>
      <c r="U368" s="13">
        <f t="shared" ref="U368" si="1109">SUM(U361:U367)</f>
        <v>0</v>
      </c>
      <c r="V368" s="13">
        <f t="shared" ref="V368" si="1110">SUM(V361:V367)</f>
        <v>0</v>
      </c>
      <c r="W368" s="13">
        <f t="shared" ref="W368" si="1111">SUM(W361:W367)</f>
        <v>0</v>
      </c>
      <c r="X368" s="13">
        <f t="shared" ref="X368" si="1112">SUM(X361:X367)</f>
        <v>0</v>
      </c>
      <c r="Y368" s="13">
        <f t="shared" ref="Y368" si="1113">SUM(Y361:Y367)</f>
        <v>0</v>
      </c>
      <c r="Z368" s="13">
        <f t="shared" ref="Z368" si="1114">SUM(Z361:Z367)</f>
        <v>0</v>
      </c>
      <c r="AA368" s="13">
        <f t="shared" ref="AA368" si="1115">SUM(AA361:AA367)</f>
        <v>0</v>
      </c>
      <c r="AB368" s="13">
        <f t="shared" ref="AB368" si="1116">SUM(AB361:AB367)</f>
        <v>0</v>
      </c>
      <c r="AC368" s="13">
        <f t="shared" ref="AC368" si="1117">SUM(AC361:AC367)</f>
        <v>0</v>
      </c>
      <c r="AD368" s="13">
        <f t="shared" ref="AD368" si="1118">SUM(AD361:AD367)</f>
        <v>0</v>
      </c>
      <c r="AE368" s="13">
        <f t="shared" ref="AE368" si="1119">SUM(AE361:AE367)</f>
        <v>0</v>
      </c>
      <c r="AF368" s="13">
        <f t="shared" ref="AF368" si="1120">SUM(AF361:AF367)</f>
        <v>0</v>
      </c>
      <c r="AG368" s="13">
        <f t="shared" ref="AG368" si="1121">SUM(AG361:AG367)</f>
        <v>0</v>
      </c>
      <c r="AH368" s="13">
        <f t="shared" ref="AH368" si="1122">SUM(AH361:AH367)</f>
        <v>0</v>
      </c>
      <c r="AI368" s="13">
        <f t="shared" ref="AI368" si="1123">SUM(AI361:AI367)</f>
        <v>0</v>
      </c>
      <c r="AJ368" s="13">
        <f t="shared" ref="AJ368" si="1124">SUM(AJ361:AJ367)</f>
        <v>0</v>
      </c>
      <c r="AK368" s="13">
        <f t="shared" ref="AK368" si="1125">SUM(AK361:AK367)</f>
        <v>0</v>
      </c>
      <c r="AL368" s="13">
        <f t="shared" ref="AL368" si="1126">SUM(AL361:AL367)</f>
        <v>0</v>
      </c>
      <c r="AM368" s="13">
        <f t="shared" ref="AM368" si="1127">SUM(AM361:AM367)</f>
        <v>0</v>
      </c>
      <c r="AN368" s="13">
        <f t="shared" ref="AN368" si="1128">SUM(AN361:AN367)</f>
        <v>0</v>
      </c>
      <c r="AO368" s="5"/>
      <c r="AP368" s="19"/>
      <c r="AQ368" s="19"/>
      <c r="AR368" s="19"/>
      <c r="AS368" s="19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31"/>
    </row>
    <row r="369" spans="1:78" s="17" customFormat="1" ht="13.5" thickBot="1">
      <c r="A369" s="5"/>
      <c r="B369" s="5"/>
      <c r="C369" s="5"/>
      <c r="D369" s="5"/>
      <c r="E369" s="5"/>
      <c r="F369" s="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AK369" s="25"/>
      <c r="AL369" s="25"/>
      <c r="AM369" s="25"/>
      <c r="AN369" s="25"/>
      <c r="AO369" s="5"/>
      <c r="AP369" s="19"/>
      <c r="AQ369" s="19"/>
      <c r="AR369" s="19"/>
      <c r="AS369" s="19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31"/>
    </row>
    <row r="370" spans="1:78" s="17" customFormat="1" ht="13.5" thickBot="1">
      <c r="A370" s="15" t="s">
        <v>170</v>
      </c>
      <c r="B370" s="16"/>
      <c r="C370" s="16"/>
      <c r="D370" s="16"/>
      <c r="E370" s="16" t="str">
        <f>IF(ISERROR(AVERAGE(E328,E338,E348,E358,E368)),"",AVERAGE(E328,E338,E348,E358,E368))</f>
        <v/>
      </c>
      <c r="F370" s="16">
        <f>SUM(F328+F338+F348+F358+F368)</f>
        <v>0</v>
      </c>
      <c r="G370" s="16">
        <f>SUM(G328+G338+G348+G358+G368)</f>
        <v>0</v>
      </c>
      <c r="H370" s="16">
        <f t="shared" ref="H370:AN370" si="1129">SUM(H328+H338+H348+H358+H368)</f>
        <v>0</v>
      </c>
      <c r="I370" s="16">
        <f t="shared" si="1129"/>
        <v>0</v>
      </c>
      <c r="J370" s="16">
        <f t="shared" si="1129"/>
        <v>0</v>
      </c>
      <c r="K370" s="16">
        <f t="shared" si="1129"/>
        <v>0</v>
      </c>
      <c r="L370" s="16">
        <f t="shared" si="1129"/>
        <v>0</v>
      </c>
      <c r="M370" s="16">
        <f t="shared" si="1129"/>
        <v>0</v>
      </c>
      <c r="N370" s="16">
        <f t="shared" si="1129"/>
        <v>0</v>
      </c>
      <c r="O370" s="16">
        <f t="shared" si="1129"/>
        <v>0</v>
      </c>
      <c r="P370" s="16">
        <f t="shared" si="1129"/>
        <v>0</v>
      </c>
      <c r="Q370" s="16">
        <f t="shared" si="1129"/>
        <v>0</v>
      </c>
      <c r="R370" s="16">
        <f t="shared" si="1129"/>
        <v>0</v>
      </c>
      <c r="S370" s="16">
        <f t="shared" si="1129"/>
        <v>0</v>
      </c>
      <c r="T370" s="16">
        <f t="shared" si="1129"/>
        <v>0</v>
      </c>
      <c r="U370" s="16">
        <f t="shared" si="1129"/>
        <v>0</v>
      </c>
      <c r="V370" s="16">
        <f t="shared" si="1129"/>
        <v>0</v>
      </c>
      <c r="W370" s="16">
        <f t="shared" si="1129"/>
        <v>0</v>
      </c>
      <c r="X370" s="16">
        <f t="shared" si="1129"/>
        <v>0</v>
      </c>
      <c r="Y370" s="16">
        <f t="shared" si="1129"/>
        <v>0</v>
      </c>
      <c r="Z370" s="16">
        <f t="shared" si="1129"/>
        <v>0</v>
      </c>
      <c r="AA370" s="16">
        <f t="shared" si="1129"/>
        <v>0</v>
      </c>
      <c r="AB370" s="16">
        <f t="shared" si="1129"/>
        <v>0</v>
      </c>
      <c r="AC370" s="16">
        <f t="shared" si="1129"/>
        <v>0</v>
      </c>
      <c r="AD370" s="16">
        <f t="shared" si="1129"/>
        <v>0</v>
      </c>
      <c r="AE370" s="16">
        <f t="shared" si="1129"/>
        <v>0</v>
      </c>
      <c r="AF370" s="16">
        <f t="shared" si="1129"/>
        <v>0</v>
      </c>
      <c r="AG370" s="16">
        <f t="shared" si="1129"/>
        <v>0</v>
      </c>
      <c r="AH370" s="16">
        <f t="shared" si="1129"/>
        <v>0</v>
      </c>
      <c r="AI370" s="16">
        <f t="shared" si="1129"/>
        <v>0</v>
      </c>
      <c r="AJ370" s="16">
        <f t="shared" si="1129"/>
        <v>0</v>
      </c>
      <c r="AK370" s="16">
        <f t="shared" si="1129"/>
        <v>0</v>
      </c>
      <c r="AL370" s="16">
        <f t="shared" si="1129"/>
        <v>0</v>
      </c>
      <c r="AM370" s="16">
        <f t="shared" si="1129"/>
        <v>0</v>
      </c>
      <c r="AN370" s="26">
        <f t="shared" si="1129"/>
        <v>0</v>
      </c>
      <c r="AO370" s="5"/>
      <c r="AP370" s="19"/>
      <c r="AQ370" s="19"/>
      <c r="AR370" s="19"/>
      <c r="AS370" s="19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31"/>
    </row>
    <row r="371" spans="1:78" s="17" customFormat="1" ht="13.5" thickBo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5"/>
      <c r="AP371" s="19"/>
      <c r="AQ371" s="19"/>
      <c r="AR371" s="19"/>
      <c r="AS371" s="19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  <c r="BZ371" s="31"/>
    </row>
    <row r="372" spans="1:78" s="14" customFormat="1" ht="13.5" thickBot="1">
      <c r="A372" s="10" t="s">
        <v>177</v>
      </c>
      <c r="B372" s="11"/>
      <c r="C372" s="11"/>
      <c r="D372" s="11"/>
      <c r="E372" s="18" t="str">
        <f>IF(ISERROR(AVERAGE(E52,E105,E158,E211,E264,E317,E370)),"",AVERAGE(E52,E105,E158,E211,E264,E317,E370))</f>
        <v/>
      </c>
      <c r="F372" s="18" t="e">
        <f>SUM(F52+F105+F158+F211+F264+F317+F370)/7</f>
        <v>#N/A</v>
      </c>
      <c r="G372" s="18" t="e">
        <f>SUM(G52+G105+G158+G211+G264+G317+G370)/7</f>
        <v>#N/A</v>
      </c>
      <c r="H372" s="18" t="e">
        <f>SUM(H52+H105+H158+H211+H264+H317+H370)/7</f>
        <v>#N/A</v>
      </c>
      <c r="I372" s="18" t="e">
        <f t="shared" ref="I372:AN372" si="1130">SUM(I52+I105+I158+I211+I264+I317+I370)/7</f>
        <v>#N/A</v>
      </c>
      <c r="J372" s="18" t="e">
        <f t="shared" si="1130"/>
        <v>#N/A</v>
      </c>
      <c r="K372" s="18" t="e">
        <f t="shared" si="1130"/>
        <v>#N/A</v>
      </c>
      <c r="L372" s="18" t="e">
        <f t="shared" si="1130"/>
        <v>#N/A</v>
      </c>
      <c r="M372" s="18" t="e">
        <f t="shared" si="1130"/>
        <v>#N/A</v>
      </c>
      <c r="N372" s="18" t="e">
        <f t="shared" si="1130"/>
        <v>#N/A</v>
      </c>
      <c r="O372" s="18" t="e">
        <f t="shared" si="1130"/>
        <v>#N/A</v>
      </c>
      <c r="P372" s="18" t="e">
        <f t="shared" si="1130"/>
        <v>#N/A</v>
      </c>
      <c r="Q372" s="18" t="e">
        <f t="shared" si="1130"/>
        <v>#N/A</v>
      </c>
      <c r="R372" s="18" t="e">
        <f t="shared" si="1130"/>
        <v>#N/A</v>
      </c>
      <c r="S372" s="18" t="e">
        <f t="shared" si="1130"/>
        <v>#N/A</v>
      </c>
      <c r="T372" s="18" t="e">
        <f t="shared" si="1130"/>
        <v>#N/A</v>
      </c>
      <c r="U372" s="18" t="e">
        <f t="shared" si="1130"/>
        <v>#N/A</v>
      </c>
      <c r="V372" s="18" t="e">
        <f t="shared" si="1130"/>
        <v>#N/A</v>
      </c>
      <c r="W372" s="18" t="e">
        <f t="shared" si="1130"/>
        <v>#N/A</v>
      </c>
      <c r="X372" s="18" t="e">
        <f t="shared" si="1130"/>
        <v>#N/A</v>
      </c>
      <c r="Y372" s="18" t="e">
        <f t="shared" si="1130"/>
        <v>#N/A</v>
      </c>
      <c r="Z372" s="18" t="e">
        <f t="shared" si="1130"/>
        <v>#N/A</v>
      </c>
      <c r="AA372" s="18" t="e">
        <f t="shared" si="1130"/>
        <v>#N/A</v>
      </c>
      <c r="AB372" s="18" t="e">
        <f t="shared" si="1130"/>
        <v>#N/A</v>
      </c>
      <c r="AC372" s="18" t="e">
        <f t="shared" si="1130"/>
        <v>#N/A</v>
      </c>
      <c r="AD372" s="18" t="e">
        <f t="shared" si="1130"/>
        <v>#N/A</v>
      </c>
      <c r="AE372" s="18" t="e">
        <f t="shared" si="1130"/>
        <v>#N/A</v>
      </c>
      <c r="AF372" s="18" t="e">
        <f t="shared" si="1130"/>
        <v>#N/A</v>
      </c>
      <c r="AG372" s="18" t="e">
        <f t="shared" si="1130"/>
        <v>#N/A</v>
      </c>
      <c r="AH372" s="18" t="e">
        <f t="shared" si="1130"/>
        <v>#N/A</v>
      </c>
      <c r="AI372" s="18" t="e">
        <f t="shared" si="1130"/>
        <v>#N/A</v>
      </c>
      <c r="AJ372" s="18" t="e">
        <f t="shared" si="1130"/>
        <v>#N/A</v>
      </c>
      <c r="AK372" s="18" t="e">
        <f t="shared" si="1130"/>
        <v>#N/A</v>
      </c>
      <c r="AL372" s="18" t="e">
        <f t="shared" si="1130"/>
        <v>#N/A</v>
      </c>
      <c r="AM372" s="18" t="e">
        <f t="shared" si="1130"/>
        <v>#N/A</v>
      </c>
      <c r="AN372" s="18" t="e">
        <f t="shared" si="1130"/>
        <v>#N/A</v>
      </c>
      <c r="AO372" s="5"/>
      <c r="AP372" s="19"/>
      <c r="AQ372" s="19"/>
      <c r="AR372" s="19"/>
      <c r="AS372" s="19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  <c r="BZ372" s="31"/>
    </row>
  </sheetData>
  <dataConsolidate/>
  <phoneticPr fontId="1" type="noConversion"/>
  <dataValidations count="2">
    <dataValidation type="list" allowBlank="1" showInputMessage="1" sqref="C3:C9 C13:C19 C23:C29 C33:C39 C43:C49 C56:C62 C66:C72 C76:C82 C86:C92 C96:C102 C109:C115 C119:C125 C129:C135 C139:C145 C149:C155 C162:C168 C172:C178 C182:C188 C192:C198 C202:C208 C215:C221 C225:C231 C235:C241 C245:C251 C255:C261 C268:C274 C278:C284 C288:C294 C298:C304 C308:C314 C321:C327 C331:C337 C341:C347 C351:C357 C361:C367">
      <formula1>OFFSET(Catégories,MATCH(C3&amp;"*",Catégories,0)-1,,COUNTIF(Catégories,C3&amp;"*"))</formula1>
    </dataValidation>
    <dataValidation type="list" allowBlank="1" showInputMessage="1" sqref="D3:D9 D13:D19 D23:D29 D33:D39 D43:D49 D56:D62 D66:D72 D76:D82 D86:D92 D96:D102 D109:D115 D119:D125 D129:D135 D139:D145 D149:D155 D162:D168 D172:D178 D182:D188 D192:D198 D202:D208 D215:D221 D225:D231 D235:D241 D245:D251 D255:D261 D268:D274 D278:D284 D288:D294 D298:D304 D308:D314 D321:D327 D331:D337 D341:D347 D351:D357 D361:D367">
      <formula1>OFFSET(INDIRECT($C3),MATCH(D3&amp;"*",INDIRECT($C3),0)-1,,COUNTIF(INDIRECT($C3),D3&amp;"*"))</formula1>
    </dataValidation>
  </dataValidations>
  <pageMargins left="0.25" right="0.25" top="0.75" bottom="0.75" header="0.3" footer="0.3"/>
  <pageSetup paperSize="9" scale="10" fitToWidth="0" orientation="landscape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Z70"/>
  <sheetViews>
    <sheetView showGridLines="0" tabSelected="1" workbookViewId="0">
      <pane ySplit="1" topLeftCell="A2" activePane="bottomLeft" state="frozen"/>
      <selection pane="bottomLeft" activeCell="BA16" sqref="BA16"/>
    </sheetView>
  </sheetViews>
  <sheetFormatPr baseColWidth="10" defaultColWidth="48.42578125" defaultRowHeight="12.75"/>
  <cols>
    <col min="1" max="1" width="45" style="21" customWidth="1"/>
    <col min="2" max="2" width="48.140625" style="21" customWidth="1"/>
    <col min="3" max="3" width="12.85546875" style="29" customWidth="1"/>
    <col min="4" max="4" width="11" style="29" customWidth="1"/>
    <col min="5" max="5" width="14" style="21" customWidth="1"/>
    <col min="6" max="6" width="12.42578125" style="21" customWidth="1"/>
    <col min="7" max="7" width="11.42578125" style="21" customWidth="1"/>
    <col min="8" max="8" width="13" style="21" customWidth="1"/>
    <col min="9" max="9" width="12.140625" style="21" customWidth="1"/>
    <col min="10" max="10" width="18.42578125" style="21" customWidth="1"/>
    <col min="11" max="11" width="15.7109375" style="21" customWidth="1"/>
    <col min="12" max="12" width="16" style="21" customWidth="1"/>
    <col min="13" max="13" width="15.5703125" style="21" customWidth="1"/>
    <col min="14" max="14" width="16.140625" style="21" customWidth="1"/>
    <col min="15" max="15" width="27.140625" style="21" customWidth="1"/>
    <col min="16" max="16" width="28.140625" style="21" customWidth="1"/>
    <col min="17" max="17" width="30.140625" style="21" customWidth="1"/>
    <col min="18" max="18" width="36.42578125" style="21" customWidth="1"/>
    <col min="19" max="19" width="17.140625" style="21" customWidth="1"/>
    <col min="20" max="20" width="30.5703125" style="21" customWidth="1"/>
    <col min="21" max="21" width="17.140625" style="21" customWidth="1"/>
    <col min="22" max="22" width="13.140625" style="21" customWidth="1"/>
    <col min="23" max="23" width="12.5703125" style="21" customWidth="1"/>
    <col min="24" max="24" width="10.140625" style="21" customWidth="1"/>
    <col min="25" max="25" width="10.42578125" style="21" customWidth="1"/>
    <col min="26" max="26" width="16.140625" style="21" customWidth="1"/>
    <col min="27" max="27" width="16" style="21" customWidth="1"/>
    <col min="28" max="29" width="15.5703125" style="21" customWidth="1"/>
    <col min="30" max="30" width="13.85546875" style="21" customWidth="1"/>
    <col min="31" max="31" width="13" style="21" customWidth="1"/>
    <col min="32" max="32" width="10.5703125" style="21" customWidth="1"/>
    <col min="33" max="33" width="10.28515625" style="21" customWidth="1"/>
    <col min="34" max="34" width="14.42578125" style="21" customWidth="1"/>
    <col min="35" max="35" width="20.42578125" style="21" customWidth="1"/>
    <col min="36" max="36" width="17" style="21" customWidth="1"/>
    <col min="37" max="37" width="19.140625" style="22" customWidth="1"/>
    <col min="38" max="38" width="16.140625" style="21" customWidth="1"/>
    <col min="39" max="39" width="19.85546875" style="22" customWidth="1"/>
    <col min="40" max="40" width="19.85546875" style="21" customWidth="1"/>
    <col min="41" max="41" width="19.7109375" style="21" customWidth="1"/>
    <col min="42" max="42" width="19.85546875" style="21" customWidth="1"/>
    <col min="43" max="43" width="19.140625" style="21" customWidth="1"/>
    <col min="44" max="45" width="21.140625" style="21" customWidth="1"/>
    <col min="46" max="46" width="20.140625" style="21" customWidth="1"/>
    <col min="47" max="47" width="24.85546875" style="21" customWidth="1"/>
    <col min="48" max="48" width="30.28515625" style="21" customWidth="1"/>
    <col min="49" max="49" width="39.140625" style="21" customWidth="1"/>
    <col min="50" max="50" width="34" style="21" customWidth="1"/>
    <col min="51" max="51" width="37.5703125" style="21" customWidth="1"/>
    <col min="52" max="16384" width="48.42578125" style="21"/>
  </cols>
  <sheetData>
    <row r="1" spans="1:52">
      <c r="A1" s="21" t="s">
        <v>6</v>
      </c>
      <c r="B1" s="21" t="s">
        <v>7</v>
      </c>
      <c r="C1" s="29" t="s">
        <v>181</v>
      </c>
      <c r="D1" s="29" t="s">
        <v>180</v>
      </c>
      <c r="E1" s="21" t="s">
        <v>33</v>
      </c>
      <c r="F1" s="21" t="s">
        <v>34</v>
      </c>
      <c r="G1" s="21" t="s">
        <v>35</v>
      </c>
      <c r="H1" s="21" t="s">
        <v>39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  <c r="O1" s="21" t="s">
        <v>14</v>
      </c>
      <c r="P1" s="21" t="s">
        <v>15</v>
      </c>
      <c r="Q1" s="21" t="s">
        <v>16</v>
      </c>
      <c r="R1" s="21" t="s">
        <v>17</v>
      </c>
      <c r="S1" s="21" t="s">
        <v>18</v>
      </c>
      <c r="T1" s="21" t="s">
        <v>20</v>
      </c>
      <c r="U1" s="21" t="s">
        <v>19</v>
      </c>
      <c r="V1" s="21" t="s">
        <v>26</v>
      </c>
      <c r="W1" s="21" t="s">
        <v>29</v>
      </c>
      <c r="X1" s="21" t="s">
        <v>28</v>
      </c>
      <c r="Y1" s="21" t="s">
        <v>32</v>
      </c>
      <c r="Z1" s="21" t="s">
        <v>23</v>
      </c>
      <c r="AA1" s="21" t="s">
        <v>27</v>
      </c>
      <c r="AB1" s="21" t="s">
        <v>24</v>
      </c>
      <c r="AC1" s="21" t="s">
        <v>25</v>
      </c>
      <c r="AD1" s="21" t="s">
        <v>31</v>
      </c>
      <c r="AE1" s="21" t="s">
        <v>22</v>
      </c>
      <c r="AF1" s="21" t="s">
        <v>30</v>
      </c>
      <c r="AG1" s="21" t="s">
        <v>36</v>
      </c>
      <c r="AH1" s="21" t="s">
        <v>37</v>
      </c>
      <c r="AI1" s="21" t="s">
        <v>38</v>
      </c>
      <c r="AJ1" s="21" t="s">
        <v>40</v>
      </c>
      <c r="AK1" s="21" t="s">
        <v>41</v>
      </c>
      <c r="AL1" s="21" t="s">
        <v>21</v>
      </c>
      <c r="AM1" s="21" t="s">
        <v>42</v>
      </c>
      <c r="AN1" s="21" t="s">
        <v>43</v>
      </c>
      <c r="AO1" s="21" t="s">
        <v>44</v>
      </c>
      <c r="AP1" s="21" t="s">
        <v>45</v>
      </c>
      <c r="AQ1" s="21" t="s">
        <v>46</v>
      </c>
      <c r="AR1" s="21" t="s">
        <v>47</v>
      </c>
      <c r="AS1" s="21" t="s">
        <v>48</v>
      </c>
      <c r="AT1" s="21" t="s">
        <v>49</v>
      </c>
      <c r="AU1" s="21" t="s">
        <v>50</v>
      </c>
      <c r="AV1" s="21" t="s">
        <v>51</v>
      </c>
      <c r="AW1" s="21" t="s">
        <v>52</v>
      </c>
      <c r="AX1" s="21" t="s">
        <v>53</v>
      </c>
      <c r="AY1" s="21" t="s">
        <v>54</v>
      </c>
      <c r="AZ1" s="29" t="s">
        <v>242</v>
      </c>
    </row>
    <row r="2" spans="1:52">
      <c r="A2" s="21" t="s">
        <v>55</v>
      </c>
      <c r="B2" s="21" t="s">
        <v>56</v>
      </c>
      <c r="C2" s="29">
        <f>(Tableau1[[#This Row],[IG (Index glycémqiue)]]*Tableau1[[#This Row],[ Glucides (g)]])/100</f>
        <v>8.0000000000000002E-3</v>
      </c>
      <c r="D2" s="29">
        <v>18.27</v>
      </c>
      <c r="E2" s="21">
        <v>10.8</v>
      </c>
      <c r="F2" s="21">
        <v>0.8</v>
      </c>
      <c r="G2" s="21">
        <v>8.8000000000000007</v>
      </c>
      <c r="H2" s="21">
        <v>126</v>
      </c>
      <c r="I2" s="21">
        <v>0</v>
      </c>
      <c r="N2" s="21">
        <v>12</v>
      </c>
      <c r="O2" s="21">
        <v>0.11</v>
      </c>
      <c r="P2" s="21">
        <v>0.24</v>
      </c>
      <c r="Q2" s="21">
        <v>2.4700000000000002</v>
      </c>
      <c r="R2" s="21">
        <v>0.99</v>
      </c>
      <c r="S2" s="21">
        <v>0.11</v>
      </c>
      <c r="T2" s="21">
        <v>5</v>
      </c>
      <c r="U2" s="21">
        <v>9.25</v>
      </c>
      <c r="V2" s="21">
        <v>6.93</v>
      </c>
      <c r="W2" s="21">
        <v>0.21</v>
      </c>
      <c r="X2" s="21">
        <v>3.53</v>
      </c>
      <c r="Y2" s="21">
        <v>1</v>
      </c>
      <c r="Z2" s="21">
        <v>15.9</v>
      </c>
      <c r="AA2" s="21">
        <v>5.8999999999999997E-2</v>
      </c>
      <c r="AB2" s="21">
        <v>316</v>
      </c>
      <c r="AC2" s="21">
        <v>205</v>
      </c>
      <c r="AE2" s="21">
        <v>130</v>
      </c>
      <c r="AF2" s="21">
        <v>1.36</v>
      </c>
      <c r="AG2" s="21">
        <v>0</v>
      </c>
      <c r="AH2" s="21">
        <v>2.6</v>
      </c>
      <c r="AI2" s="21">
        <v>1.84</v>
      </c>
      <c r="AJ2" s="21">
        <v>0</v>
      </c>
      <c r="AK2" s="22">
        <v>1.04</v>
      </c>
      <c r="AL2" s="21">
        <v>2080</v>
      </c>
      <c r="AM2" s="22">
        <v>0</v>
      </c>
      <c r="AN2" s="21">
        <v>0</v>
      </c>
      <c r="AO2" s="21">
        <v>0</v>
      </c>
      <c r="AQ2" s="21">
        <v>0</v>
      </c>
      <c r="AR2" s="21">
        <v>0.02</v>
      </c>
      <c r="AS2" s="21">
        <v>1.25</v>
      </c>
      <c r="AT2" s="21">
        <v>1.27</v>
      </c>
      <c r="AX2" s="21">
        <v>0</v>
      </c>
      <c r="AY2" s="21">
        <v>0.59</v>
      </c>
      <c r="AZ2" s="29">
        <v>1</v>
      </c>
    </row>
    <row r="3" spans="1:52">
      <c r="A3" s="21" t="s">
        <v>55</v>
      </c>
      <c r="B3" s="21" t="s">
        <v>58</v>
      </c>
      <c r="C3" s="29">
        <f>(Tableau1[[#This Row],[IG (Index glycémqiue)]]*Tableau1[[#This Row],[ Glucides (g)]])/100</f>
        <v>1.0700000000000001E-2</v>
      </c>
      <c r="D3" s="34">
        <v>17</v>
      </c>
      <c r="E3" s="21">
        <v>12.1</v>
      </c>
      <c r="F3" s="21">
        <v>1.07</v>
      </c>
      <c r="G3" s="21">
        <v>9.51</v>
      </c>
      <c r="H3" s="21">
        <v>138</v>
      </c>
      <c r="I3" s="21">
        <v>0</v>
      </c>
      <c r="N3" s="21">
        <v>14</v>
      </c>
      <c r="O3" s="21">
        <v>7.8E-2</v>
      </c>
      <c r="P3" s="21">
        <v>0.223</v>
      </c>
      <c r="Q3" s="21">
        <v>3.33</v>
      </c>
      <c r="R3" s="21">
        <v>1.82</v>
      </c>
      <c r="S3" s="21">
        <v>0.14000000000000001</v>
      </c>
      <c r="T3" s="21">
        <v>4</v>
      </c>
      <c r="U3" s="21">
        <v>1.42</v>
      </c>
      <c r="V3" s="21">
        <v>9</v>
      </c>
      <c r="W3" s="21">
        <v>0.26300000000000001</v>
      </c>
      <c r="X3" s="21">
        <v>1.82</v>
      </c>
      <c r="Y3" s="21">
        <v>1</v>
      </c>
      <c r="Z3" s="21">
        <v>12</v>
      </c>
      <c r="AA3" s="21">
        <v>8.5000000000000006E-2</v>
      </c>
      <c r="AB3" s="21">
        <v>220</v>
      </c>
      <c r="AC3" s="21">
        <v>195</v>
      </c>
      <c r="AE3" s="21">
        <v>91</v>
      </c>
      <c r="AF3" s="21">
        <v>1.48</v>
      </c>
      <c r="AG3" s="21">
        <v>0</v>
      </c>
      <c r="AH3" s="21">
        <v>2.15</v>
      </c>
      <c r="AI3" s="21">
        <v>1.72</v>
      </c>
      <c r="AJ3" s="21">
        <v>0</v>
      </c>
      <c r="AK3" s="22">
        <v>1.47</v>
      </c>
      <c r="AL3" s="21">
        <v>2550</v>
      </c>
      <c r="AM3" s="22">
        <v>0</v>
      </c>
      <c r="AN3" s="21">
        <v>0</v>
      </c>
      <c r="AO3" s="21">
        <v>0</v>
      </c>
      <c r="AP3" s="21" t="s">
        <v>57</v>
      </c>
      <c r="AQ3" s="21">
        <v>0</v>
      </c>
      <c r="AR3" s="21">
        <v>0.02</v>
      </c>
      <c r="AS3" s="21">
        <v>1.06</v>
      </c>
      <c r="AT3" s="21">
        <v>1.03</v>
      </c>
      <c r="AX3" s="21">
        <v>0</v>
      </c>
      <c r="AY3" s="21">
        <v>0.46</v>
      </c>
      <c r="AZ3" s="29">
        <v>1</v>
      </c>
    </row>
    <row r="4" spans="1:52">
      <c r="A4" s="21" t="s">
        <v>55</v>
      </c>
      <c r="B4" s="21" t="s">
        <v>59</v>
      </c>
      <c r="C4" s="29">
        <f>(Tableau1[[#This Row],[IG (Index glycémqiue)]]*Tableau1[[#This Row],[ Glucides (g)]])/100</f>
        <v>6.0000000000000001E-3</v>
      </c>
      <c r="D4" s="29">
        <v>12.64</v>
      </c>
      <c r="E4" s="21">
        <v>11.5</v>
      </c>
      <c r="F4" s="21">
        <v>0.6</v>
      </c>
      <c r="G4" s="21">
        <v>9.6300000000000008</v>
      </c>
      <c r="H4" s="21">
        <v>135</v>
      </c>
      <c r="I4" s="21">
        <v>0</v>
      </c>
      <c r="N4" s="21">
        <v>13</v>
      </c>
      <c r="O4" s="21">
        <v>0.08</v>
      </c>
      <c r="P4" s="21">
        <v>0.2</v>
      </c>
      <c r="Q4" s="21">
        <v>2.4300000000000002</v>
      </c>
      <c r="R4" s="21">
        <v>1</v>
      </c>
      <c r="S4" s="21">
        <v>0.17</v>
      </c>
      <c r="T4" s="21">
        <v>3</v>
      </c>
      <c r="U4" s="21">
        <v>9.65</v>
      </c>
      <c r="V4" s="21">
        <v>16</v>
      </c>
      <c r="W4" s="21">
        <v>0.26</v>
      </c>
      <c r="X4" s="21">
        <v>1.67</v>
      </c>
      <c r="Y4" s="21">
        <v>1</v>
      </c>
      <c r="Z4" s="21">
        <v>16</v>
      </c>
      <c r="AA4" s="21">
        <v>3.7999999999999999E-2</v>
      </c>
      <c r="AB4" s="21">
        <v>385</v>
      </c>
      <c r="AC4" s="21">
        <v>214</v>
      </c>
      <c r="AE4" s="21">
        <v>156</v>
      </c>
      <c r="AF4" s="21">
        <v>1.61</v>
      </c>
      <c r="AG4" s="21">
        <v>0</v>
      </c>
      <c r="AH4" s="21">
        <v>2.1800000000000002</v>
      </c>
      <c r="AI4" s="21">
        <v>1.74</v>
      </c>
      <c r="AJ4" s="21">
        <v>0</v>
      </c>
      <c r="AK4" s="22">
        <v>1.49</v>
      </c>
      <c r="AL4" s="21">
        <v>3100</v>
      </c>
      <c r="AM4" s="22">
        <v>0</v>
      </c>
      <c r="AN4" s="21">
        <v>0</v>
      </c>
      <c r="AO4" s="21">
        <v>0</v>
      </c>
      <c r="AP4" s="21" t="s">
        <v>57</v>
      </c>
      <c r="AQ4" s="21">
        <v>0</v>
      </c>
      <c r="AR4" s="21">
        <v>1.72E-2</v>
      </c>
      <c r="AS4" s="21">
        <v>1.07</v>
      </c>
      <c r="AT4" s="21">
        <v>1.0900000000000001</v>
      </c>
      <c r="AX4" s="21">
        <v>0</v>
      </c>
      <c r="AY4" s="21">
        <v>0.64600000000000002</v>
      </c>
      <c r="AZ4" s="29">
        <v>1</v>
      </c>
    </row>
    <row r="5" spans="1:52">
      <c r="A5" s="21" t="s">
        <v>55</v>
      </c>
      <c r="B5" s="21" t="s">
        <v>60</v>
      </c>
      <c r="C5" s="29">
        <f>(Tableau1[[#This Row],[IG (Index glycémqiue)]]*Tableau1[[#This Row],[ Glucides (g)]])/100</f>
        <v>4.0000000000000001E-3</v>
      </c>
      <c r="D5" s="29">
        <v>16.88</v>
      </c>
      <c r="E5" s="21">
        <v>16.8</v>
      </c>
      <c r="F5" s="21">
        <v>0.4</v>
      </c>
      <c r="G5" s="21">
        <v>3.09</v>
      </c>
      <c r="H5" s="21">
        <v>96.6</v>
      </c>
      <c r="I5" s="21">
        <v>0</v>
      </c>
      <c r="J5" s="21">
        <v>0</v>
      </c>
      <c r="K5" s="21">
        <v>0.51</v>
      </c>
      <c r="L5" s="21">
        <v>0.48</v>
      </c>
      <c r="N5" s="21">
        <v>4</v>
      </c>
      <c r="O5" s="21">
        <v>0.43</v>
      </c>
      <c r="P5" s="21">
        <v>0.89500000000000002</v>
      </c>
      <c r="Q5" s="21">
        <v>7.9</v>
      </c>
      <c r="R5" s="21">
        <v>2.63</v>
      </c>
      <c r="S5" s="21">
        <v>9.5000000000000001E-2</v>
      </c>
      <c r="T5" s="21">
        <v>2</v>
      </c>
      <c r="U5" s="21">
        <v>8.84</v>
      </c>
      <c r="V5" s="21">
        <v>7.5</v>
      </c>
      <c r="W5" s="21">
        <v>0.39700000000000002</v>
      </c>
      <c r="X5" s="21">
        <v>5.01</v>
      </c>
      <c r="Z5" s="21">
        <v>17</v>
      </c>
      <c r="AA5" s="21">
        <v>4.5999999999999999E-2</v>
      </c>
      <c r="AB5" s="21">
        <v>188</v>
      </c>
      <c r="AC5" s="21">
        <v>298</v>
      </c>
      <c r="AD5" s="21">
        <v>23.7</v>
      </c>
      <c r="AE5" s="21">
        <v>114</v>
      </c>
      <c r="AF5" s="21">
        <v>1.82</v>
      </c>
      <c r="AG5" s="21">
        <v>0</v>
      </c>
      <c r="AH5" s="21">
        <v>0.67700000000000005</v>
      </c>
      <c r="AI5" s="21">
        <v>0.51200000000000001</v>
      </c>
      <c r="AJ5" s="21">
        <v>0</v>
      </c>
      <c r="AK5" s="22">
        <v>0.61499999999999999</v>
      </c>
      <c r="AL5" s="21">
        <v>158</v>
      </c>
      <c r="AP5" s="21" t="s">
        <v>57</v>
      </c>
      <c r="AQ5" s="21">
        <v>0</v>
      </c>
      <c r="AR5" s="21">
        <v>2.1600000000000001E-2</v>
      </c>
      <c r="AS5" s="21">
        <v>0.26800000000000002</v>
      </c>
      <c r="AT5" s="21">
        <v>0.32300000000000001</v>
      </c>
      <c r="AU5" s="21">
        <v>0.36499999999999999</v>
      </c>
      <c r="AV5" s="21">
        <v>0.24299999999999999</v>
      </c>
      <c r="AW5" s="21">
        <v>3.1E-2</v>
      </c>
      <c r="AX5" s="21">
        <v>0.04</v>
      </c>
      <c r="AY5" s="21">
        <v>0.03</v>
      </c>
      <c r="AZ5" s="29">
        <v>1</v>
      </c>
    </row>
    <row r="6" spans="1:52">
      <c r="A6" s="21" t="s">
        <v>55</v>
      </c>
      <c r="B6" s="21" t="s">
        <v>61</v>
      </c>
      <c r="C6" s="29">
        <f>(Tableau1[[#This Row],[IG (Index glycémqiue)]]*Tableau1[[#This Row],[ Glucides (g)]])/100</f>
        <v>3.8E-3</v>
      </c>
      <c r="D6" s="34">
        <v>17</v>
      </c>
      <c r="E6" s="21">
        <v>16.7</v>
      </c>
      <c r="F6" s="21">
        <v>0.38</v>
      </c>
      <c r="G6" s="21">
        <v>2.95</v>
      </c>
      <c r="H6" s="21">
        <v>94.9</v>
      </c>
      <c r="I6" s="21">
        <v>0</v>
      </c>
      <c r="N6" s="21">
        <v>7</v>
      </c>
      <c r="O6" s="21">
        <v>0.17</v>
      </c>
      <c r="P6" s="21">
        <v>1.19</v>
      </c>
      <c r="Q6" s="21">
        <v>6.15</v>
      </c>
      <c r="R6" s="21">
        <v>1.37</v>
      </c>
      <c r="S6" s="21">
        <v>0.12</v>
      </c>
      <c r="T6" s="21">
        <v>2</v>
      </c>
      <c r="U6" s="21">
        <v>9.23</v>
      </c>
      <c r="V6" s="21">
        <v>14</v>
      </c>
      <c r="W6" s="21">
        <v>0.61</v>
      </c>
      <c r="X6" s="21">
        <v>5.34</v>
      </c>
      <c r="Z6" s="21">
        <v>24</v>
      </c>
      <c r="AA6" s="21">
        <v>5.5E-2</v>
      </c>
      <c r="AB6" s="21">
        <v>254</v>
      </c>
      <c r="AC6" s="21">
        <v>188</v>
      </c>
      <c r="AD6" s="21">
        <v>24.6</v>
      </c>
      <c r="AE6" s="21">
        <v>63</v>
      </c>
      <c r="AF6" s="21">
        <v>1.54</v>
      </c>
      <c r="AG6" s="21">
        <v>0</v>
      </c>
      <c r="AH6" s="21">
        <v>0.59699999999999998</v>
      </c>
      <c r="AI6" s="21">
        <v>0.48799999999999999</v>
      </c>
      <c r="AJ6" s="21">
        <v>0</v>
      </c>
      <c r="AK6" s="22">
        <v>0.77</v>
      </c>
      <c r="AL6" s="21">
        <v>249</v>
      </c>
      <c r="AP6" s="21" t="s">
        <v>57</v>
      </c>
      <c r="AQ6" s="21">
        <v>0</v>
      </c>
      <c r="AR6" s="21">
        <v>2.0500000000000001E-2</v>
      </c>
      <c r="AS6" s="21">
        <v>0.245</v>
      </c>
      <c r="AT6" s="21">
        <v>0.27700000000000002</v>
      </c>
      <c r="AU6" s="21">
        <v>0.33900000000000002</v>
      </c>
      <c r="AV6" s="21">
        <v>0.21</v>
      </c>
      <c r="AW6" s="21">
        <v>1.7899999999999999E-2</v>
      </c>
      <c r="AX6" s="21">
        <v>0.06</v>
      </c>
      <c r="AY6" s="21">
        <v>0.04</v>
      </c>
      <c r="AZ6" s="29">
        <v>1</v>
      </c>
    </row>
    <row r="7" spans="1:52">
      <c r="A7" s="21" t="s">
        <v>55</v>
      </c>
      <c r="B7" s="21" t="s">
        <v>62</v>
      </c>
      <c r="C7" s="29">
        <f>(Tableau1[[#This Row],[IG (Index glycémqiue)]]*Tableau1[[#This Row],[ Glucides (g)]])/100</f>
        <v>6.0000000000000001E-3</v>
      </c>
      <c r="D7" s="34">
        <v>17</v>
      </c>
      <c r="E7" s="21">
        <v>16.600000000000001</v>
      </c>
      <c r="F7" s="21">
        <v>0.6</v>
      </c>
      <c r="G7" s="21">
        <v>2.59</v>
      </c>
      <c r="H7" s="21">
        <v>92.1</v>
      </c>
      <c r="I7" s="21">
        <v>1</v>
      </c>
      <c r="J7" s="21">
        <v>0</v>
      </c>
      <c r="K7" s="21">
        <v>0.93300000000000005</v>
      </c>
      <c r="L7" s="21">
        <v>0.48499999999999999</v>
      </c>
      <c r="N7" s="21">
        <v>3</v>
      </c>
      <c r="O7" s="21">
        <v>0.42099999999999999</v>
      </c>
      <c r="P7" s="21">
        <v>0.85599999999999998</v>
      </c>
      <c r="Q7" s="21">
        <v>6.8</v>
      </c>
      <c r="R7" s="21">
        <v>2.14</v>
      </c>
      <c r="S7" s="21">
        <v>8.5000000000000006E-2</v>
      </c>
      <c r="T7" s="21">
        <v>9</v>
      </c>
      <c r="U7" s="21">
        <v>10.1</v>
      </c>
      <c r="V7" s="21">
        <v>6.24</v>
      </c>
      <c r="W7" s="21">
        <v>0.35299999999999998</v>
      </c>
      <c r="X7" s="21">
        <v>4.9800000000000004</v>
      </c>
      <c r="Y7" s="21">
        <v>1.9</v>
      </c>
      <c r="Z7" s="21">
        <v>18.7</v>
      </c>
      <c r="AA7" s="21">
        <v>3.3500000000000002E-2</v>
      </c>
      <c r="AB7" s="21">
        <v>206</v>
      </c>
      <c r="AC7" s="21">
        <v>260</v>
      </c>
      <c r="AD7" s="21">
        <v>26.1</v>
      </c>
      <c r="AE7" s="21">
        <v>93.5</v>
      </c>
      <c r="AF7" s="21">
        <v>1.3</v>
      </c>
      <c r="AG7" s="21">
        <v>0</v>
      </c>
      <c r="AH7" s="21">
        <v>0.59</v>
      </c>
      <c r="AI7" s="21">
        <v>0.41299999999999998</v>
      </c>
      <c r="AJ7" s="21">
        <v>0</v>
      </c>
      <c r="AK7" s="22">
        <v>0.42699999999999999</v>
      </c>
      <c r="AL7" s="21">
        <v>141</v>
      </c>
      <c r="AM7" s="22">
        <v>0</v>
      </c>
      <c r="AN7" s="21">
        <v>0</v>
      </c>
      <c r="AO7" s="21">
        <v>0</v>
      </c>
      <c r="AP7" s="21">
        <v>0</v>
      </c>
      <c r="AQ7" s="21">
        <v>0</v>
      </c>
      <c r="AR7" s="21">
        <v>2.1999999999999999E-2</v>
      </c>
      <c r="AS7" s="21">
        <v>0.23799999999999999</v>
      </c>
      <c r="AT7" s="21">
        <v>0.27600000000000002</v>
      </c>
      <c r="AU7" s="21">
        <v>0.27800000000000002</v>
      </c>
      <c r="AV7" s="21">
        <v>0.26500000000000001</v>
      </c>
      <c r="AW7" s="21">
        <v>2.2499999999999999E-2</v>
      </c>
      <c r="AX7" s="21">
        <v>0</v>
      </c>
      <c r="AY7" s="21">
        <v>0</v>
      </c>
      <c r="AZ7" s="29">
        <v>1</v>
      </c>
    </row>
    <row r="8" spans="1:52">
      <c r="A8" s="21" t="s">
        <v>55</v>
      </c>
      <c r="B8" s="21" t="s">
        <v>63</v>
      </c>
      <c r="C8" s="29">
        <f>(Tableau1[[#This Row],[IG (Index glycémqiue)]]*Tableau1[[#This Row],[ Glucides (g)]])/100</f>
        <v>9.1000000000000004E-3</v>
      </c>
      <c r="D8" s="29">
        <v>18.14</v>
      </c>
      <c r="E8" s="21">
        <v>16.3</v>
      </c>
      <c r="F8" s="21">
        <v>0.91</v>
      </c>
      <c r="G8" s="21">
        <v>2.82</v>
      </c>
      <c r="H8" s="21">
        <v>94.2</v>
      </c>
      <c r="I8" s="21">
        <v>0</v>
      </c>
      <c r="J8" s="21">
        <v>0</v>
      </c>
      <c r="K8" s="21">
        <v>0.1</v>
      </c>
      <c r="L8" s="21">
        <v>1.48</v>
      </c>
      <c r="N8" s="21">
        <v>0</v>
      </c>
      <c r="O8" s="21">
        <v>0.23</v>
      </c>
      <c r="P8" s="21">
        <v>1.21</v>
      </c>
      <c r="Q8" s="21">
        <v>5.85</v>
      </c>
      <c r="R8" s="21">
        <v>1.33</v>
      </c>
      <c r="S8" s="21">
        <v>0.105</v>
      </c>
      <c r="T8" s="21">
        <v>5</v>
      </c>
      <c r="U8" s="21">
        <v>8.11</v>
      </c>
      <c r="V8" s="21">
        <v>5</v>
      </c>
      <c r="W8" s="21">
        <v>0.55900000000000005</v>
      </c>
      <c r="X8" s="21">
        <v>5.62</v>
      </c>
      <c r="Y8" s="21">
        <v>3</v>
      </c>
      <c r="Z8" s="21">
        <v>21</v>
      </c>
      <c r="AA8" s="21">
        <v>3.3000000000000002E-2</v>
      </c>
      <c r="AB8" s="21">
        <v>254</v>
      </c>
      <c r="AC8" s="21">
        <v>219</v>
      </c>
      <c r="AD8" s="21">
        <v>21.2</v>
      </c>
      <c r="AE8" s="21">
        <v>59</v>
      </c>
      <c r="AF8" s="21">
        <v>1.24</v>
      </c>
      <c r="AG8" s="21">
        <v>0</v>
      </c>
      <c r="AH8" s="21">
        <v>0.64800000000000002</v>
      </c>
      <c r="AI8" s="21">
        <v>0.47699999999999998</v>
      </c>
      <c r="AJ8" s="21">
        <v>0</v>
      </c>
      <c r="AK8" s="22">
        <v>0.76800000000000002</v>
      </c>
      <c r="AL8" s="21">
        <v>177</v>
      </c>
      <c r="AM8" s="22">
        <v>0</v>
      </c>
      <c r="AN8" s="21">
        <v>0</v>
      </c>
      <c r="AO8" s="21">
        <v>0</v>
      </c>
      <c r="AP8" s="21">
        <v>0</v>
      </c>
      <c r="AQ8" s="21">
        <v>0</v>
      </c>
      <c r="AR8" s="21">
        <v>2.29E-2</v>
      </c>
      <c r="AS8" s="21">
        <v>0.26800000000000002</v>
      </c>
      <c r="AT8" s="21">
        <v>0.29299999999999998</v>
      </c>
      <c r="AU8" s="21">
        <v>0.33100000000000002</v>
      </c>
      <c r="AV8" s="21">
        <v>0.29199999999999998</v>
      </c>
      <c r="AW8" s="21">
        <v>2.76E-2</v>
      </c>
      <c r="AX8" s="21">
        <v>0</v>
      </c>
      <c r="AY8" s="21">
        <v>0</v>
      </c>
      <c r="AZ8" s="29">
        <v>1</v>
      </c>
    </row>
    <row r="9" spans="1:52">
      <c r="A9" s="21" t="s">
        <v>55</v>
      </c>
      <c r="B9" s="21" t="s">
        <v>64</v>
      </c>
      <c r="C9" s="29">
        <f>(Tableau1[[#This Row],[IG (Index glycémqiue)]]*Tableau1[[#This Row],[ Glucides (g)]])/100</f>
        <v>2.15E-3</v>
      </c>
      <c r="D9" s="34">
        <v>17</v>
      </c>
      <c r="E9" s="21">
        <v>16.5</v>
      </c>
      <c r="F9" s="21">
        <v>0.215</v>
      </c>
      <c r="G9" s="21">
        <v>2.86</v>
      </c>
      <c r="H9" s="21">
        <v>92.6</v>
      </c>
      <c r="I9" s="21">
        <v>21</v>
      </c>
      <c r="J9" s="21">
        <v>23</v>
      </c>
      <c r="N9" s="21">
        <v>3</v>
      </c>
      <c r="O9" s="21">
        <v>0.21199999999999999</v>
      </c>
      <c r="P9" s="21">
        <v>0.97</v>
      </c>
      <c r="Q9" s="21">
        <v>6.6</v>
      </c>
      <c r="R9" s="21">
        <v>3.12</v>
      </c>
      <c r="S9" s="21">
        <v>0.115</v>
      </c>
      <c r="T9" s="21">
        <v>6</v>
      </c>
      <c r="U9" s="21">
        <v>8.99</v>
      </c>
      <c r="V9" s="21">
        <v>6</v>
      </c>
      <c r="W9" s="21">
        <v>0.39400000000000002</v>
      </c>
      <c r="X9" s="21">
        <v>4.7300000000000004</v>
      </c>
      <c r="Z9" s="21">
        <v>22</v>
      </c>
      <c r="AA9" s="21">
        <v>5.8000000000000003E-2</v>
      </c>
      <c r="AB9" s="21">
        <v>222</v>
      </c>
      <c r="AC9" s="21">
        <v>295</v>
      </c>
      <c r="AD9" s="21">
        <v>20.7</v>
      </c>
      <c r="AE9" s="21">
        <v>94</v>
      </c>
      <c r="AF9" s="21">
        <v>1.55</v>
      </c>
      <c r="AG9" s="21">
        <v>0</v>
      </c>
      <c r="AH9" s="21">
        <v>0.91300000000000003</v>
      </c>
      <c r="AI9" s="21">
        <v>0.71599999999999997</v>
      </c>
      <c r="AJ9" s="21">
        <v>0</v>
      </c>
      <c r="AK9" s="22">
        <v>1.1200000000000001</v>
      </c>
      <c r="AL9" s="21">
        <v>147</v>
      </c>
      <c r="AM9" s="22">
        <v>0</v>
      </c>
      <c r="AN9" s="21">
        <v>0</v>
      </c>
      <c r="AO9" s="21">
        <v>0</v>
      </c>
      <c r="AP9" s="21" t="s">
        <v>57</v>
      </c>
      <c r="AQ9" s="21">
        <v>0</v>
      </c>
      <c r="AR9" s="21">
        <v>3.3799999999999997E-2</v>
      </c>
      <c r="AS9" s="21">
        <v>0.40899999999999997</v>
      </c>
      <c r="AT9" s="21">
        <v>0.47</v>
      </c>
      <c r="AU9" s="21">
        <v>0.60699999999999998</v>
      </c>
      <c r="AV9" s="21">
        <v>0.27900000000000003</v>
      </c>
      <c r="AW9" s="21">
        <v>2.8799999999999999E-2</v>
      </c>
      <c r="AX9" s="21">
        <v>0</v>
      </c>
      <c r="AY9" s="21">
        <v>0</v>
      </c>
      <c r="AZ9" s="29">
        <v>1</v>
      </c>
    </row>
    <row r="10" spans="1:52">
      <c r="A10" s="21" t="s">
        <v>55</v>
      </c>
      <c r="B10" s="21" t="s">
        <v>65</v>
      </c>
      <c r="C10" s="29">
        <f>(Tableau1[[#This Row],[IG (Index glycémqiue)]]*Tableau1[[#This Row],[ Glucides (g)]])/100</f>
        <v>5.6499999999999996E-3</v>
      </c>
      <c r="D10" s="34">
        <v>17</v>
      </c>
      <c r="E10" s="21">
        <v>16.399999999999999</v>
      </c>
      <c r="F10" s="21">
        <v>0.56499999999999995</v>
      </c>
      <c r="G10" s="21">
        <v>3.44</v>
      </c>
      <c r="H10" s="21">
        <v>98.8</v>
      </c>
      <c r="I10" s="21">
        <v>19</v>
      </c>
      <c r="J10" s="21">
        <v>0</v>
      </c>
      <c r="K10" s="21">
        <v>0</v>
      </c>
      <c r="N10" s="21">
        <v>2.8</v>
      </c>
      <c r="O10" s="21">
        <v>3.4000000000000002E-2</v>
      </c>
      <c r="P10" s="21">
        <v>1.04</v>
      </c>
      <c r="Q10" s="21">
        <v>6.95</v>
      </c>
      <c r="R10" s="21">
        <v>1.58</v>
      </c>
      <c r="S10" s="21">
        <v>0.11</v>
      </c>
      <c r="T10" s="21">
        <v>8</v>
      </c>
      <c r="U10" s="21">
        <v>8.41</v>
      </c>
      <c r="V10" s="21">
        <v>7</v>
      </c>
      <c r="W10" s="21">
        <v>0.49199999999999999</v>
      </c>
      <c r="X10" s="21">
        <v>5.39</v>
      </c>
      <c r="Z10" s="21">
        <v>26</v>
      </c>
      <c r="AA10" s="21">
        <v>6.5000000000000002E-2</v>
      </c>
      <c r="AB10" s="21">
        <v>259</v>
      </c>
      <c r="AC10" s="21">
        <v>291</v>
      </c>
      <c r="AD10" s="21">
        <v>24.7</v>
      </c>
      <c r="AE10" s="21">
        <v>90</v>
      </c>
      <c r="AF10" s="21">
        <v>1.6</v>
      </c>
      <c r="AG10" s="21">
        <v>0</v>
      </c>
      <c r="AH10" s="21">
        <v>0.65</v>
      </c>
      <c r="AI10" s="21">
        <v>0.48399999999999999</v>
      </c>
      <c r="AJ10" s="21">
        <v>0</v>
      </c>
      <c r="AK10" s="22">
        <v>1.19</v>
      </c>
      <c r="AL10" s="21">
        <v>184</v>
      </c>
      <c r="AM10" s="22">
        <v>0</v>
      </c>
      <c r="AN10" s="21">
        <v>0</v>
      </c>
      <c r="AO10" s="21">
        <v>0</v>
      </c>
      <c r="AP10" s="21" t="s">
        <v>57</v>
      </c>
      <c r="AQ10" s="21">
        <v>0</v>
      </c>
      <c r="AR10" s="21">
        <v>2.12E-2</v>
      </c>
      <c r="AS10" s="21">
        <v>0.252</v>
      </c>
      <c r="AT10" s="21">
        <v>0.315</v>
      </c>
      <c r="AU10" s="21">
        <v>0.33600000000000002</v>
      </c>
      <c r="AV10" s="21">
        <v>0.27</v>
      </c>
      <c r="AW10" s="21">
        <v>2.5700000000000001E-2</v>
      </c>
      <c r="AX10" s="21">
        <v>0</v>
      </c>
      <c r="AY10" s="21">
        <v>0</v>
      </c>
      <c r="AZ10" s="29">
        <v>1</v>
      </c>
    </row>
    <row r="11" spans="1:52">
      <c r="A11" s="21" t="s">
        <v>55</v>
      </c>
      <c r="B11" s="21" t="s">
        <v>66</v>
      </c>
      <c r="C11" s="29">
        <f>(Tableau1[[#This Row],[IG (Index glycémqiue)]]*Tableau1[[#This Row],[ Glucides (g)]])/100</f>
        <v>6.9999999999999993E-3</v>
      </c>
      <c r="D11" s="34">
        <v>17</v>
      </c>
      <c r="E11" s="21">
        <v>16.399999999999999</v>
      </c>
      <c r="F11" s="21">
        <v>0.7</v>
      </c>
      <c r="G11" s="21">
        <v>2.76</v>
      </c>
      <c r="H11" s="21">
        <v>93.2</v>
      </c>
      <c r="I11" s="21">
        <v>9</v>
      </c>
      <c r="N11" s="21">
        <v>3.2</v>
      </c>
      <c r="O11" s="21">
        <v>0.22900000000000001</v>
      </c>
      <c r="P11" s="21">
        <v>0.72799999999999998</v>
      </c>
      <c r="Q11" s="21">
        <v>6.1</v>
      </c>
      <c r="R11" s="21">
        <v>2.56</v>
      </c>
      <c r="S11" s="21">
        <v>0.11</v>
      </c>
      <c r="T11" s="21">
        <v>58.5</v>
      </c>
      <c r="U11" s="21">
        <v>6.68</v>
      </c>
      <c r="V11" s="21">
        <v>12</v>
      </c>
      <c r="W11" s="21">
        <v>0.34599999999999997</v>
      </c>
      <c r="X11" s="21">
        <v>5.2</v>
      </c>
      <c r="Z11" s="21">
        <v>16</v>
      </c>
      <c r="AA11" s="21">
        <v>8.8999999999999996E-2</v>
      </c>
      <c r="AB11" s="21">
        <v>177</v>
      </c>
      <c r="AC11" s="21">
        <v>176</v>
      </c>
      <c r="AD11" s="21">
        <v>21.1</v>
      </c>
      <c r="AE11" s="21">
        <v>69</v>
      </c>
      <c r="AF11" s="21">
        <v>1.62</v>
      </c>
      <c r="AG11" s="21">
        <v>0</v>
      </c>
      <c r="AH11" s="21">
        <v>0.56399999999999995</v>
      </c>
      <c r="AI11" s="21">
        <v>0.41</v>
      </c>
      <c r="AJ11" s="21">
        <v>0</v>
      </c>
      <c r="AK11" s="22">
        <v>1.68</v>
      </c>
      <c r="AL11" s="21">
        <v>136</v>
      </c>
      <c r="AP11" s="21">
        <v>0</v>
      </c>
      <c r="AQ11" s="21">
        <v>0</v>
      </c>
      <c r="AR11" s="21">
        <v>2.5600000000000001E-2</v>
      </c>
      <c r="AS11" s="21">
        <v>0.254</v>
      </c>
      <c r="AT11" s="21">
        <v>0.28399999999999997</v>
      </c>
      <c r="AU11" s="21">
        <v>0.41</v>
      </c>
      <c r="AV11" s="21">
        <v>0.29399999999999998</v>
      </c>
      <c r="AW11" s="21">
        <v>2.7699999999999999E-2</v>
      </c>
      <c r="AX11" s="21">
        <v>0</v>
      </c>
      <c r="AY11" s="21">
        <v>0</v>
      </c>
      <c r="AZ11" s="29">
        <v>1</v>
      </c>
    </row>
    <row r="12" spans="1:52">
      <c r="A12" s="21" t="s">
        <v>55</v>
      </c>
      <c r="B12" s="21" t="s">
        <v>67</v>
      </c>
      <c r="C12" s="29">
        <f>(Tableau1[[#This Row],[IG (Index glycémqiue)]]*Tableau1[[#This Row],[ Glucides (g)]])/100</f>
        <v>6.5000000000000006E-3</v>
      </c>
      <c r="D12" s="34">
        <v>17</v>
      </c>
      <c r="E12" s="21">
        <v>16.8</v>
      </c>
      <c r="F12" s="21">
        <v>0.65</v>
      </c>
      <c r="G12" s="21">
        <v>3.08</v>
      </c>
      <c r="H12" s="21">
        <v>97.5</v>
      </c>
      <c r="I12" s="21">
        <v>8</v>
      </c>
      <c r="N12" s="21">
        <v>1.8</v>
      </c>
      <c r="O12" s="21">
        <v>7.0000000000000007E-2</v>
      </c>
      <c r="P12" s="21">
        <v>0.74099999999999999</v>
      </c>
      <c r="Q12" s="21">
        <v>7.85</v>
      </c>
      <c r="R12" s="21">
        <v>2.65</v>
      </c>
      <c r="S12" s="21">
        <v>0.17</v>
      </c>
      <c r="T12" s="21">
        <v>80</v>
      </c>
      <c r="U12" s="21">
        <v>7.19</v>
      </c>
      <c r="V12" s="21">
        <v>19</v>
      </c>
      <c r="W12" s="21">
        <v>0.502</v>
      </c>
      <c r="X12" s="21">
        <v>4.8499999999999996</v>
      </c>
      <c r="Z12" s="21">
        <v>20</v>
      </c>
      <c r="AA12" s="21">
        <v>0.107</v>
      </c>
      <c r="AB12" s="21">
        <v>199</v>
      </c>
      <c r="AC12" s="21">
        <v>132</v>
      </c>
      <c r="AD12" s="21">
        <v>25.7</v>
      </c>
      <c r="AE12" s="21">
        <v>48</v>
      </c>
      <c r="AF12" s="21">
        <v>1.29</v>
      </c>
      <c r="AG12" s="21">
        <v>0</v>
      </c>
      <c r="AH12" s="21">
        <v>0.66600000000000004</v>
      </c>
      <c r="AI12" s="21">
        <v>0.48499999999999999</v>
      </c>
      <c r="AJ12" s="21">
        <v>0</v>
      </c>
      <c r="AK12" s="22">
        <v>1.8</v>
      </c>
      <c r="AL12" s="21">
        <v>242</v>
      </c>
      <c r="AP12" s="21">
        <v>0</v>
      </c>
      <c r="AQ12" s="21">
        <v>0</v>
      </c>
      <c r="AR12" s="21">
        <v>2.8799999999999999E-2</v>
      </c>
      <c r="AS12" s="21">
        <v>0.309</v>
      </c>
      <c r="AT12" s="21">
        <v>0.32800000000000001</v>
      </c>
      <c r="AU12" s="21">
        <v>0.437</v>
      </c>
      <c r="AV12" s="21">
        <v>0.30499999999999999</v>
      </c>
      <c r="AW12" s="21">
        <v>2.5700000000000001E-2</v>
      </c>
      <c r="AX12" s="21">
        <v>0</v>
      </c>
      <c r="AY12" s="21">
        <v>0</v>
      </c>
      <c r="AZ12" s="29">
        <v>1</v>
      </c>
    </row>
    <row r="13" spans="1:52">
      <c r="A13" s="21" t="s">
        <v>55</v>
      </c>
      <c r="B13" s="21" t="s">
        <v>68</v>
      </c>
      <c r="C13" s="29">
        <f>(Tableau1[[#This Row],[IG (Index glycémqiue)]]*Tableau1[[#This Row],[ Glucides (g)]])/100</f>
        <v>3.2500000000000001E-2</v>
      </c>
      <c r="D13" s="29">
        <v>20.2</v>
      </c>
      <c r="E13" s="21">
        <v>19.100000000000001</v>
      </c>
      <c r="F13" s="21">
        <v>3.25</v>
      </c>
      <c r="G13" s="21">
        <v>5.15</v>
      </c>
      <c r="H13" s="21">
        <v>136</v>
      </c>
      <c r="I13" s="21">
        <v>2370</v>
      </c>
      <c r="J13" s="21">
        <v>72</v>
      </c>
      <c r="K13" s="21">
        <v>0.5</v>
      </c>
      <c r="L13" s="21">
        <v>0.77</v>
      </c>
      <c r="N13" s="21">
        <v>19</v>
      </c>
      <c r="O13" s="21">
        <v>0.39</v>
      </c>
      <c r="P13" s="21">
        <v>4.6399999999999997</v>
      </c>
      <c r="Q13" s="21">
        <v>17.600000000000001</v>
      </c>
      <c r="R13" s="21">
        <v>8.1999999999999993</v>
      </c>
      <c r="S13" s="21">
        <v>0.39100000000000001</v>
      </c>
      <c r="T13" s="21">
        <v>205</v>
      </c>
      <c r="U13" s="21">
        <v>68.5</v>
      </c>
      <c r="V13" s="21">
        <v>6</v>
      </c>
      <c r="W13" s="21">
        <v>9.67</v>
      </c>
      <c r="X13" s="21">
        <v>6.94</v>
      </c>
      <c r="Y13" s="21">
        <v>5</v>
      </c>
      <c r="Z13" s="21">
        <v>19</v>
      </c>
      <c r="AA13" s="21">
        <v>0.32</v>
      </c>
      <c r="AB13" s="21">
        <v>390</v>
      </c>
      <c r="AC13" s="21">
        <v>290</v>
      </c>
      <c r="AD13" s="21">
        <v>30</v>
      </c>
      <c r="AE13" s="21">
        <v>73</v>
      </c>
      <c r="AF13" s="21">
        <v>4.32</v>
      </c>
      <c r="AG13" s="21">
        <v>0</v>
      </c>
      <c r="AH13" s="21">
        <v>1.47</v>
      </c>
      <c r="AI13" s="21">
        <v>0.92400000000000004</v>
      </c>
      <c r="AJ13" s="21">
        <v>0</v>
      </c>
      <c r="AK13" s="22">
        <v>1.1499999999999999</v>
      </c>
      <c r="AL13" s="21">
        <v>430</v>
      </c>
      <c r="AM13" s="22">
        <v>0</v>
      </c>
      <c r="AN13" s="21">
        <v>0</v>
      </c>
      <c r="AO13" s="21">
        <v>0</v>
      </c>
      <c r="AP13" s="21" t="s">
        <v>57</v>
      </c>
      <c r="AQ13" s="21">
        <v>0</v>
      </c>
      <c r="AR13" s="21">
        <v>2.53E-2</v>
      </c>
      <c r="AS13" s="21">
        <v>0.47399999999999998</v>
      </c>
      <c r="AT13" s="21">
        <v>0.80800000000000005</v>
      </c>
      <c r="AU13" s="21">
        <v>0.53300000000000003</v>
      </c>
      <c r="AV13" s="21">
        <v>0.28000000000000003</v>
      </c>
      <c r="AW13" s="21">
        <v>3.1899999999999998E-2</v>
      </c>
      <c r="AX13" s="21">
        <v>0</v>
      </c>
      <c r="AY13" s="21">
        <v>0</v>
      </c>
      <c r="AZ13" s="29">
        <v>1</v>
      </c>
    </row>
    <row r="14" spans="1:52">
      <c r="A14" s="21" t="s">
        <v>55</v>
      </c>
      <c r="B14" s="21" t="s">
        <v>69</v>
      </c>
      <c r="C14" s="29">
        <f>(Tableau1[[#This Row],[IG (Index glycémqiue)]]*Tableau1[[#This Row],[ Glucides (g)]])/100</f>
        <v>6.4899999999999999E-2</v>
      </c>
      <c r="D14" s="29">
        <v>20.2</v>
      </c>
      <c r="E14" s="21">
        <v>26.4</v>
      </c>
      <c r="F14" s="21">
        <v>6.49</v>
      </c>
      <c r="G14" s="21">
        <v>9.09</v>
      </c>
      <c r="H14" s="21">
        <v>213</v>
      </c>
      <c r="I14" s="21">
        <v>7630</v>
      </c>
      <c r="K14" s="21">
        <v>0.51</v>
      </c>
      <c r="L14" s="21">
        <v>0.38</v>
      </c>
      <c r="N14" s="21">
        <v>11.5</v>
      </c>
      <c r="O14" s="21">
        <v>0.34699999999999998</v>
      </c>
      <c r="P14" s="21">
        <v>4.3099999999999996</v>
      </c>
      <c r="Q14" s="21">
        <v>15.8</v>
      </c>
      <c r="R14" s="21">
        <v>7.63</v>
      </c>
      <c r="S14" s="21">
        <v>0.66</v>
      </c>
      <c r="T14" s="21">
        <v>310</v>
      </c>
      <c r="U14" s="21">
        <v>74.099999999999994</v>
      </c>
      <c r="V14" s="21">
        <v>8.5</v>
      </c>
      <c r="W14" s="21">
        <v>8.4499999999999993</v>
      </c>
      <c r="X14" s="21">
        <v>7.53</v>
      </c>
      <c r="Y14" s="21">
        <v>5</v>
      </c>
      <c r="Z14" s="21">
        <v>22.5</v>
      </c>
      <c r="AA14" s="21">
        <v>0.55700000000000005</v>
      </c>
      <c r="AB14" s="21">
        <v>424</v>
      </c>
      <c r="AC14" s="21">
        <v>286</v>
      </c>
      <c r="AE14" s="21">
        <v>90</v>
      </c>
      <c r="AF14" s="21">
        <v>6.07</v>
      </c>
      <c r="AG14" s="21">
        <v>0</v>
      </c>
      <c r="AH14" s="21">
        <v>3.39</v>
      </c>
      <c r="AI14" s="21">
        <v>1.84</v>
      </c>
      <c r="AJ14" s="21">
        <v>0</v>
      </c>
      <c r="AK14" s="22">
        <v>1.29</v>
      </c>
      <c r="AL14" s="21">
        <v>410</v>
      </c>
      <c r="AM14" s="22">
        <v>0</v>
      </c>
      <c r="AN14" s="21">
        <v>0</v>
      </c>
      <c r="AO14" s="21">
        <v>0</v>
      </c>
      <c r="AP14" s="21" t="s">
        <v>57</v>
      </c>
      <c r="AQ14" s="21">
        <v>0</v>
      </c>
      <c r="AR14" s="21">
        <v>5.21E-2</v>
      </c>
      <c r="AS14" s="21">
        <v>1.27</v>
      </c>
      <c r="AT14" s="21">
        <v>2.08</v>
      </c>
      <c r="AU14" s="21">
        <v>0.93899999999999995</v>
      </c>
      <c r="AV14" s="21">
        <v>0.49299999999999999</v>
      </c>
      <c r="AW14" s="21">
        <v>5.62E-2</v>
      </c>
      <c r="AX14" s="21">
        <v>0</v>
      </c>
      <c r="AY14" s="21">
        <v>0</v>
      </c>
      <c r="AZ14" s="29">
        <v>1</v>
      </c>
    </row>
    <row r="15" spans="1:52">
      <c r="A15" s="21" t="s">
        <v>55</v>
      </c>
      <c r="B15" s="21" t="s">
        <v>70</v>
      </c>
      <c r="C15" s="29">
        <f>(Tableau1[[#This Row],[IG (Index glycémqiue)]]*Tableau1[[#This Row],[ Glucides (g)]])/100</f>
        <v>5.0900000000000001E-2</v>
      </c>
      <c r="D15" s="34">
        <v>17</v>
      </c>
      <c r="E15" s="21">
        <v>19</v>
      </c>
      <c r="F15" s="21">
        <v>5.09</v>
      </c>
      <c r="G15" s="21">
        <v>4.46</v>
      </c>
      <c r="H15" s="21">
        <v>136</v>
      </c>
      <c r="I15" s="21">
        <v>6810</v>
      </c>
      <c r="J15" s="21">
        <v>232</v>
      </c>
      <c r="K15" s="21">
        <v>1.1000000000000001</v>
      </c>
      <c r="L15" s="21">
        <v>0.42</v>
      </c>
      <c r="N15" s="21">
        <v>23</v>
      </c>
      <c r="O15" s="21">
        <v>0.23</v>
      </c>
      <c r="P15" s="21">
        <v>2.78</v>
      </c>
      <c r="Q15" s="21">
        <v>15.3</v>
      </c>
      <c r="R15" s="21">
        <v>8.1</v>
      </c>
      <c r="S15" s="21">
        <v>0.53300000000000003</v>
      </c>
      <c r="T15" s="21">
        <v>330</v>
      </c>
      <c r="U15" s="21">
        <v>96.3</v>
      </c>
      <c r="V15" s="21">
        <v>6</v>
      </c>
      <c r="W15" s="21">
        <v>2.5</v>
      </c>
      <c r="X15" s="21">
        <v>5.99</v>
      </c>
      <c r="Y15" s="21">
        <v>13</v>
      </c>
      <c r="Z15" s="21">
        <v>19</v>
      </c>
      <c r="AA15" s="21">
        <v>0.37</v>
      </c>
      <c r="AB15" s="21">
        <v>360</v>
      </c>
      <c r="AC15" s="21">
        <v>320</v>
      </c>
      <c r="AD15" s="21">
        <v>39.4</v>
      </c>
      <c r="AE15" s="21">
        <v>81</v>
      </c>
      <c r="AF15" s="21">
        <v>3.59</v>
      </c>
      <c r="AG15" s="21">
        <v>0</v>
      </c>
      <c r="AH15" s="21">
        <v>1.24</v>
      </c>
      <c r="AI15" s="21">
        <v>0.45400000000000001</v>
      </c>
      <c r="AJ15" s="21">
        <v>0</v>
      </c>
      <c r="AK15" s="22">
        <v>1.6</v>
      </c>
      <c r="AL15" s="21">
        <v>249</v>
      </c>
      <c r="AM15" s="22">
        <v>0</v>
      </c>
      <c r="AN15" s="21">
        <v>0</v>
      </c>
      <c r="AO15" s="21">
        <v>0</v>
      </c>
      <c r="AP15" s="21">
        <v>0</v>
      </c>
      <c r="AQ15" s="21">
        <v>0</v>
      </c>
      <c r="AR15" s="21">
        <v>1.9699999999999999E-2</v>
      </c>
      <c r="AS15" s="21">
        <v>0.29599999999999999</v>
      </c>
      <c r="AT15" s="21">
        <v>0.71099999999999997</v>
      </c>
      <c r="AU15" s="21">
        <v>0.253</v>
      </c>
      <c r="AV15" s="21">
        <v>0.17799999999999999</v>
      </c>
      <c r="AW15" s="21">
        <v>1.4999999999999999E-2</v>
      </c>
      <c r="AX15" s="21">
        <v>0</v>
      </c>
      <c r="AY15" s="21">
        <v>0.106</v>
      </c>
      <c r="AZ15" s="29">
        <v>1</v>
      </c>
    </row>
    <row r="16" spans="1:52">
      <c r="A16" s="21" t="s">
        <v>55</v>
      </c>
      <c r="B16" s="21" t="s">
        <v>71</v>
      </c>
      <c r="C16" s="29">
        <f>(Tableau1[[#This Row],[IG (Index glycémqiue)]]*Tableau1[[#This Row],[ Glucides (g)]])/100</f>
        <v>1.26E-2</v>
      </c>
      <c r="D16" s="34">
        <v>17</v>
      </c>
      <c r="E16" s="21">
        <v>27.4</v>
      </c>
      <c r="F16" s="21">
        <v>1.26</v>
      </c>
      <c r="G16" s="21">
        <v>5.5</v>
      </c>
      <c r="H16" s="21">
        <v>164</v>
      </c>
      <c r="I16" s="21">
        <v>7730</v>
      </c>
      <c r="J16" s="21">
        <v>182</v>
      </c>
      <c r="K16" s="21">
        <v>0.85499999999999998</v>
      </c>
      <c r="L16" s="21">
        <v>0.38</v>
      </c>
      <c r="N16" s="21">
        <v>10.3</v>
      </c>
      <c r="O16" s="21">
        <v>0.253</v>
      </c>
      <c r="P16" s="21">
        <v>3.42</v>
      </c>
      <c r="Q16" s="21">
        <v>17.7</v>
      </c>
      <c r="R16" s="21">
        <v>7.72</v>
      </c>
      <c r="S16" s="21">
        <v>1.21</v>
      </c>
      <c r="T16" s="21">
        <v>398</v>
      </c>
      <c r="U16" s="21">
        <v>42.5</v>
      </c>
      <c r="V16" s="21">
        <v>5.99</v>
      </c>
      <c r="W16" s="21">
        <v>3.46</v>
      </c>
      <c r="X16" s="21">
        <v>3.9</v>
      </c>
      <c r="Y16" s="21">
        <v>5</v>
      </c>
      <c r="Z16" s="21">
        <v>17.5</v>
      </c>
      <c r="AA16" s="21">
        <v>0.316</v>
      </c>
      <c r="AB16" s="21">
        <v>485</v>
      </c>
      <c r="AC16" s="21">
        <v>368</v>
      </c>
      <c r="AD16" s="21">
        <v>2.2000000000000002</v>
      </c>
      <c r="AE16" s="21">
        <v>87.2</v>
      </c>
      <c r="AF16" s="21">
        <v>3.94</v>
      </c>
      <c r="AG16" s="21">
        <v>0</v>
      </c>
      <c r="AH16" s="21">
        <v>1.78</v>
      </c>
      <c r="AI16" s="21">
        <v>0.61199999999999999</v>
      </c>
      <c r="AJ16" s="21">
        <v>0</v>
      </c>
      <c r="AK16" s="22">
        <v>0.76500000000000001</v>
      </c>
      <c r="AL16" s="21">
        <v>292</v>
      </c>
      <c r="AM16" s="22">
        <v>0</v>
      </c>
      <c r="AN16" s="21">
        <v>0</v>
      </c>
      <c r="AO16" s="21">
        <v>0</v>
      </c>
      <c r="AP16" s="21" t="s">
        <v>57</v>
      </c>
      <c r="AQ16" s="21">
        <v>0</v>
      </c>
      <c r="AR16" s="21">
        <v>3.9300000000000002E-2</v>
      </c>
      <c r="AS16" s="21">
        <v>0.65500000000000003</v>
      </c>
      <c r="AT16" s="21">
        <v>0.99099999999999999</v>
      </c>
      <c r="AU16" s="21">
        <v>0.61199999999999999</v>
      </c>
      <c r="AV16" s="21">
        <v>0.3</v>
      </c>
      <c r="AW16" s="21">
        <v>3.2099999999999997E-2</v>
      </c>
      <c r="AX16" s="21">
        <v>2.1399999999999999E-2</v>
      </c>
      <c r="AY16" s="21">
        <v>1.9599999999999999E-2</v>
      </c>
      <c r="AZ16" s="29">
        <v>1</v>
      </c>
    </row>
    <row r="17" spans="1:52">
      <c r="A17" s="21" t="s">
        <v>55</v>
      </c>
      <c r="B17" s="21" t="s">
        <v>72</v>
      </c>
      <c r="C17" s="29">
        <f>(Tableau1[[#This Row],[IG (Index glycémqiue)]]*Tableau1[[#This Row],[ Glucides (g)]])/100</f>
        <v>8.0000000000000002E-3</v>
      </c>
      <c r="D17" s="34">
        <v>17</v>
      </c>
      <c r="E17" s="21">
        <v>24.5</v>
      </c>
      <c r="F17" s="21">
        <v>0.8</v>
      </c>
      <c r="G17" s="21">
        <v>6.51</v>
      </c>
      <c r="H17" s="21">
        <v>160</v>
      </c>
      <c r="I17" s="21">
        <v>3980</v>
      </c>
      <c r="J17" s="21">
        <v>30</v>
      </c>
      <c r="K17" s="21">
        <v>0</v>
      </c>
      <c r="N17" s="21">
        <v>27.9</v>
      </c>
      <c r="O17" s="21">
        <v>0.29099999999999998</v>
      </c>
      <c r="P17" s="21">
        <v>1.99</v>
      </c>
      <c r="Q17" s="21">
        <v>11</v>
      </c>
      <c r="R17" s="21">
        <v>6.67</v>
      </c>
      <c r="S17" s="21">
        <v>0.755</v>
      </c>
      <c r="T17" s="21">
        <v>578</v>
      </c>
      <c r="U17" s="21">
        <v>16.8</v>
      </c>
      <c r="V17" s="21">
        <v>11</v>
      </c>
      <c r="W17" s="21">
        <v>0.496</v>
      </c>
      <c r="X17" s="21">
        <v>10.6</v>
      </c>
      <c r="Y17" s="21">
        <v>5</v>
      </c>
      <c r="Z17" s="21">
        <v>25</v>
      </c>
      <c r="AA17" s="21">
        <v>0.35899999999999999</v>
      </c>
      <c r="AB17" s="21">
        <v>405</v>
      </c>
      <c r="AC17" s="21">
        <v>263</v>
      </c>
      <c r="AE17" s="21">
        <v>76</v>
      </c>
      <c r="AF17" s="21">
        <v>3.98</v>
      </c>
      <c r="AG17" s="21">
        <v>0</v>
      </c>
      <c r="AH17" s="21">
        <v>2.06</v>
      </c>
      <c r="AI17" s="21">
        <v>1.42</v>
      </c>
      <c r="AJ17" s="21">
        <v>0</v>
      </c>
      <c r="AK17" s="22">
        <v>1.99</v>
      </c>
      <c r="AL17" s="21">
        <v>563</v>
      </c>
      <c r="AM17" s="22">
        <v>0</v>
      </c>
      <c r="AN17" s="21">
        <v>0</v>
      </c>
      <c r="AO17" s="21">
        <v>0</v>
      </c>
      <c r="AP17" s="21" t="s">
        <v>57</v>
      </c>
      <c r="AQ17" s="21">
        <v>0</v>
      </c>
      <c r="AR17" s="21">
        <v>8.0000000000000002E-3</v>
      </c>
      <c r="AS17" s="21">
        <v>1.1100000000000001</v>
      </c>
      <c r="AT17" s="21">
        <v>0.92300000000000004</v>
      </c>
      <c r="AU17" s="21" t="s">
        <v>57</v>
      </c>
      <c r="AV17" s="21">
        <v>0.71899999999999997</v>
      </c>
      <c r="AW17" s="21">
        <v>1.2E-2</v>
      </c>
      <c r="AX17" s="21">
        <v>0</v>
      </c>
      <c r="AY17" s="21">
        <v>0</v>
      </c>
      <c r="AZ17" s="29">
        <v>1</v>
      </c>
    </row>
    <row r="18" spans="1:52">
      <c r="A18" s="21" t="s">
        <v>55</v>
      </c>
      <c r="B18" s="21" t="s">
        <v>73</v>
      </c>
      <c r="C18" s="29">
        <f>(Tableau1[[#This Row],[IG (Index glycémqiue)]]*Tableau1[[#This Row],[ Glucides (g)]])/100</f>
        <v>7.3300000000000004E-2</v>
      </c>
      <c r="D18" s="29">
        <v>23.18</v>
      </c>
      <c r="E18" s="21">
        <v>15.4</v>
      </c>
      <c r="F18" s="21">
        <v>7.33</v>
      </c>
      <c r="G18" s="21">
        <v>3.82</v>
      </c>
      <c r="H18" s="21">
        <v>125</v>
      </c>
      <c r="I18" s="21">
        <v>2630</v>
      </c>
      <c r="J18" s="21">
        <v>11</v>
      </c>
      <c r="K18" s="21">
        <v>0.3</v>
      </c>
      <c r="L18" s="21">
        <v>0.45</v>
      </c>
      <c r="N18" s="21">
        <v>21</v>
      </c>
      <c r="O18" s="21">
        <v>0.22</v>
      </c>
      <c r="P18" s="21">
        <v>2.52</v>
      </c>
      <c r="Q18" s="21">
        <v>13.6</v>
      </c>
      <c r="R18" s="21">
        <v>8.4</v>
      </c>
      <c r="S18" s="21">
        <v>0.45500000000000002</v>
      </c>
      <c r="T18" s="21">
        <v>155</v>
      </c>
      <c r="U18" s="21">
        <v>54.2</v>
      </c>
      <c r="V18" s="21">
        <v>5.36</v>
      </c>
      <c r="W18" s="21">
        <v>15.7</v>
      </c>
      <c r="X18" s="21">
        <v>3.98</v>
      </c>
      <c r="Y18" s="21">
        <v>2.88</v>
      </c>
      <c r="Z18" s="21">
        <v>22.4</v>
      </c>
      <c r="AA18" s="21">
        <v>0.24</v>
      </c>
      <c r="AB18" s="21">
        <v>229</v>
      </c>
      <c r="AC18" s="21">
        <v>287</v>
      </c>
      <c r="AD18" s="21">
        <v>37.799999999999997</v>
      </c>
      <c r="AE18" s="21">
        <v>64.8</v>
      </c>
      <c r="AF18" s="21">
        <v>8.52</v>
      </c>
      <c r="AG18" s="21">
        <v>0</v>
      </c>
      <c r="AH18" s="21">
        <v>1.95</v>
      </c>
      <c r="AI18" s="21">
        <v>1.49</v>
      </c>
      <c r="AJ18" s="21">
        <v>0</v>
      </c>
      <c r="AK18" s="22">
        <v>0.221</v>
      </c>
      <c r="AL18" s="21">
        <v>370</v>
      </c>
      <c r="AM18" s="22">
        <v>0</v>
      </c>
      <c r="AN18" s="21">
        <v>0</v>
      </c>
      <c r="AO18" s="21">
        <v>0</v>
      </c>
      <c r="AP18" s="21">
        <v>0</v>
      </c>
      <c r="AQ18" s="21">
        <v>4.5199999999999997E-2</v>
      </c>
      <c r="AR18" s="21">
        <v>0.34499999999999997</v>
      </c>
      <c r="AS18" s="21">
        <v>0.96799999999999997</v>
      </c>
      <c r="AT18" s="21">
        <v>0.59199999999999997</v>
      </c>
      <c r="AU18" s="21">
        <v>1.49</v>
      </c>
      <c r="AV18" s="21">
        <v>0.15</v>
      </c>
      <c r="AW18" s="21">
        <v>5.9799999999999999E-2</v>
      </c>
      <c r="AX18" s="21">
        <v>1.12E-2</v>
      </c>
      <c r="AY18" s="21">
        <v>0</v>
      </c>
      <c r="AZ18" s="29">
        <v>1</v>
      </c>
    </row>
    <row r="19" spans="1:52">
      <c r="A19" s="21" t="s">
        <v>55</v>
      </c>
      <c r="B19" s="21" t="s">
        <v>74</v>
      </c>
      <c r="C19" s="29">
        <f>(Tableau1[[#This Row],[IG (Index glycémqiue)]]*Tableau1[[#This Row],[ Glucides (g)]])/100</f>
        <v>1.5700000000000002E-2</v>
      </c>
      <c r="D19" s="29">
        <v>23.18</v>
      </c>
      <c r="E19" s="21">
        <v>25</v>
      </c>
      <c r="F19" s="21">
        <v>1.57</v>
      </c>
      <c r="G19" s="21">
        <v>3.96</v>
      </c>
      <c r="H19" s="21">
        <v>142</v>
      </c>
      <c r="I19" s="21">
        <v>10500</v>
      </c>
      <c r="J19" s="21">
        <v>43.5</v>
      </c>
      <c r="K19" s="21">
        <v>2.52</v>
      </c>
      <c r="L19" s="21">
        <v>0.71</v>
      </c>
      <c r="N19" s="21">
        <v>13.2</v>
      </c>
      <c r="O19" s="21">
        <v>0.14699999999999999</v>
      </c>
      <c r="P19" s="21">
        <v>1.72</v>
      </c>
      <c r="Q19" s="21">
        <v>18.8</v>
      </c>
      <c r="R19" s="21">
        <v>1.81</v>
      </c>
      <c r="S19" s="21">
        <v>1.03</v>
      </c>
      <c r="T19" s="21">
        <v>404</v>
      </c>
      <c r="U19" s="21">
        <v>71.400000000000006</v>
      </c>
      <c r="V19" s="21">
        <v>9</v>
      </c>
      <c r="W19" s="21">
        <v>20.100000000000001</v>
      </c>
      <c r="X19" s="21">
        <v>5.05</v>
      </c>
      <c r="Y19" s="21">
        <v>5</v>
      </c>
      <c r="Z19" s="21">
        <v>28.3</v>
      </c>
      <c r="AA19" s="21">
        <v>0.28599999999999998</v>
      </c>
      <c r="AB19" s="21">
        <v>302</v>
      </c>
      <c r="AC19" s="21">
        <v>450</v>
      </c>
      <c r="AD19" s="21">
        <v>22</v>
      </c>
      <c r="AE19" s="21">
        <v>89</v>
      </c>
      <c r="AF19" s="21">
        <v>13.2</v>
      </c>
      <c r="AG19" s="21">
        <v>0</v>
      </c>
      <c r="AH19" s="21">
        <v>0</v>
      </c>
      <c r="AI19" s="21">
        <v>0.99299999999999999</v>
      </c>
      <c r="AJ19" s="21">
        <v>0</v>
      </c>
      <c r="AK19" s="22">
        <v>1.21</v>
      </c>
      <c r="AL19" s="21">
        <v>376</v>
      </c>
      <c r="AM19" s="22">
        <v>0</v>
      </c>
      <c r="AN19" s="21">
        <v>0</v>
      </c>
      <c r="AO19" s="21">
        <v>0</v>
      </c>
      <c r="AP19" s="21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0</v>
      </c>
      <c r="AV19" s="21">
        <v>0</v>
      </c>
      <c r="AW19" s="21">
        <v>0</v>
      </c>
      <c r="AX19" s="21">
        <v>0</v>
      </c>
      <c r="AY19" s="21">
        <v>0</v>
      </c>
      <c r="AZ19" s="29">
        <v>1</v>
      </c>
    </row>
    <row r="20" spans="1:52">
      <c r="A20" s="21" t="s">
        <v>55</v>
      </c>
      <c r="B20" s="21" t="s">
        <v>75</v>
      </c>
      <c r="C20" s="29">
        <f>(Tableau1[[#This Row],[IG (Index glycémqiue)]]*Tableau1[[#This Row],[ Glucides (g)]])/100</f>
        <v>1.7000000000000001E-3</v>
      </c>
      <c r="D20" s="34">
        <v>17</v>
      </c>
      <c r="E20" s="21">
        <v>24.7</v>
      </c>
      <c r="F20" s="21">
        <v>0.17</v>
      </c>
      <c r="G20" s="21">
        <v>6.21</v>
      </c>
      <c r="H20" s="21">
        <v>155</v>
      </c>
      <c r="I20" s="21">
        <v>14500</v>
      </c>
      <c r="K20" s="21">
        <v>0.2</v>
      </c>
      <c r="O20" s="21">
        <v>0.371</v>
      </c>
      <c r="P20" s="21">
        <v>2.37</v>
      </c>
      <c r="Q20" s="21">
        <v>14.7</v>
      </c>
      <c r="R20" s="21">
        <v>6.75</v>
      </c>
      <c r="S20" s="21">
        <v>2.2999999999999998</v>
      </c>
      <c r="U20" s="21">
        <v>19.7</v>
      </c>
      <c r="V20" s="21">
        <v>7.04</v>
      </c>
      <c r="W20" s="21">
        <v>0.44900000000000001</v>
      </c>
      <c r="X20" s="21">
        <v>4.8</v>
      </c>
      <c r="Y20" s="21">
        <v>5</v>
      </c>
      <c r="Z20" s="21">
        <v>18.100000000000001</v>
      </c>
      <c r="AA20" s="21">
        <v>0.28100000000000003</v>
      </c>
      <c r="AB20" s="21">
        <v>230</v>
      </c>
      <c r="AD20" s="21">
        <v>2.2000000000000002</v>
      </c>
      <c r="AE20" s="21">
        <v>268</v>
      </c>
      <c r="AF20" s="21">
        <v>3.93</v>
      </c>
      <c r="AG20" s="21">
        <v>0</v>
      </c>
      <c r="AJ20" s="21">
        <v>0</v>
      </c>
      <c r="AL20" s="21">
        <v>530</v>
      </c>
      <c r="AP20" s="21" t="s">
        <v>57</v>
      </c>
      <c r="AQ20" s="21" t="s">
        <v>57</v>
      </c>
      <c r="AR20" s="21" t="s">
        <v>57</v>
      </c>
      <c r="AS20" s="21" t="s">
        <v>57</v>
      </c>
      <c r="AT20" s="21" t="s">
        <v>57</v>
      </c>
      <c r="AU20" s="21" t="s">
        <v>57</v>
      </c>
      <c r="AV20" s="21" t="s">
        <v>57</v>
      </c>
      <c r="AW20" s="21" t="s">
        <v>57</v>
      </c>
      <c r="AX20" s="21" t="s">
        <v>57</v>
      </c>
      <c r="AY20" s="21" t="s">
        <v>57</v>
      </c>
      <c r="AZ20" s="29">
        <v>1</v>
      </c>
    </row>
    <row r="21" spans="1:52">
      <c r="A21" s="21" t="s">
        <v>55</v>
      </c>
      <c r="B21" s="21" t="s">
        <v>76</v>
      </c>
      <c r="C21" s="29">
        <f>(Tableau1[[#This Row],[IG (Index glycémqiue)]]*Tableau1[[#This Row],[ Glucides (g)]])/100</f>
        <v>0</v>
      </c>
      <c r="D21" s="29">
        <v>17.829999999999998</v>
      </c>
      <c r="E21" s="21">
        <v>32.4</v>
      </c>
      <c r="F21" s="21">
        <v>0</v>
      </c>
      <c r="G21" s="21">
        <v>2.1</v>
      </c>
      <c r="H21" s="21">
        <v>150</v>
      </c>
      <c r="I21" s="21">
        <v>2</v>
      </c>
      <c r="J21" s="21">
        <v>29</v>
      </c>
      <c r="K21" s="21">
        <v>0.4</v>
      </c>
      <c r="L21" s="21">
        <v>0.12</v>
      </c>
      <c r="O21" s="21">
        <v>0.14000000000000001</v>
      </c>
      <c r="P21" s="21">
        <v>0.19800000000000001</v>
      </c>
      <c r="Q21" s="21">
        <v>3.6</v>
      </c>
      <c r="R21" s="21">
        <v>0.3</v>
      </c>
      <c r="S21" s="21">
        <v>0.12</v>
      </c>
      <c r="T21" s="21">
        <v>20</v>
      </c>
      <c r="U21" s="21">
        <v>6.8</v>
      </c>
      <c r="V21" s="21">
        <v>8.5</v>
      </c>
      <c r="W21" s="21">
        <v>0.1</v>
      </c>
      <c r="X21" s="21">
        <v>9.4</v>
      </c>
      <c r="Y21" s="21">
        <v>32</v>
      </c>
      <c r="Z21" s="21">
        <v>18.3</v>
      </c>
      <c r="AA21" s="21">
        <v>0.1</v>
      </c>
      <c r="AB21" s="21">
        <v>126</v>
      </c>
      <c r="AC21" s="21">
        <v>214</v>
      </c>
      <c r="AD21" s="21">
        <v>37</v>
      </c>
      <c r="AE21" s="21">
        <v>766</v>
      </c>
      <c r="AF21" s="21">
        <v>6</v>
      </c>
      <c r="AG21" s="21">
        <v>0</v>
      </c>
      <c r="AH21" s="21">
        <v>0.90400000000000003</v>
      </c>
      <c r="AI21" s="21">
        <v>0.70899999999999996</v>
      </c>
      <c r="AJ21" s="21">
        <v>0</v>
      </c>
      <c r="AK21" s="22">
        <v>0.40300000000000002</v>
      </c>
      <c r="AL21" s="21">
        <v>355</v>
      </c>
      <c r="AM21" s="22" t="s">
        <v>77</v>
      </c>
      <c r="AN21" s="21" t="s">
        <v>77</v>
      </c>
      <c r="AO21" s="21" t="s">
        <v>77</v>
      </c>
      <c r="AP21" s="21" t="s">
        <v>77</v>
      </c>
      <c r="AQ21" s="21" t="s">
        <v>77</v>
      </c>
      <c r="AR21" s="21">
        <v>1.44E-2</v>
      </c>
      <c r="AS21" s="21">
        <v>0.57199999999999995</v>
      </c>
      <c r="AT21" s="21">
        <v>0.34599999999999997</v>
      </c>
      <c r="AU21" s="21">
        <v>0.70899999999999996</v>
      </c>
      <c r="AV21" s="21">
        <v>0.22900000000000001</v>
      </c>
      <c r="AW21" s="21" t="s">
        <v>78</v>
      </c>
      <c r="AX21" s="21" t="s">
        <v>57</v>
      </c>
      <c r="AY21" s="21" t="s">
        <v>57</v>
      </c>
      <c r="AZ21" s="29">
        <v>1</v>
      </c>
    </row>
    <row r="22" spans="1:52">
      <c r="A22" s="21" t="s">
        <v>55</v>
      </c>
      <c r="B22" s="21" t="s">
        <v>79</v>
      </c>
      <c r="C22" s="29">
        <f>(Tableau1[[#This Row],[IG (Index glycémqiue)]]*Tableau1[[#This Row],[ Glucides (g)]])/100</f>
        <v>4.0000000000000001E-3</v>
      </c>
      <c r="D22" s="29">
        <v>10.5</v>
      </c>
      <c r="E22" s="21">
        <v>15.1</v>
      </c>
      <c r="F22" s="21">
        <v>0.4</v>
      </c>
      <c r="G22" s="21">
        <v>13.8</v>
      </c>
      <c r="H22" s="21">
        <v>186</v>
      </c>
      <c r="I22" s="21">
        <v>0</v>
      </c>
      <c r="J22" s="21">
        <v>0</v>
      </c>
      <c r="K22" s="21">
        <v>0</v>
      </c>
      <c r="L22" s="21">
        <v>0.19</v>
      </c>
      <c r="N22" s="21">
        <v>2.93</v>
      </c>
      <c r="O22" s="21">
        <v>0.114</v>
      </c>
      <c r="P22" s="21">
        <v>9.8800000000000008</v>
      </c>
      <c r="Q22" s="21">
        <v>4.2</v>
      </c>
      <c r="R22" s="21">
        <v>1.33</v>
      </c>
      <c r="S22" s="21">
        <v>0.17299999999999999</v>
      </c>
      <c r="T22" s="21">
        <v>10.7</v>
      </c>
      <c r="U22" s="21">
        <v>5.0999999999999996</v>
      </c>
      <c r="V22" s="21">
        <v>8</v>
      </c>
      <c r="W22" s="21">
        <v>0.15</v>
      </c>
      <c r="X22" s="21">
        <v>2.2599999999999998</v>
      </c>
      <c r="Y22" s="21">
        <v>2.15</v>
      </c>
      <c r="Z22" s="21">
        <v>16.7</v>
      </c>
      <c r="AA22" s="21">
        <v>2.75E-2</v>
      </c>
      <c r="AB22" s="21">
        <v>176</v>
      </c>
      <c r="AC22" s="21">
        <v>250</v>
      </c>
      <c r="AD22" s="21">
        <v>11.9</v>
      </c>
      <c r="AE22" s="21">
        <v>75.3</v>
      </c>
      <c r="AF22" s="21">
        <v>3.31</v>
      </c>
      <c r="AG22" s="21">
        <v>0</v>
      </c>
      <c r="AH22" s="21">
        <v>5.19</v>
      </c>
      <c r="AI22" s="21">
        <v>5.92</v>
      </c>
      <c r="AJ22" s="21">
        <v>0</v>
      </c>
      <c r="AK22" s="22">
        <v>0.84099999999999997</v>
      </c>
      <c r="AL22" s="21">
        <v>84</v>
      </c>
      <c r="AM22" s="22">
        <v>0</v>
      </c>
      <c r="AN22" s="21">
        <v>0</v>
      </c>
      <c r="AO22" s="21">
        <v>0</v>
      </c>
      <c r="AP22" s="21">
        <v>0</v>
      </c>
      <c r="AQ22" s="21">
        <v>8.9200000000000008E-3</v>
      </c>
      <c r="AR22" s="21">
        <v>0.34499999999999997</v>
      </c>
      <c r="AS22" s="21">
        <v>2.8</v>
      </c>
      <c r="AT22" s="21">
        <v>1.52</v>
      </c>
      <c r="AU22" s="21">
        <v>4.51</v>
      </c>
      <c r="AV22" s="21">
        <v>0.35499999999999998</v>
      </c>
      <c r="AW22" s="21">
        <v>8.2900000000000001E-2</v>
      </c>
      <c r="AX22" s="21">
        <v>0</v>
      </c>
      <c r="AY22" s="21">
        <v>0</v>
      </c>
      <c r="AZ22" s="29">
        <v>1</v>
      </c>
    </row>
    <row r="23" spans="1:52">
      <c r="A23" s="21" t="s">
        <v>55</v>
      </c>
      <c r="B23" s="21" t="s">
        <v>80</v>
      </c>
      <c r="C23" s="29">
        <f>(Tableau1[[#This Row],[IG (Index glycémqiue)]]*Tableau1[[#This Row],[ Glucides (g)]])/100</f>
        <v>3.0299999999999997E-2</v>
      </c>
      <c r="D23" s="29">
        <v>11.59</v>
      </c>
      <c r="E23" s="21">
        <v>22.6</v>
      </c>
      <c r="F23" s="21">
        <v>3.03</v>
      </c>
      <c r="G23" s="21">
        <v>15.6</v>
      </c>
      <c r="H23" s="21">
        <v>243</v>
      </c>
      <c r="I23" s="21">
        <v>0</v>
      </c>
      <c r="J23" s="21">
        <v>0</v>
      </c>
      <c r="K23" s="21">
        <v>0.4</v>
      </c>
      <c r="L23" s="21">
        <v>0.24</v>
      </c>
      <c r="N23" s="21">
        <v>1.3</v>
      </c>
      <c r="O23" s="21">
        <v>3.5999999999999997E-2</v>
      </c>
      <c r="P23" s="21">
        <v>0.30299999999999999</v>
      </c>
      <c r="Q23" s="21">
        <v>3.9</v>
      </c>
      <c r="R23" s="21">
        <v>0.90700000000000003</v>
      </c>
      <c r="S23" s="21">
        <v>0.13800000000000001</v>
      </c>
      <c r="T23" s="21">
        <v>7</v>
      </c>
      <c r="U23" s="21">
        <v>6.62</v>
      </c>
      <c r="V23" s="21">
        <v>14.5</v>
      </c>
      <c r="W23" s="21">
        <v>0.127</v>
      </c>
      <c r="X23" s="21">
        <v>3.06</v>
      </c>
      <c r="Y23" s="21">
        <v>5</v>
      </c>
      <c r="Z23" s="21">
        <v>9.44</v>
      </c>
      <c r="AA23" s="21">
        <v>4.3700000000000003E-2</v>
      </c>
      <c r="AB23" s="21">
        <v>144</v>
      </c>
      <c r="AC23" s="21">
        <v>184</v>
      </c>
      <c r="AD23" s="21">
        <v>2.2000000000000002</v>
      </c>
      <c r="AE23" s="21">
        <v>383</v>
      </c>
      <c r="AF23" s="21">
        <v>2.2000000000000002</v>
      </c>
      <c r="AG23" s="21">
        <v>0</v>
      </c>
      <c r="AH23" s="21">
        <v>5.39</v>
      </c>
      <c r="AI23" s="21">
        <v>7.84</v>
      </c>
      <c r="AJ23" s="21">
        <v>0</v>
      </c>
      <c r="AK23" s="22">
        <v>0.91700000000000004</v>
      </c>
      <c r="AL23" s="21">
        <v>138</v>
      </c>
      <c r="AM23" s="22">
        <v>0</v>
      </c>
      <c r="AN23" s="21">
        <v>0</v>
      </c>
      <c r="AO23" s="21">
        <v>0</v>
      </c>
      <c r="AP23" s="21">
        <v>0</v>
      </c>
      <c r="AQ23" s="21">
        <v>1.32E-2</v>
      </c>
      <c r="AR23" s="21">
        <v>0.318</v>
      </c>
      <c r="AS23" s="21">
        <v>2.77</v>
      </c>
      <c r="AT23" s="21">
        <v>2.2799999999999998</v>
      </c>
      <c r="AU23" s="21">
        <v>5.75</v>
      </c>
      <c r="AV23" s="21">
        <v>0.51</v>
      </c>
      <c r="AW23" s="21">
        <v>0.11600000000000001</v>
      </c>
      <c r="AX23" s="21">
        <v>1.3599999999999999E-2</v>
      </c>
      <c r="AY23" s="21">
        <v>0</v>
      </c>
      <c r="AZ23" s="29">
        <v>1</v>
      </c>
    </row>
    <row r="24" spans="1:52">
      <c r="A24" s="21" t="s">
        <v>55</v>
      </c>
      <c r="B24" s="21" t="s">
        <v>81</v>
      </c>
      <c r="C24" s="29">
        <f>(Tableau1[[#This Row],[IG (Index glycémqiue)]]*Tableau1[[#This Row],[ Glucides (g)]])/100</f>
        <v>0</v>
      </c>
      <c r="D24" s="34">
        <v>12</v>
      </c>
      <c r="E24" s="21">
        <v>23.4</v>
      </c>
      <c r="F24" s="21">
        <v>0</v>
      </c>
      <c r="G24" s="21">
        <v>13.6</v>
      </c>
      <c r="H24" s="21">
        <v>216</v>
      </c>
      <c r="I24" s="21">
        <v>0</v>
      </c>
      <c r="L24" s="21">
        <v>1.1000000000000001</v>
      </c>
      <c r="N24" s="21">
        <v>6</v>
      </c>
      <c r="O24" s="21">
        <v>0.09</v>
      </c>
      <c r="P24" s="21">
        <v>0.35</v>
      </c>
      <c r="Q24" s="21">
        <v>2.04</v>
      </c>
      <c r="R24" s="21">
        <v>0.92</v>
      </c>
      <c r="S24" s="21">
        <v>0.155</v>
      </c>
      <c r="T24" s="21">
        <v>9</v>
      </c>
      <c r="U24" s="21">
        <v>6.05</v>
      </c>
      <c r="V24" s="21">
        <v>9</v>
      </c>
      <c r="W24" s="21">
        <v>0.21</v>
      </c>
      <c r="X24" s="21">
        <v>2.34</v>
      </c>
      <c r="Y24" s="21" t="s">
        <v>57</v>
      </c>
      <c r="Z24" s="21">
        <v>18</v>
      </c>
      <c r="AA24" s="21">
        <v>4.7E-2</v>
      </c>
      <c r="AB24" s="21">
        <v>166</v>
      </c>
      <c r="AC24" s="21">
        <v>162</v>
      </c>
      <c r="AE24" s="21">
        <v>64</v>
      </c>
      <c r="AF24" s="21">
        <v>4.16</v>
      </c>
      <c r="AG24" s="21">
        <v>0</v>
      </c>
      <c r="AH24" s="21">
        <v>5.0999999999999996</v>
      </c>
      <c r="AI24" s="21">
        <v>5.82</v>
      </c>
      <c r="AJ24" s="21">
        <v>0</v>
      </c>
      <c r="AK24" s="22">
        <v>0.82599999999999996</v>
      </c>
      <c r="AL24" s="21">
        <v>200</v>
      </c>
      <c r="AM24" s="22">
        <v>0</v>
      </c>
      <c r="AN24" s="21">
        <v>0</v>
      </c>
      <c r="AO24" s="21">
        <v>0</v>
      </c>
      <c r="AP24" s="21">
        <v>0</v>
      </c>
      <c r="AQ24" s="21">
        <v>8.7600000000000004E-3</v>
      </c>
      <c r="AR24" s="21">
        <v>0.33900000000000002</v>
      </c>
      <c r="AS24" s="21">
        <v>2.75</v>
      </c>
      <c r="AT24" s="21">
        <v>1.49</v>
      </c>
      <c r="AU24" s="21">
        <v>4.43</v>
      </c>
      <c r="AV24" s="21">
        <v>0.34899999999999998</v>
      </c>
      <c r="AW24" s="21">
        <v>8.14E-2</v>
      </c>
      <c r="AX24" s="21">
        <v>0</v>
      </c>
      <c r="AY24" s="21">
        <v>0</v>
      </c>
      <c r="AZ24" s="29">
        <v>1</v>
      </c>
    </row>
    <row r="25" spans="1:52">
      <c r="A25" s="21" t="s">
        <v>55</v>
      </c>
      <c r="B25" s="21" t="s">
        <v>82</v>
      </c>
      <c r="C25" s="29">
        <f>(Tableau1[[#This Row],[IG (Index glycémqiue)]]*Tableau1[[#This Row],[ Glucides (g)]])/100</f>
        <v>0</v>
      </c>
      <c r="D25" s="29">
        <v>24.5</v>
      </c>
      <c r="E25" s="21">
        <v>21.8</v>
      </c>
      <c r="G25" s="21">
        <v>4.46</v>
      </c>
      <c r="H25" s="21">
        <v>127</v>
      </c>
      <c r="I25" s="21">
        <v>0</v>
      </c>
      <c r="K25" s="21">
        <v>0</v>
      </c>
      <c r="L25" s="21">
        <v>0.6</v>
      </c>
      <c r="N25" s="21">
        <v>39.4</v>
      </c>
      <c r="O25" s="21">
        <v>7.1999999999999995E-2</v>
      </c>
      <c r="P25" s="21">
        <v>0.1</v>
      </c>
      <c r="Q25" s="21">
        <v>3.89</v>
      </c>
      <c r="R25" s="21">
        <v>1.42</v>
      </c>
      <c r="S25" s="21">
        <v>5.3499999999999999E-2</v>
      </c>
      <c r="T25" s="21">
        <v>20</v>
      </c>
      <c r="U25" s="21">
        <v>3.88</v>
      </c>
      <c r="V25" s="21">
        <v>4</v>
      </c>
      <c r="W25" s="21">
        <v>7.1999999999999995E-2</v>
      </c>
      <c r="X25" s="21">
        <v>0.87</v>
      </c>
      <c r="Y25" s="21">
        <v>4</v>
      </c>
      <c r="Z25" s="21">
        <v>24</v>
      </c>
      <c r="AA25" s="21">
        <v>2.1000000000000001E-2</v>
      </c>
      <c r="AB25" s="21">
        <v>627</v>
      </c>
      <c r="AC25" s="21">
        <v>435</v>
      </c>
      <c r="AE25" s="21">
        <v>59</v>
      </c>
      <c r="AF25" s="21">
        <v>1.56</v>
      </c>
      <c r="AG25" s="21">
        <v>0</v>
      </c>
      <c r="AH25" s="21">
        <v>1.0900000000000001</v>
      </c>
      <c r="AI25" s="21">
        <v>1.32</v>
      </c>
      <c r="AJ25" s="21">
        <v>0</v>
      </c>
      <c r="AK25" s="22">
        <v>0.30499999999999999</v>
      </c>
      <c r="AL25" s="21">
        <v>312</v>
      </c>
      <c r="AM25" s="22">
        <v>0</v>
      </c>
      <c r="AN25" s="21">
        <v>0</v>
      </c>
      <c r="AO25" s="21">
        <v>0</v>
      </c>
      <c r="AP25" s="21" t="s">
        <v>57</v>
      </c>
      <c r="AQ25" s="21">
        <v>0</v>
      </c>
      <c r="AR25" s="21">
        <v>2.0500000000000001E-2</v>
      </c>
      <c r="AS25" s="21">
        <v>0.52200000000000002</v>
      </c>
      <c r="AT25" s="21">
        <v>0.34200000000000003</v>
      </c>
      <c r="AU25" s="21" t="s">
        <v>57</v>
      </c>
      <c r="AV25" s="21" t="s">
        <v>57</v>
      </c>
      <c r="AW25" s="21">
        <v>0</v>
      </c>
      <c r="AX25" s="21">
        <v>0</v>
      </c>
      <c r="AY25" s="21">
        <v>0</v>
      </c>
      <c r="AZ25" s="29">
        <v>1</v>
      </c>
    </row>
    <row r="26" spans="1:52">
      <c r="A26" s="21" t="s">
        <v>55</v>
      </c>
      <c r="B26" s="21" t="s">
        <v>84</v>
      </c>
      <c r="C26" s="29">
        <f>(Tableau1[[#This Row],[IG (Index glycémqiue)]]*Tableau1[[#This Row],[ Glucides (g)]])/100</f>
        <v>0</v>
      </c>
      <c r="D26" s="29">
        <v>17.829999999999998</v>
      </c>
      <c r="E26" s="21">
        <v>24.1</v>
      </c>
      <c r="F26" s="21">
        <v>0</v>
      </c>
      <c r="G26" s="21">
        <v>4.96</v>
      </c>
      <c r="H26" s="21">
        <v>141</v>
      </c>
      <c r="I26" s="21">
        <v>124</v>
      </c>
      <c r="K26" s="21">
        <v>0</v>
      </c>
      <c r="L26" s="21">
        <v>0.41</v>
      </c>
      <c r="N26" s="21">
        <v>10.5</v>
      </c>
      <c r="O26" s="21">
        <v>0.45500000000000002</v>
      </c>
      <c r="P26" s="21">
        <v>2.1800000000000002</v>
      </c>
      <c r="Q26" s="21">
        <v>7.8</v>
      </c>
      <c r="R26" s="21">
        <v>3.57</v>
      </c>
      <c r="S26" s="21">
        <v>0.21</v>
      </c>
      <c r="T26" s="21">
        <v>80</v>
      </c>
      <c r="U26" s="21">
        <v>79</v>
      </c>
      <c r="V26" s="21">
        <v>15.5</v>
      </c>
      <c r="W26" s="21">
        <v>0.51</v>
      </c>
      <c r="X26" s="21">
        <v>12.2</v>
      </c>
      <c r="Y26" s="21">
        <v>10</v>
      </c>
      <c r="Z26" s="21">
        <v>24.5</v>
      </c>
      <c r="AA26" s="21">
        <v>0.13700000000000001</v>
      </c>
      <c r="AB26" s="21">
        <v>325</v>
      </c>
      <c r="AC26" s="21">
        <v>259</v>
      </c>
      <c r="AE26" s="21">
        <v>210</v>
      </c>
      <c r="AF26" s="21">
        <v>3.95</v>
      </c>
      <c r="AG26" s="21">
        <v>0</v>
      </c>
      <c r="AH26" s="21">
        <v>1.66</v>
      </c>
      <c r="AI26" s="21">
        <v>0.77</v>
      </c>
      <c r="AJ26" s="21">
        <v>0</v>
      </c>
      <c r="AK26" s="22">
        <v>1.02</v>
      </c>
      <c r="AL26" s="21">
        <v>588</v>
      </c>
      <c r="AP26" s="21" t="s">
        <v>57</v>
      </c>
      <c r="AQ26" s="21">
        <v>0.01</v>
      </c>
      <c r="AR26" s="21">
        <v>0.04</v>
      </c>
      <c r="AS26" s="21">
        <v>0.51</v>
      </c>
      <c r="AT26" s="21">
        <v>0.63</v>
      </c>
      <c r="AU26" s="21" t="s">
        <v>57</v>
      </c>
      <c r="AV26" s="21" t="s">
        <v>57</v>
      </c>
      <c r="AW26" s="21" t="s">
        <v>57</v>
      </c>
      <c r="AX26" s="21">
        <v>0.06</v>
      </c>
      <c r="AY26" s="21">
        <v>0.04</v>
      </c>
      <c r="AZ26" s="29">
        <v>1</v>
      </c>
    </row>
    <row r="27" spans="1:52">
      <c r="A27" s="21" t="s">
        <v>55</v>
      </c>
      <c r="B27" s="21" t="s">
        <v>85</v>
      </c>
      <c r="C27" s="29">
        <f>(Tableau1[[#This Row],[IG (Index glycémqiue)]]*Tableau1[[#This Row],[ Glucides (g)]])/100</f>
        <v>0</v>
      </c>
      <c r="D27" s="29">
        <v>22.32</v>
      </c>
      <c r="E27" s="21">
        <v>26</v>
      </c>
      <c r="F27" s="21">
        <v>0</v>
      </c>
      <c r="G27" s="21">
        <v>7</v>
      </c>
      <c r="H27" s="21">
        <v>167</v>
      </c>
      <c r="I27" s="21">
        <v>260</v>
      </c>
      <c r="K27" s="21">
        <v>0</v>
      </c>
      <c r="L27" s="21">
        <v>1.2</v>
      </c>
      <c r="O27" s="21">
        <v>0.5</v>
      </c>
      <c r="Q27" s="21">
        <v>6.3</v>
      </c>
      <c r="R27" s="21">
        <v>5.6</v>
      </c>
      <c r="S27" s="21">
        <v>0.55000000000000004</v>
      </c>
      <c r="U27" s="21">
        <v>42</v>
      </c>
      <c r="X27" s="21">
        <v>5</v>
      </c>
      <c r="Y27" s="21">
        <v>10</v>
      </c>
      <c r="AF27" s="21">
        <v>4.9000000000000004</v>
      </c>
      <c r="AG27" s="21">
        <v>0</v>
      </c>
      <c r="AH27" s="21">
        <v>1.33</v>
      </c>
      <c r="AI27" s="21">
        <v>0.79900000000000004</v>
      </c>
      <c r="AJ27" s="21">
        <v>0</v>
      </c>
      <c r="AK27" s="22">
        <v>0.86499999999999999</v>
      </c>
      <c r="AL27" s="21">
        <v>396</v>
      </c>
      <c r="AM27" s="22">
        <v>0</v>
      </c>
      <c r="AN27" s="21">
        <v>0</v>
      </c>
      <c r="AO27" s="21">
        <v>0</v>
      </c>
      <c r="AP27" s="21" t="s">
        <v>57</v>
      </c>
      <c r="AQ27" s="21">
        <v>0</v>
      </c>
      <c r="AR27" s="21">
        <v>2.86E-2</v>
      </c>
      <c r="AS27" s="21">
        <v>0.62</v>
      </c>
      <c r="AT27" s="21">
        <v>0.54600000000000004</v>
      </c>
      <c r="AU27" s="21">
        <v>0.54400000000000004</v>
      </c>
      <c r="AV27" s="21">
        <v>0.58699999999999997</v>
      </c>
      <c r="AW27" s="21">
        <v>3.5000000000000003E-2</v>
      </c>
      <c r="AX27" s="21">
        <v>0</v>
      </c>
      <c r="AY27" s="21">
        <v>0</v>
      </c>
      <c r="AZ27" s="29">
        <v>1</v>
      </c>
    </row>
    <row r="28" spans="1:52">
      <c r="A28" s="21" t="s">
        <v>55</v>
      </c>
      <c r="B28" s="21" t="s">
        <v>86</v>
      </c>
      <c r="C28" s="29">
        <f>(Tableau1[[#This Row],[IG (Index glycémqiue)]]*Tableau1[[#This Row],[ Glucides (g)]])/100</f>
        <v>8.5000000000000006E-3</v>
      </c>
      <c r="D28" s="29">
        <v>21.22</v>
      </c>
      <c r="E28" s="21">
        <v>15.3</v>
      </c>
      <c r="F28" s="21">
        <v>0.85</v>
      </c>
      <c r="G28" s="21">
        <v>2.65</v>
      </c>
      <c r="H28" s="21">
        <v>88.5</v>
      </c>
      <c r="I28" s="21">
        <v>238</v>
      </c>
      <c r="K28" s="21">
        <v>0.7</v>
      </c>
      <c r="L28" s="21">
        <v>0.7</v>
      </c>
      <c r="N28" s="21">
        <v>13.1</v>
      </c>
      <c r="O28" s="21">
        <v>0.38200000000000001</v>
      </c>
      <c r="P28" s="21">
        <v>2.39</v>
      </c>
      <c r="Q28" s="21">
        <v>7.91</v>
      </c>
      <c r="R28" s="21">
        <v>3.91</v>
      </c>
      <c r="S28" s="21">
        <v>0.35599999999999998</v>
      </c>
      <c r="T28" s="21">
        <v>71.599999999999994</v>
      </c>
      <c r="U28" s="21">
        <v>21.1</v>
      </c>
      <c r="V28" s="21">
        <v>10.199999999999999</v>
      </c>
      <c r="W28" s="21">
        <v>0.51</v>
      </c>
      <c r="X28" s="21">
        <v>6.87</v>
      </c>
      <c r="Y28" s="21">
        <v>8.73</v>
      </c>
      <c r="Z28" s="21">
        <v>16</v>
      </c>
      <c r="AA28" s="21">
        <v>0.16</v>
      </c>
      <c r="AB28" s="21">
        <v>236</v>
      </c>
      <c r="AC28" s="21">
        <v>235</v>
      </c>
      <c r="AD28" s="21">
        <v>118</v>
      </c>
      <c r="AE28" s="21">
        <v>198</v>
      </c>
      <c r="AF28" s="21">
        <v>1.56</v>
      </c>
      <c r="AG28" s="21">
        <v>0</v>
      </c>
      <c r="AH28" s="21">
        <v>0.503</v>
      </c>
      <c r="AI28" s="21">
        <v>0.30299999999999999</v>
      </c>
      <c r="AJ28" s="21">
        <v>0</v>
      </c>
      <c r="AK28" s="22">
        <v>0.32800000000000001</v>
      </c>
      <c r="AL28" s="21">
        <v>378</v>
      </c>
      <c r="AM28" s="22">
        <v>0</v>
      </c>
      <c r="AN28" s="21">
        <v>0</v>
      </c>
      <c r="AO28" s="21">
        <v>0</v>
      </c>
      <c r="AP28" s="21" t="s">
        <v>57</v>
      </c>
      <c r="AQ28" s="21">
        <v>0</v>
      </c>
      <c r="AR28" s="21">
        <v>1.09E-2</v>
      </c>
      <c r="AS28" s="21">
        <v>0.23499999999999999</v>
      </c>
      <c r="AT28" s="21">
        <v>0.20699999999999999</v>
      </c>
      <c r="AU28" s="21">
        <v>0.20599999999999999</v>
      </c>
      <c r="AV28" s="21">
        <v>0.223</v>
      </c>
      <c r="AW28" s="21">
        <v>1.3299999999999999E-2</v>
      </c>
      <c r="AX28" s="21">
        <v>0</v>
      </c>
      <c r="AY28" s="21">
        <v>0</v>
      </c>
      <c r="AZ28" s="29">
        <v>1</v>
      </c>
    </row>
    <row r="29" spans="1:52">
      <c r="A29" s="21" t="s">
        <v>55</v>
      </c>
      <c r="B29" s="21" t="s">
        <v>87</v>
      </c>
      <c r="C29" s="29">
        <f>(Tableau1[[#This Row],[IG (Index glycémqiue)]]*Tableau1[[#This Row],[ Glucides (g)]])/100</f>
        <v>0</v>
      </c>
      <c r="D29" s="34">
        <v>21</v>
      </c>
      <c r="E29" s="21">
        <v>27.1</v>
      </c>
      <c r="G29" s="21">
        <v>5.82</v>
      </c>
      <c r="H29" s="21">
        <v>161</v>
      </c>
      <c r="I29" s="21">
        <v>0</v>
      </c>
      <c r="K29" s="21">
        <v>1.1100000000000001</v>
      </c>
      <c r="L29" s="21">
        <v>1.03</v>
      </c>
      <c r="N29" s="21">
        <v>0</v>
      </c>
      <c r="O29" s="21">
        <v>0.29499999999999998</v>
      </c>
      <c r="P29" s="21">
        <v>2.97</v>
      </c>
      <c r="Q29" s="21">
        <v>5.21</v>
      </c>
      <c r="R29" s="21">
        <v>1.95</v>
      </c>
      <c r="S29" s="21">
        <v>0.52600000000000002</v>
      </c>
      <c r="T29" s="21">
        <v>83</v>
      </c>
      <c r="U29" s="21">
        <v>25.5</v>
      </c>
      <c r="V29" s="21">
        <v>19</v>
      </c>
      <c r="W29" s="21">
        <v>0.56399999999999995</v>
      </c>
      <c r="X29" s="21">
        <v>7.65</v>
      </c>
      <c r="Y29" s="21">
        <v>10</v>
      </c>
      <c r="Z29" s="21">
        <v>12</v>
      </c>
      <c r="AA29" s="21">
        <v>0.185</v>
      </c>
      <c r="AB29" s="21">
        <v>304</v>
      </c>
      <c r="AC29" s="21">
        <v>135</v>
      </c>
      <c r="AE29" s="21">
        <v>94</v>
      </c>
      <c r="AF29" s="21">
        <v>2.97</v>
      </c>
      <c r="AG29" s="21">
        <v>0</v>
      </c>
      <c r="AH29" s="21">
        <v>1.72</v>
      </c>
      <c r="AI29" s="21">
        <v>0.83599999999999997</v>
      </c>
      <c r="AJ29" s="21">
        <v>0</v>
      </c>
      <c r="AK29" s="22">
        <v>0.753</v>
      </c>
      <c r="AL29" s="21">
        <v>576</v>
      </c>
      <c r="AM29" s="22">
        <v>0</v>
      </c>
      <c r="AN29" s="21">
        <v>0</v>
      </c>
      <c r="AO29" s="21">
        <v>0</v>
      </c>
      <c r="AP29" s="21" t="s">
        <v>57</v>
      </c>
      <c r="AQ29" s="21">
        <v>0</v>
      </c>
      <c r="AR29" s="21">
        <v>7.4999999999999997E-3</v>
      </c>
      <c r="AS29" s="21">
        <v>0.48099999999999998</v>
      </c>
      <c r="AT29" s="21">
        <v>0.45700000000000002</v>
      </c>
      <c r="AU29" s="21">
        <v>0.45300000000000001</v>
      </c>
      <c r="AV29" s="21">
        <v>0.48899999999999999</v>
      </c>
      <c r="AW29" s="21">
        <v>8.0000000000000002E-3</v>
      </c>
      <c r="AX29" s="21">
        <v>0</v>
      </c>
      <c r="AY29" s="21">
        <v>0</v>
      </c>
      <c r="AZ29" s="29">
        <v>1</v>
      </c>
    </row>
    <row r="30" spans="1:52">
      <c r="A30" s="21" t="s">
        <v>55</v>
      </c>
      <c r="B30" s="21" t="s">
        <v>88</v>
      </c>
      <c r="C30" s="29">
        <f>(Tableau1[[#This Row],[IG (Index glycémqiue)]]*Tableau1[[#This Row],[ Glucides (g)]])/100</f>
        <v>0</v>
      </c>
      <c r="D30" s="34">
        <v>21</v>
      </c>
      <c r="E30" s="21">
        <v>26.1</v>
      </c>
      <c r="F30" s="21">
        <v>0</v>
      </c>
      <c r="G30" s="21">
        <v>6.36</v>
      </c>
      <c r="H30" s="21">
        <v>162</v>
      </c>
      <c r="I30" s="21">
        <v>161</v>
      </c>
      <c r="K30" s="21">
        <v>0.34399999999999997</v>
      </c>
      <c r="L30" s="21">
        <v>1.04</v>
      </c>
      <c r="N30" s="21">
        <v>1.42</v>
      </c>
      <c r="O30" s="21">
        <v>0.43099999999999999</v>
      </c>
      <c r="P30" s="21">
        <v>1.21</v>
      </c>
      <c r="Q30" s="21">
        <v>6.16</v>
      </c>
      <c r="R30" s="21">
        <v>4.2</v>
      </c>
      <c r="S30" s="21">
        <v>0.497</v>
      </c>
      <c r="T30" s="21">
        <v>36.4</v>
      </c>
      <c r="U30" s="21">
        <v>41.9</v>
      </c>
      <c r="V30" s="21">
        <v>7.96</v>
      </c>
      <c r="W30" s="21">
        <v>0.24299999999999999</v>
      </c>
      <c r="X30" s="21">
        <v>6.79</v>
      </c>
      <c r="Y30" s="21">
        <v>10</v>
      </c>
      <c r="Z30" s="21">
        <v>7.01</v>
      </c>
      <c r="AA30" s="21">
        <v>7.5600000000000001E-2</v>
      </c>
      <c r="AB30" s="21">
        <v>138</v>
      </c>
      <c r="AC30" s="21">
        <v>76.599999999999994</v>
      </c>
      <c r="AE30" s="21">
        <v>57.4</v>
      </c>
      <c r="AF30" s="21">
        <v>4.18</v>
      </c>
      <c r="AG30" s="21">
        <v>0</v>
      </c>
      <c r="AH30" s="21">
        <v>1.49</v>
      </c>
      <c r="AI30" s="21">
        <v>0.80600000000000005</v>
      </c>
      <c r="AJ30" s="21">
        <v>0</v>
      </c>
      <c r="AK30" s="22">
        <v>0.85199999999999998</v>
      </c>
      <c r="AL30" s="21">
        <v>477</v>
      </c>
      <c r="AM30" s="22">
        <v>0</v>
      </c>
      <c r="AN30" s="21">
        <v>0</v>
      </c>
      <c r="AO30" s="21">
        <v>0</v>
      </c>
      <c r="AP30" s="21" t="s">
        <v>57</v>
      </c>
      <c r="AQ30" s="21">
        <v>1.3500000000000001E-3</v>
      </c>
      <c r="AR30" s="21">
        <v>2.3599999999999999E-2</v>
      </c>
      <c r="AS30" s="21">
        <v>0.56200000000000006</v>
      </c>
      <c r="AT30" s="21">
        <v>0.53</v>
      </c>
      <c r="AU30" s="21">
        <v>0.442</v>
      </c>
      <c r="AV30" s="21">
        <v>0.47799999999999998</v>
      </c>
      <c r="AW30" s="21">
        <v>2.1899999999999999E-2</v>
      </c>
      <c r="AX30" s="21">
        <v>8.09E-3</v>
      </c>
      <c r="AY30" s="21">
        <v>5.3899999999999998E-3</v>
      </c>
      <c r="AZ30" s="29">
        <v>1</v>
      </c>
    </row>
    <row r="31" spans="1:52">
      <c r="A31" s="21" t="s">
        <v>55</v>
      </c>
      <c r="B31" s="21" t="s">
        <v>89</v>
      </c>
      <c r="C31" s="29">
        <f>(Tableau1[[#This Row],[IG (Index glycémqiue)]]*Tableau1[[#This Row],[ Glucides (g)]])/100</f>
        <v>0</v>
      </c>
      <c r="D31" s="29">
        <v>10.25</v>
      </c>
      <c r="E31" s="21">
        <v>25.4</v>
      </c>
      <c r="G31" s="21">
        <v>4.7</v>
      </c>
      <c r="H31" s="21">
        <v>144</v>
      </c>
      <c r="I31" s="21">
        <v>78</v>
      </c>
      <c r="K31" s="21">
        <v>0</v>
      </c>
      <c r="N31" s="21">
        <v>10.6</v>
      </c>
      <c r="O31" s="21">
        <v>0.39600000000000002</v>
      </c>
      <c r="P31" s="21">
        <v>1.59</v>
      </c>
      <c r="Q31" s="21">
        <v>5.78</v>
      </c>
      <c r="R31" s="21">
        <v>2.87</v>
      </c>
      <c r="S31" s="21">
        <v>0.46</v>
      </c>
      <c r="T31" s="21">
        <v>41</v>
      </c>
      <c r="U31" s="21">
        <v>7.79</v>
      </c>
      <c r="V31" s="21">
        <v>13</v>
      </c>
      <c r="W31" s="21">
        <v>0.68300000000000005</v>
      </c>
      <c r="X31" s="21">
        <v>5.29</v>
      </c>
      <c r="Y31" s="21">
        <v>10</v>
      </c>
      <c r="Z31" s="21">
        <v>18</v>
      </c>
      <c r="AA31" s="21">
        <v>0.14899999999999999</v>
      </c>
      <c r="AB31" s="21">
        <v>240</v>
      </c>
      <c r="AC31" s="21">
        <v>143</v>
      </c>
      <c r="AE31" s="21">
        <v>80</v>
      </c>
      <c r="AF31" s="21">
        <v>4.1500000000000004</v>
      </c>
      <c r="AG31" s="21">
        <v>0</v>
      </c>
      <c r="AH31" s="21">
        <v>1.51</v>
      </c>
      <c r="AI31" s="21">
        <v>1.55</v>
      </c>
      <c r="AJ31" s="21">
        <v>0</v>
      </c>
      <c r="AK31" s="22">
        <v>0.38</v>
      </c>
      <c r="AL31" s="21">
        <v>480</v>
      </c>
      <c r="AM31" s="22">
        <v>0</v>
      </c>
      <c r="AN31" s="21">
        <v>0</v>
      </c>
      <c r="AO31" s="21">
        <v>0</v>
      </c>
      <c r="AP31" s="21" t="s">
        <v>57</v>
      </c>
      <c r="AQ31" s="21">
        <v>0.01</v>
      </c>
      <c r="AR31" s="21">
        <v>2.5000000000000001E-2</v>
      </c>
      <c r="AS31" s="21">
        <v>0.85</v>
      </c>
      <c r="AT31" s="21">
        <v>0.6</v>
      </c>
      <c r="AU31" s="21" t="s">
        <v>57</v>
      </c>
      <c r="AV31" s="21" t="s">
        <v>57</v>
      </c>
      <c r="AW31" s="21" t="s">
        <v>57</v>
      </c>
      <c r="AX31" s="21">
        <v>0</v>
      </c>
      <c r="AY31" s="21">
        <v>0</v>
      </c>
      <c r="AZ31" s="29">
        <v>1</v>
      </c>
    </row>
    <row r="32" spans="1:52">
      <c r="A32" s="21" t="s">
        <v>90</v>
      </c>
      <c r="B32" s="21" t="s">
        <v>91</v>
      </c>
      <c r="C32" s="29">
        <f>(Tableau1[[#This Row],[IG (Index glycémqiue)]]*Tableau1[[#This Row],[ Glucides (g)]])/100</f>
        <v>0</v>
      </c>
      <c r="E32" s="21">
        <v>1.86</v>
      </c>
      <c r="F32" s="21">
        <v>7.41</v>
      </c>
      <c r="G32" s="21">
        <v>2.6</v>
      </c>
      <c r="H32" s="21">
        <v>60.5</v>
      </c>
      <c r="I32" s="21">
        <v>56</v>
      </c>
      <c r="J32" s="21">
        <v>50</v>
      </c>
      <c r="K32" s="21">
        <v>1.4</v>
      </c>
      <c r="L32" s="21">
        <v>0.65</v>
      </c>
      <c r="O32" s="21">
        <v>0.06</v>
      </c>
      <c r="P32" s="21">
        <v>0.23</v>
      </c>
      <c r="Q32" s="21">
        <v>0.84</v>
      </c>
      <c r="R32" s="21">
        <v>0.39</v>
      </c>
      <c r="S32" s="21">
        <v>0.1</v>
      </c>
      <c r="T32" s="21">
        <v>14.7</v>
      </c>
      <c r="U32" s="21">
        <v>0.31</v>
      </c>
      <c r="V32" s="21">
        <v>74.7</v>
      </c>
      <c r="W32" s="21">
        <v>7.0000000000000001E-3</v>
      </c>
      <c r="X32" s="21">
        <v>1</v>
      </c>
      <c r="Y32" s="21">
        <v>15</v>
      </c>
      <c r="Z32" s="21">
        <v>7.6</v>
      </c>
      <c r="AA32" s="21">
        <v>1</v>
      </c>
      <c r="AB32" s="21">
        <v>60</v>
      </c>
      <c r="AC32" s="21">
        <v>91.2</v>
      </c>
      <c r="AD32" s="21">
        <v>5</v>
      </c>
      <c r="AE32" s="21">
        <v>32.700000000000003</v>
      </c>
      <c r="AF32" s="21">
        <v>1</v>
      </c>
      <c r="AG32" s="21">
        <v>0</v>
      </c>
      <c r="AJ32" s="21">
        <v>0</v>
      </c>
      <c r="AL32" s="21">
        <v>3</v>
      </c>
      <c r="AP32" s="21" t="s">
        <v>57</v>
      </c>
      <c r="AQ32" s="21" t="s">
        <v>57</v>
      </c>
      <c r="AR32" s="21" t="s">
        <v>57</v>
      </c>
      <c r="AS32" s="21" t="s">
        <v>57</v>
      </c>
      <c r="AT32" s="21" t="s">
        <v>57</v>
      </c>
      <c r="AU32" s="21" t="s">
        <v>57</v>
      </c>
      <c r="AV32" s="21" t="s">
        <v>57</v>
      </c>
      <c r="AW32" s="21" t="s">
        <v>57</v>
      </c>
      <c r="AX32" s="21" t="s">
        <v>57</v>
      </c>
      <c r="AY32" s="21" t="s">
        <v>57</v>
      </c>
      <c r="AZ32" s="29"/>
    </row>
    <row r="33" spans="1:52">
      <c r="A33" s="21" t="s">
        <v>92</v>
      </c>
      <c r="B33" s="21" t="s">
        <v>93</v>
      </c>
      <c r="C33" s="29">
        <f>(Tableau1[[#This Row],[IG (Index glycémqiue)]]*Tableau1[[#This Row],[ Glucides (g)]])/100</f>
        <v>0</v>
      </c>
      <c r="D33" s="29">
        <v>0</v>
      </c>
      <c r="E33" s="21">
        <v>0</v>
      </c>
      <c r="F33" s="21">
        <v>0</v>
      </c>
      <c r="G33" s="21">
        <v>99.8</v>
      </c>
      <c r="H33" s="21">
        <v>898</v>
      </c>
      <c r="I33" s="21">
        <v>0</v>
      </c>
      <c r="J33" s="21">
        <v>0</v>
      </c>
      <c r="K33" s="21">
        <v>4.8</v>
      </c>
      <c r="N33" s="21">
        <v>0</v>
      </c>
      <c r="O33" s="21">
        <v>0</v>
      </c>
      <c r="P33" s="21">
        <v>0</v>
      </c>
      <c r="Q33" s="21">
        <v>0</v>
      </c>
      <c r="R33" s="21">
        <v>0</v>
      </c>
      <c r="S33" s="21">
        <v>0</v>
      </c>
      <c r="T33" s="21">
        <v>0</v>
      </c>
      <c r="U33" s="21">
        <v>0</v>
      </c>
      <c r="V33" s="21">
        <v>0</v>
      </c>
      <c r="W33" s="21">
        <v>0</v>
      </c>
      <c r="X33" s="21">
        <v>0</v>
      </c>
      <c r="Y33" s="21">
        <v>2</v>
      </c>
      <c r="Z33" s="21">
        <v>0</v>
      </c>
      <c r="AB33" s="21">
        <v>0</v>
      </c>
      <c r="AC33" s="21">
        <v>0</v>
      </c>
      <c r="AE33" s="21">
        <v>0</v>
      </c>
      <c r="AF33" s="21">
        <v>0</v>
      </c>
      <c r="AG33" s="21">
        <v>0</v>
      </c>
      <c r="AH33" s="21">
        <v>33.200000000000003</v>
      </c>
      <c r="AI33" s="21">
        <v>49.3</v>
      </c>
      <c r="AJ33" s="21">
        <v>0</v>
      </c>
      <c r="AK33" s="22">
        <v>12.9</v>
      </c>
      <c r="AL33" s="21">
        <v>100</v>
      </c>
      <c r="AM33" s="22">
        <v>0</v>
      </c>
      <c r="AN33" s="21">
        <v>0</v>
      </c>
      <c r="AO33" s="21">
        <v>0</v>
      </c>
      <c r="AP33" s="21">
        <v>0</v>
      </c>
      <c r="AQ33" s="21">
        <v>0</v>
      </c>
      <c r="AR33" s="21">
        <v>0.35</v>
      </c>
      <c r="AS33" s="21">
        <v>24.7</v>
      </c>
      <c r="AT33" s="21">
        <v>7.8</v>
      </c>
      <c r="AU33" s="21">
        <v>45</v>
      </c>
      <c r="AV33" s="21">
        <v>10.5</v>
      </c>
      <c r="AW33" s="21">
        <v>0.10100000000000001</v>
      </c>
      <c r="AX33" s="21">
        <v>0</v>
      </c>
      <c r="AY33" s="21">
        <v>0</v>
      </c>
      <c r="AZ33" s="29">
        <v>1</v>
      </c>
    </row>
    <row r="34" spans="1:52">
      <c r="A34" s="21" t="s">
        <v>92</v>
      </c>
      <c r="B34" s="21" t="s">
        <v>94</v>
      </c>
      <c r="C34" s="29">
        <f>(Tableau1[[#This Row],[IG (Index glycémqiue)]]*Tableau1[[#This Row],[ Glucides (g)]])/100</f>
        <v>0</v>
      </c>
      <c r="D34" s="29">
        <v>0</v>
      </c>
      <c r="E34" s="21">
        <v>0</v>
      </c>
      <c r="F34" s="21">
        <v>0</v>
      </c>
      <c r="G34" s="21">
        <v>99.8</v>
      </c>
      <c r="H34" s="21">
        <v>898</v>
      </c>
      <c r="I34" s="21">
        <v>144</v>
      </c>
      <c r="J34" s="21">
        <v>0</v>
      </c>
      <c r="K34" s="21">
        <v>0</v>
      </c>
      <c r="L34" s="21">
        <v>2.7</v>
      </c>
      <c r="N34" s="21">
        <v>0</v>
      </c>
      <c r="O34" s="21">
        <v>0</v>
      </c>
      <c r="P34" s="21">
        <v>0</v>
      </c>
      <c r="Q34" s="21">
        <v>0</v>
      </c>
      <c r="R34" s="21">
        <v>0</v>
      </c>
      <c r="S34" s="21">
        <v>0</v>
      </c>
      <c r="T34" s="21">
        <v>0</v>
      </c>
      <c r="U34" s="21">
        <v>0</v>
      </c>
      <c r="V34" s="21">
        <v>0</v>
      </c>
      <c r="X34" s="21">
        <v>0</v>
      </c>
      <c r="Y34" s="21">
        <v>2</v>
      </c>
      <c r="Z34" s="21">
        <v>0</v>
      </c>
      <c r="AB34" s="21">
        <v>0</v>
      </c>
      <c r="AC34" s="21">
        <v>0</v>
      </c>
      <c r="AE34" s="21">
        <v>0</v>
      </c>
      <c r="AF34" s="21">
        <v>0</v>
      </c>
      <c r="AG34" s="21">
        <v>0</v>
      </c>
      <c r="AH34" s="21">
        <v>27.7</v>
      </c>
      <c r="AI34" s="21">
        <v>56.7</v>
      </c>
      <c r="AJ34" s="21">
        <v>0</v>
      </c>
      <c r="AK34" s="22">
        <v>11</v>
      </c>
      <c r="AL34" s="21">
        <v>100</v>
      </c>
      <c r="AM34" s="22">
        <v>0</v>
      </c>
      <c r="AN34" s="21">
        <v>0</v>
      </c>
      <c r="AO34" s="21">
        <v>0</v>
      </c>
      <c r="AP34" s="21">
        <v>0</v>
      </c>
      <c r="AQ34" s="21">
        <v>0</v>
      </c>
      <c r="AR34" s="21">
        <v>0.33300000000000002</v>
      </c>
      <c r="AS34" s="21">
        <v>20.7</v>
      </c>
      <c r="AT34" s="21">
        <v>6.1</v>
      </c>
      <c r="AU34" s="21">
        <v>53.5</v>
      </c>
      <c r="AV34" s="21">
        <v>9.8000000000000007</v>
      </c>
      <c r="AW34" s="21">
        <v>0.5</v>
      </c>
      <c r="AX34" s="21">
        <v>0</v>
      </c>
      <c r="AY34" s="21">
        <v>0</v>
      </c>
      <c r="AZ34" s="29">
        <v>1</v>
      </c>
    </row>
    <row r="35" spans="1:52">
      <c r="A35" s="21" t="s">
        <v>92</v>
      </c>
      <c r="B35" s="21" t="s">
        <v>95</v>
      </c>
      <c r="C35" s="29">
        <f>(Tableau1[[#This Row],[IG (Index glycémqiue)]]*Tableau1[[#This Row],[ Glucides (g)]])/100</f>
        <v>0</v>
      </c>
      <c r="D35" s="29">
        <v>7.23</v>
      </c>
      <c r="E35" s="21">
        <v>0</v>
      </c>
      <c r="F35" s="21">
        <v>0</v>
      </c>
      <c r="G35" s="21">
        <v>100</v>
      </c>
      <c r="H35" s="21">
        <v>900</v>
      </c>
      <c r="I35" s="21">
        <v>30000</v>
      </c>
      <c r="K35" s="21">
        <v>250</v>
      </c>
      <c r="L35" s="21">
        <v>30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  <c r="T35" s="21">
        <v>0</v>
      </c>
      <c r="U35" s="21">
        <v>0</v>
      </c>
      <c r="V35" s="21">
        <v>0.57499999999999996</v>
      </c>
      <c r="W35" s="21">
        <v>3.5000000000000001E-3</v>
      </c>
      <c r="X35" s="21">
        <v>3.6999999999999998E-2</v>
      </c>
      <c r="Y35" s="21">
        <v>400</v>
      </c>
      <c r="Z35" s="21">
        <v>0.04</v>
      </c>
      <c r="AA35" s="21">
        <v>1E-3</v>
      </c>
      <c r="AB35" s="21">
        <v>0</v>
      </c>
      <c r="AC35" s="21">
        <v>0</v>
      </c>
      <c r="AD35" s="21">
        <v>5.0000000000000001E-3</v>
      </c>
      <c r="AE35" s="21">
        <v>0.01</v>
      </c>
      <c r="AF35" s="21">
        <v>0.03</v>
      </c>
      <c r="AG35" s="21">
        <v>0</v>
      </c>
      <c r="AH35" s="21">
        <v>22</v>
      </c>
      <c r="AI35" s="21">
        <v>46.5</v>
      </c>
      <c r="AJ35" s="21">
        <v>0</v>
      </c>
      <c r="AK35" s="22">
        <v>24.3</v>
      </c>
      <c r="AL35" s="21">
        <v>510</v>
      </c>
      <c r="AM35" s="22">
        <v>0</v>
      </c>
      <c r="AN35" s="21">
        <v>0</v>
      </c>
      <c r="AO35" s="21">
        <v>0</v>
      </c>
      <c r="AP35" s="21">
        <v>0</v>
      </c>
      <c r="AQ35" s="21">
        <v>0</v>
      </c>
      <c r="AR35" s="21">
        <v>3.6</v>
      </c>
      <c r="AS35" s="21">
        <v>12.1</v>
      </c>
      <c r="AT35" s="21">
        <v>2.8</v>
      </c>
      <c r="AU35" s="21">
        <v>33.1</v>
      </c>
      <c r="AV35" s="21">
        <v>2.46</v>
      </c>
      <c r="AW35" s="21">
        <v>1.63</v>
      </c>
      <c r="AX35" s="21">
        <v>8.6</v>
      </c>
      <c r="AY35" s="21">
        <v>10.3</v>
      </c>
      <c r="AZ35" s="29">
        <v>1</v>
      </c>
    </row>
    <row r="36" spans="1:52">
      <c r="A36" s="21" t="s">
        <v>92</v>
      </c>
      <c r="B36" s="21" t="s">
        <v>96</v>
      </c>
      <c r="C36" s="29">
        <f>(Tableau1[[#This Row],[IG (Index glycémqiue)]]*Tableau1[[#This Row],[ Glucides (g)]])/100</f>
        <v>0</v>
      </c>
      <c r="D36" s="34">
        <v>7</v>
      </c>
      <c r="E36" s="21">
        <v>0</v>
      </c>
      <c r="F36" s="21">
        <v>0</v>
      </c>
      <c r="G36" s="21">
        <v>100</v>
      </c>
      <c r="H36" s="21">
        <v>900</v>
      </c>
      <c r="J36" s="21">
        <v>0</v>
      </c>
      <c r="Y36" s="21">
        <v>0.8</v>
      </c>
      <c r="AG36" s="21">
        <v>0</v>
      </c>
      <c r="AH36" s="21">
        <v>22</v>
      </c>
      <c r="AI36" s="21">
        <v>46.5</v>
      </c>
      <c r="AJ36" s="21">
        <v>0</v>
      </c>
      <c r="AK36" s="22">
        <v>24.3</v>
      </c>
      <c r="AM36" s="22">
        <v>0</v>
      </c>
      <c r="AN36" s="21">
        <v>0</v>
      </c>
      <c r="AO36" s="21">
        <v>0</v>
      </c>
      <c r="AP36" s="21">
        <v>0</v>
      </c>
      <c r="AQ36" s="21">
        <v>0</v>
      </c>
      <c r="AR36" s="21">
        <v>3.6</v>
      </c>
      <c r="AS36" s="21">
        <v>12.1</v>
      </c>
      <c r="AT36" s="21">
        <v>2.8</v>
      </c>
      <c r="AU36" s="21">
        <v>33.1</v>
      </c>
      <c r="AV36" s="21">
        <v>2.46</v>
      </c>
      <c r="AW36" s="21">
        <v>1.63</v>
      </c>
      <c r="AX36" s="21">
        <v>8.6</v>
      </c>
      <c r="AY36" s="21">
        <v>10.3</v>
      </c>
      <c r="AZ36" s="29">
        <v>1</v>
      </c>
    </row>
    <row r="37" spans="1:52">
      <c r="A37" s="21" t="s">
        <v>92</v>
      </c>
      <c r="B37" s="21" t="s">
        <v>97</v>
      </c>
      <c r="C37" s="29">
        <f>(Tableau1[[#This Row],[IG (Index glycémqiue)]]*Tableau1[[#This Row],[ Glucides (g)]])/100</f>
        <v>0.01</v>
      </c>
      <c r="E37" s="21">
        <v>7.36</v>
      </c>
      <c r="F37" s="21">
        <v>1</v>
      </c>
      <c r="G37" s="21">
        <v>69</v>
      </c>
      <c r="H37" s="21">
        <v>654</v>
      </c>
      <c r="I37" s="21">
        <v>10.3</v>
      </c>
      <c r="J37" s="21">
        <v>0</v>
      </c>
      <c r="K37" s="21">
        <v>1.6</v>
      </c>
      <c r="L37" s="21">
        <v>7.0000000000000007E-2</v>
      </c>
      <c r="N37" s="21">
        <v>3.3300000000000003E-2</v>
      </c>
      <c r="O37" s="21">
        <v>0.34599999999999997</v>
      </c>
      <c r="P37" s="21">
        <v>0.14299999999999999</v>
      </c>
      <c r="Q37" s="21">
        <v>2.34</v>
      </c>
      <c r="R37" s="21">
        <v>0.36299999999999999</v>
      </c>
      <c r="S37" s="21">
        <v>0.26400000000000001</v>
      </c>
      <c r="T37" s="21">
        <v>1</v>
      </c>
      <c r="U37" s="21">
        <v>0.44</v>
      </c>
      <c r="V37" s="21">
        <v>29</v>
      </c>
      <c r="W37" s="21">
        <v>5.3999999999999999E-2</v>
      </c>
      <c r="X37" s="21">
        <v>0.77700000000000002</v>
      </c>
      <c r="Y37" s="21">
        <v>0.5</v>
      </c>
      <c r="Z37" s="21">
        <v>9</v>
      </c>
      <c r="AA37" s="21">
        <v>1E-3</v>
      </c>
      <c r="AB37" s="21">
        <v>102</v>
      </c>
      <c r="AC37" s="21">
        <v>177</v>
      </c>
      <c r="AE37" s="21">
        <v>640</v>
      </c>
      <c r="AF37" s="21">
        <v>1.1399999999999999</v>
      </c>
      <c r="AG37" s="21">
        <v>0</v>
      </c>
      <c r="AH37" s="21">
        <v>24.6</v>
      </c>
      <c r="AI37" s="21">
        <v>29.3</v>
      </c>
      <c r="AJ37" s="21">
        <v>0</v>
      </c>
      <c r="AK37" s="22">
        <v>12.4</v>
      </c>
      <c r="AL37" s="21">
        <v>81.3</v>
      </c>
      <c r="AM37" s="22">
        <v>0</v>
      </c>
      <c r="AN37" s="21">
        <v>0</v>
      </c>
      <c r="AO37" s="21">
        <v>0</v>
      </c>
      <c r="AP37" s="21">
        <v>0.12</v>
      </c>
      <c r="AQ37" s="21">
        <v>0.114</v>
      </c>
      <c r="AR37" s="21">
        <v>0.6</v>
      </c>
      <c r="AS37" s="21">
        <v>15.1</v>
      </c>
      <c r="AT37" s="21">
        <v>8.6199999999999992</v>
      </c>
      <c r="AU37" s="21">
        <v>19.8</v>
      </c>
      <c r="AV37" s="21">
        <v>8.1199999999999992</v>
      </c>
      <c r="AW37" s="21">
        <v>0.35199999999999998</v>
      </c>
      <c r="AX37" s="21">
        <v>0</v>
      </c>
      <c r="AY37" s="21">
        <v>6.0000000000000001E-3</v>
      </c>
      <c r="AZ37" s="29">
        <v>1</v>
      </c>
    </row>
    <row r="38" spans="1:52">
      <c r="A38" s="21" t="s">
        <v>92</v>
      </c>
      <c r="B38" s="21" t="s">
        <v>98</v>
      </c>
      <c r="C38" s="29">
        <f>(Tableau1[[#This Row],[IG (Index glycémqiue)]]*Tableau1[[#This Row],[ Glucides (g)]])/100</f>
        <v>0</v>
      </c>
      <c r="E38" s="21">
        <v>0.06</v>
      </c>
      <c r="F38" s="21">
        <v>0</v>
      </c>
      <c r="G38" s="21">
        <v>100</v>
      </c>
      <c r="H38" s="21">
        <v>900</v>
      </c>
      <c r="I38" s="21">
        <v>4.5</v>
      </c>
      <c r="J38" s="21">
        <v>0</v>
      </c>
      <c r="K38" s="21">
        <v>0</v>
      </c>
      <c r="L38" s="21">
        <v>0.7</v>
      </c>
      <c r="N38" s="21">
        <v>0</v>
      </c>
      <c r="O38" s="21">
        <v>0</v>
      </c>
      <c r="P38" s="21">
        <v>0</v>
      </c>
      <c r="Q38" s="21">
        <v>0</v>
      </c>
      <c r="R38" s="21">
        <v>0</v>
      </c>
      <c r="S38" s="21">
        <v>8.0000000000000002E-3</v>
      </c>
      <c r="T38" s="21">
        <v>0</v>
      </c>
      <c r="U38" s="21">
        <v>0</v>
      </c>
      <c r="V38" s="21">
        <v>0.6</v>
      </c>
      <c r="W38" s="21">
        <v>1.3299999999999999E-2</v>
      </c>
      <c r="X38" s="21">
        <v>5.33E-2</v>
      </c>
      <c r="Y38" s="21">
        <v>1.37</v>
      </c>
      <c r="Z38" s="21">
        <v>0.66700000000000004</v>
      </c>
      <c r="AA38" s="21">
        <v>9.3299999999999998E-3</v>
      </c>
      <c r="AB38" s="21">
        <v>2.4</v>
      </c>
      <c r="AC38" s="21">
        <v>0.66700000000000004</v>
      </c>
      <c r="AD38" s="21">
        <v>2.37</v>
      </c>
      <c r="AE38" s="21">
        <v>1.33</v>
      </c>
      <c r="AF38" s="21">
        <v>5.5E-2</v>
      </c>
      <c r="AG38" s="21">
        <v>0</v>
      </c>
      <c r="AH38" s="21">
        <v>44</v>
      </c>
      <c r="AI38" s="21">
        <v>37.799999999999997</v>
      </c>
      <c r="AJ38" s="21">
        <v>0</v>
      </c>
      <c r="AK38" s="22">
        <v>9</v>
      </c>
      <c r="AL38" s="21">
        <v>95</v>
      </c>
      <c r="AM38" s="22">
        <v>0</v>
      </c>
      <c r="AN38" s="21">
        <v>0</v>
      </c>
      <c r="AO38" s="21">
        <v>0.41</v>
      </c>
      <c r="AP38" s="21">
        <v>0.17799999999999999</v>
      </c>
      <c r="AQ38" s="21">
        <v>0.39400000000000002</v>
      </c>
      <c r="AR38" s="21">
        <v>1.66</v>
      </c>
      <c r="AS38" s="21">
        <v>24.2</v>
      </c>
      <c r="AT38" s="21">
        <v>16.399999999999999</v>
      </c>
      <c r="AU38" s="21">
        <v>31.1</v>
      </c>
      <c r="AV38" s="21">
        <v>7.98</v>
      </c>
      <c r="AW38" s="21">
        <v>0.83099999999999996</v>
      </c>
      <c r="AX38" s="21">
        <v>1.2999999999999999E-2</v>
      </c>
      <c r="AY38" s="21">
        <v>3.8100000000000002E-2</v>
      </c>
      <c r="AZ38" s="29">
        <v>1</v>
      </c>
    </row>
    <row r="39" spans="1:52">
      <c r="A39" s="21" t="s">
        <v>99</v>
      </c>
      <c r="B39" s="21" t="s">
        <v>100</v>
      </c>
      <c r="C39" s="29">
        <f>(Tableau1[[#This Row],[IG (Index glycémqiue)]]*Tableau1[[#This Row],[ Glucides (g)]])/100</f>
        <v>4.4699999999999997E-2</v>
      </c>
      <c r="D39" s="29">
        <v>0.63</v>
      </c>
      <c r="E39" s="21">
        <v>3.41</v>
      </c>
      <c r="F39" s="21">
        <v>4.47</v>
      </c>
      <c r="G39" s="21">
        <v>30.6</v>
      </c>
      <c r="H39" s="21">
        <v>307</v>
      </c>
      <c r="I39" s="21">
        <v>201</v>
      </c>
      <c r="J39" s="21">
        <v>289</v>
      </c>
      <c r="K39" s="21">
        <v>5.8799999999999998E-2</v>
      </c>
      <c r="L39" s="21">
        <v>1.51</v>
      </c>
      <c r="N39" s="21">
        <v>0.29399999999999998</v>
      </c>
      <c r="O39" s="21">
        <v>1.47E-2</v>
      </c>
      <c r="P39" s="21">
        <v>1.47E-2</v>
      </c>
      <c r="Q39" s="21">
        <v>1.47E-2</v>
      </c>
      <c r="R39" s="21">
        <v>3.5299999999999998E-2</v>
      </c>
      <c r="S39" s="21">
        <v>1.47E-2</v>
      </c>
      <c r="T39" s="21">
        <v>1.47</v>
      </c>
      <c r="U39" s="21">
        <v>5.8799999999999998E-2</v>
      </c>
      <c r="V39" s="21">
        <v>14.9</v>
      </c>
      <c r="W39" s="21">
        <v>0.29399999999999998</v>
      </c>
      <c r="X39" s="21">
        <v>0.33500000000000002</v>
      </c>
      <c r="Y39" s="21">
        <v>3.77</v>
      </c>
      <c r="Z39" s="21">
        <v>2.97</v>
      </c>
      <c r="AA39" s="21">
        <v>0.29399999999999998</v>
      </c>
      <c r="AB39" s="21">
        <v>8.24</v>
      </c>
      <c r="AC39" s="21">
        <v>45.1</v>
      </c>
      <c r="AD39" s="21">
        <v>4.7699999999999996</v>
      </c>
      <c r="AE39" s="21">
        <v>168</v>
      </c>
      <c r="AF39" s="21">
        <v>0.29399999999999998</v>
      </c>
      <c r="AG39" s="21">
        <v>0</v>
      </c>
      <c r="AH39" s="21">
        <v>19</v>
      </c>
      <c r="AI39" s="21">
        <v>7.27</v>
      </c>
      <c r="AJ39" s="21">
        <v>0</v>
      </c>
      <c r="AK39" s="22">
        <v>1.03</v>
      </c>
      <c r="AL39" s="21">
        <v>60.2</v>
      </c>
      <c r="AM39" s="22">
        <v>1.08</v>
      </c>
      <c r="AN39" s="21">
        <v>0.74199999999999999</v>
      </c>
      <c r="AO39" s="21">
        <v>0.374</v>
      </c>
      <c r="AP39" s="21">
        <v>0.81599999999999995</v>
      </c>
      <c r="AQ39" s="21">
        <v>1.05</v>
      </c>
      <c r="AR39" s="21">
        <v>3.23</v>
      </c>
      <c r="AS39" s="21">
        <v>8.59</v>
      </c>
      <c r="AT39" s="21">
        <v>2.83</v>
      </c>
      <c r="AU39" s="21">
        <v>5.89</v>
      </c>
      <c r="AV39" s="21">
        <v>0.24299999999999999</v>
      </c>
      <c r="AW39" s="21">
        <v>0.151</v>
      </c>
      <c r="AX39" s="21">
        <v>1.3299999999999999E-2</v>
      </c>
      <c r="AY39" s="21">
        <v>0</v>
      </c>
      <c r="AZ39" s="29">
        <v>1</v>
      </c>
    </row>
    <row r="40" spans="1:52">
      <c r="A40" s="21" t="s">
        <v>99</v>
      </c>
      <c r="B40" s="21" t="s">
        <v>101</v>
      </c>
      <c r="C40" s="29">
        <f>(Tableau1[[#This Row],[IG (Index glycémqiue)]]*Tableau1[[#This Row],[ Glucides (g)]])/100</f>
        <v>6.0000000000000001E-3</v>
      </c>
      <c r="D40" s="29">
        <v>0.63</v>
      </c>
      <c r="E40" s="21">
        <v>2.1</v>
      </c>
      <c r="F40" s="21">
        <v>0.6</v>
      </c>
      <c r="G40" s="21">
        <v>61.2</v>
      </c>
      <c r="H40" s="21">
        <v>562</v>
      </c>
      <c r="I40" s="21">
        <v>417</v>
      </c>
      <c r="J40" s="21">
        <v>319</v>
      </c>
      <c r="K40" s="21">
        <v>0.7</v>
      </c>
      <c r="L40" s="21">
        <v>1.1000000000000001</v>
      </c>
      <c r="M40" s="21">
        <v>13.8</v>
      </c>
      <c r="N40" s="21">
        <v>1</v>
      </c>
      <c r="O40" s="21">
        <v>0.05</v>
      </c>
      <c r="P40" s="21">
        <v>0.09</v>
      </c>
      <c r="Q40" s="21">
        <v>0.02</v>
      </c>
      <c r="R40" s="21">
        <v>0.1</v>
      </c>
      <c r="S40" s="21">
        <v>0.11</v>
      </c>
      <c r="T40" s="21">
        <v>1.65</v>
      </c>
      <c r="U40" s="21">
        <v>0.32</v>
      </c>
      <c r="V40" s="21">
        <v>36.799999999999997</v>
      </c>
      <c r="W40" s="21">
        <v>1</v>
      </c>
      <c r="X40" s="21">
        <v>1</v>
      </c>
      <c r="Y40" s="21">
        <v>2</v>
      </c>
      <c r="Z40" s="21">
        <v>3.8</v>
      </c>
      <c r="AA40" s="21">
        <v>1</v>
      </c>
      <c r="AB40" s="21">
        <v>35</v>
      </c>
      <c r="AC40" s="21">
        <v>47.7</v>
      </c>
      <c r="AD40" s="21">
        <v>5.5</v>
      </c>
      <c r="AE40" s="21">
        <v>20.7</v>
      </c>
      <c r="AF40" s="21">
        <v>1</v>
      </c>
      <c r="AG40" s="21">
        <v>0</v>
      </c>
      <c r="AH40" s="21">
        <v>39.4</v>
      </c>
      <c r="AI40" s="21">
        <v>13.2</v>
      </c>
      <c r="AJ40" s="21">
        <v>0</v>
      </c>
      <c r="AK40" s="22">
        <v>1.68</v>
      </c>
      <c r="AL40" s="21">
        <v>156</v>
      </c>
      <c r="AM40" s="22">
        <v>2.2599999999999998</v>
      </c>
      <c r="AN40" s="21">
        <v>1.34</v>
      </c>
      <c r="AO40" s="21">
        <v>0.77</v>
      </c>
      <c r="AP40" s="21">
        <v>1.67</v>
      </c>
      <c r="AQ40" s="21">
        <v>2.02</v>
      </c>
      <c r="AR40" s="21">
        <v>6.47</v>
      </c>
      <c r="AS40" s="21">
        <v>18.100000000000001</v>
      </c>
      <c r="AT40" s="21">
        <v>5.7</v>
      </c>
      <c r="AU40" s="21">
        <v>11</v>
      </c>
      <c r="AV40" s="21">
        <v>1.1000000000000001</v>
      </c>
      <c r="AW40" s="21">
        <v>0.20499999999999999</v>
      </c>
      <c r="AX40" s="21">
        <v>2.5000000000000001E-2</v>
      </c>
      <c r="AY40" s="21">
        <v>0</v>
      </c>
      <c r="AZ40" s="29">
        <v>1</v>
      </c>
    </row>
    <row r="41" spans="1:52">
      <c r="A41" s="21" t="s">
        <v>99</v>
      </c>
      <c r="B41" s="21" t="s">
        <v>102</v>
      </c>
      <c r="C41" s="29">
        <f>(Tableau1[[#This Row],[IG (Index glycémqiue)]]*Tableau1[[#This Row],[ Glucides (g)]])/100</f>
        <v>5.0000000000000001E-3</v>
      </c>
      <c r="D41" s="29">
        <v>0.63</v>
      </c>
      <c r="E41" s="21">
        <v>2.1</v>
      </c>
      <c r="F41" s="21">
        <v>0.5</v>
      </c>
      <c r="G41" s="21">
        <v>58</v>
      </c>
      <c r="H41" s="21">
        <v>532</v>
      </c>
      <c r="I41" s="21">
        <v>456</v>
      </c>
      <c r="J41" s="21">
        <v>107</v>
      </c>
      <c r="K41" s="21">
        <v>0.6</v>
      </c>
      <c r="L41" s="21">
        <v>1.1000000000000001</v>
      </c>
      <c r="N41" s="21">
        <v>0</v>
      </c>
      <c r="O41" s="21">
        <v>5.0000000000000001E-3</v>
      </c>
      <c r="P41" s="21">
        <v>4.4999999999999998E-2</v>
      </c>
      <c r="Q41" s="21">
        <v>0.02</v>
      </c>
      <c r="S41" s="21">
        <v>0.01</v>
      </c>
      <c r="T41" s="21">
        <v>1.65</v>
      </c>
      <c r="U41" s="21">
        <v>6.5000000000000002E-2</v>
      </c>
      <c r="V41" s="21">
        <v>33.4</v>
      </c>
      <c r="W41" s="21">
        <v>0</v>
      </c>
      <c r="X41" s="21">
        <v>0.59499999999999997</v>
      </c>
      <c r="Y41" s="21">
        <v>2</v>
      </c>
      <c r="Z41" s="21">
        <v>3.45</v>
      </c>
      <c r="AB41" s="21">
        <v>34</v>
      </c>
      <c r="AC41" s="21">
        <v>42.2</v>
      </c>
      <c r="AE41" s="21">
        <v>450</v>
      </c>
      <c r="AF41" s="21">
        <v>0.26</v>
      </c>
      <c r="AG41" s="21">
        <v>0</v>
      </c>
      <c r="AH41" s="21">
        <v>37.4</v>
      </c>
      <c r="AI41" s="21">
        <v>12.5</v>
      </c>
      <c r="AJ41" s="21">
        <v>0</v>
      </c>
      <c r="AK41" s="22">
        <v>1.59</v>
      </c>
      <c r="AL41" s="21">
        <v>120</v>
      </c>
      <c r="AM41" s="22">
        <v>2.15</v>
      </c>
      <c r="AN41" s="21">
        <v>1.27</v>
      </c>
      <c r="AO41" s="21">
        <v>0.73</v>
      </c>
      <c r="AP41" s="21">
        <v>1.59</v>
      </c>
      <c r="AQ41" s="21">
        <v>1.91</v>
      </c>
      <c r="AR41" s="21">
        <v>6.13</v>
      </c>
      <c r="AS41" s="21">
        <v>17.2</v>
      </c>
      <c r="AT41" s="21">
        <v>5.0999999999999996</v>
      </c>
      <c r="AU41" s="21">
        <v>10.4</v>
      </c>
      <c r="AV41" s="21">
        <v>1.05</v>
      </c>
      <c r="AW41" s="21">
        <v>0.19400000000000001</v>
      </c>
      <c r="AX41" s="21">
        <v>2.3800000000000002E-2</v>
      </c>
      <c r="AY41" s="21">
        <v>0</v>
      </c>
      <c r="AZ41" s="29">
        <v>1</v>
      </c>
    </row>
    <row r="42" spans="1:52">
      <c r="A42" s="21" t="s">
        <v>99</v>
      </c>
      <c r="B42" s="21" t="s">
        <v>103</v>
      </c>
      <c r="C42" s="29">
        <f>(Tableau1[[#This Row],[IG (Index glycémqiue)]]*Tableau1[[#This Row],[ Glucides (g)]])/100</f>
        <v>0</v>
      </c>
      <c r="D42" s="29">
        <v>0.44</v>
      </c>
      <c r="E42" s="21">
        <v>0.7</v>
      </c>
      <c r="G42" s="21">
        <v>80.8</v>
      </c>
      <c r="H42" s="21">
        <v>732</v>
      </c>
      <c r="I42" s="21">
        <v>800</v>
      </c>
      <c r="J42" s="21">
        <v>370</v>
      </c>
      <c r="K42" s="21">
        <v>1.1299999999999999</v>
      </c>
      <c r="L42" s="21">
        <v>1.9</v>
      </c>
      <c r="N42" s="21">
        <v>0</v>
      </c>
      <c r="O42" s="21">
        <v>7.3299999999999997E-3</v>
      </c>
      <c r="P42" s="21">
        <v>3.3000000000000002E-2</v>
      </c>
      <c r="Q42" s="21">
        <v>6.0699999999999997E-2</v>
      </c>
      <c r="R42" s="21">
        <v>0.11</v>
      </c>
      <c r="S42" s="21">
        <v>1E-3</v>
      </c>
      <c r="T42" s="21">
        <v>3</v>
      </c>
      <c r="U42" s="21">
        <v>0.17</v>
      </c>
      <c r="V42" s="21">
        <v>16.5</v>
      </c>
      <c r="W42" s="21">
        <v>9.1800000000000007E-3</v>
      </c>
      <c r="X42" s="21">
        <v>0.154</v>
      </c>
      <c r="Y42" s="21">
        <v>1.75</v>
      </c>
      <c r="Z42" s="21">
        <v>4.9400000000000004</v>
      </c>
      <c r="AA42" s="21">
        <v>4.7299999999999998E-3</v>
      </c>
      <c r="AB42" s="21">
        <v>23.7</v>
      </c>
      <c r="AC42" s="21">
        <v>39</v>
      </c>
      <c r="AD42" s="21">
        <v>10</v>
      </c>
      <c r="AE42" s="21">
        <v>774</v>
      </c>
      <c r="AF42" s="21">
        <v>5.16E-2</v>
      </c>
      <c r="AG42" s="21">
        <v>0</v>
      </c>
      <c r="AH42" s="21">
        <v>54.8</v>
      </c>
      <c r="AI42" s="21">
        <v>20.2</v>
      </c>
      <c r="AJ42" s="21">
        <v>0</v>
      </c>
      <c r="AK42" s="22">
        <v>2.64</v>
      </c>
      <c r="AL42" s="21">
        <v>228</v>
      </c>
      <c r="AM42" s="22">
        <v>3.06</v>
      </c>
      <c r="AN42" s="21">
        <v>2.6</v>
      </c>
      <c r="AO42" s="21">
        <v>1.3</v>
      </c>
      <c r="AP42" s="21">
        <v>2.2000000000000002</v>
      </c>
      <c r="AQ42" s="21">
        <v>2.59</v>
      </c>
      <c r="AR42" s="21">
        <v>5.96</v>
      </c>
      <c r="AS42" s="21">
        <v>21.9</v>
      </c>
      <c r="AT42" s="21">
        <v>9.65</v>
      </c>
      <c r="AU42" s="21">
        <v>18.600000000000001</v>
      </c>
      <c r="AV42" s="21">
        <v>1.78</v>
      </c>
      <c r="AW42" s="21">
        <v>0.35799999999999998</v>
      </c>
      <c r="AX42" s="21">
        <v>0</v>
      </c>
      <c r="AY42" s="21">
        <v>0</v>
      </c>
      <c r="AZ42" s="29">
        <v>1</v>
      </c>
    </row>
    <row r="43" spans="1:52">
      <c r="A43" s="21" t="s">
        <v>99</v>
      </c>
      <c r="B43" s="21" t="s">
        <v>104</v>
      </c>
      <c r="C43" s="29">
        <f>(Tableau1[[#This Row],[IG (Index glycémqiue)]]*Tableau1[[#This Row],[ Glucides (g)]])/100</f>
        <v>0</v>
      </c>
      <c r="D43" s="29">
        <v>0.44</v>
      </c>
      <c r="E43" s="21">
        <v>0.68600000000000005</v>
      </c>
      <c r="G43" s="21">
        <v>82.2</v>
      </c>
      <c r="H43" s="21">
        <v>745</v>
      </c>
      <c r="I43" s="21">
        <v>800</v>
      </c>
      <c r="J43" s="21">
        <v>328</v>
      </c>
      <c r="K43" s="21">
        <v>1.01</v>
      </c>
      <c r="L43" s="21">
        <v>1.5</v>
      </c>
      <c r="N43" s="21">
        <v>0</v>
      </c>
      <c r="O43" s="21">
        <v>5.0000000000000001E-3</v>
      </c>
      <c r="P43" s="21">
        <v>2.4799999999999999E-2</v>
      </c>
      <c r="Q43" s="21">
        <v>2.7300000000000001E-2</v>
      </c>
      <c r="R43" s="21">
        <v>0.11</v>
      </c>
      <c r="S43" s="21">
        <v>1E-3</v>
      </c>
      <c r="T43" s="21">
        <v>2</v>
      </c>
      <c r="U43" s="21">
        <v>8.5000000000000006E-2</v>
      </c>
      <c r="V43" s="21">
        <v>16.5</v>
      </c>
      <c r="W43" s="21">
        <v>2.5700000000000001E-2</v>
      </c>
      <c r="X43" s="21">
        <v>8.7300000000000003E-2</v>
      </c>
      <c r="Y43" s="21">
        <v>1.75</v>
      </c>
      <c r="Z43" s="21">
        <v>2.0299999999999998</v>
      </c>
      <c r="AA43" s="21">
        <v>1.8400000000000001E-3</v>
      </c>
      <c r="AB43" s="21">
        <v>24</v>
      </c>
      <c r="AC43" s="21">
        <v>17.8</v>
      </c>
      <c r="AD43" s="21">
        <v>1.8</v>
      </c>
      <c r="AE43" s="21">
        <v>15.5</v>
      </c>
      <c r="AF43" s="21">
        <v>8.3000000000000004E-2</v>
      </c>
      <c r="AG43" s="21">
        <v>0</v>
      </c>
      <c r="AH43" s="21">
        <v>54.9</v>
      </c>
      <c r="AI43" s="21">
        <v>18.2</v>
      </c>
      <c r="AJ43" s="21">
        <v>0</v>
      </c>
      <c r="AK43" s="22">
        <v>2.91</v>
      </c>
      <c r="AL43" s="21">
        <v>224</v>
      </c>
      <c r="AM43" s="22">
        <v>3.57</v>
      </c>
      <c r="AN43" s="21">
        <v>2.4900000000000002</v>
      </c>
      <c r="AO43" s="21">
        <v>1.51</v>
      </c>
      <c r="AP43" s="21">
        <v>3.32</v>
      </c>
      <c r="AQ43" s="21">
        <v>3.07</v>
      </c>
      <c r="AR43" s="21">
        <v>9.09</v>
      </c>
      <c r="AS43" s="21">
        <v>21.7</v>
      </c>
      <c r="AT43" s="21">
        <v>6.61</v>
      </c>
      <c r="AU43" s="21">
        <v>12.6</v>
      </c>
      <c r="AV43" s="21">
        <v>1.0900000000000001</v>
      </c>
      <c r="AW43" s="21">
        <v>0.33</v>
      </c>
      <c r="AX43" s="21">
        <v>3.1300000000000001E-2</v>
      </c>
      <c r="AY43" s="21">
        <v>0</v>
      </c>
      <c r="AZ43" s="29">
        <v>1</v>
      </c>
    </row>
    <row r="44" spans="1:52">
      <c r="A44" s="21" t="s">
        <v>99</v>
      </c>
      <c r="B44" s="21" t="s">
        <v>105</v>
      </c>
      <c r="C44" s="29">
        <f>(Tableau1[[#This Row],[IG (Index glycémqiue)]]*Tableau1[[#This Row],[ Glucides (g)]])/100</f>
        <v>0.01</v>
      </c>
      <c r="D44" s="29">
        <v>0.44</v>
      </c>
      <c r="E44" s="21">
        <v>7</v>
      </c>
      <c r="F44" s="21">
        <v>1</v>
      </c>
      <c r="G44" s="21">
        <v>36.299999999999997</v>
      </c>
      <c r="H44" s="21">
        <v>359</v>
      </c>
      <c r="L44" s="21">
        <v>1.22</v>
      </c>
      <c r="X44" s="21">
        <v>0.1</v>
      </c>
      <c r="Y44" s="21">
        <v>2</v>
      </c>
      <c r="AG44" s="21">
        <v>0</v>
      </c>
      <c r="AH44" s="21">
        <v>23.1</v>
      </c>
      <c r="AI44" s="21">
        <v>9.3699999999999992</v>
      </c>
      <c r="AJ44" s="21">
        <v>0</v>
      </c>
      <c r="AK44" s="22">
        <v>1.28</v>
      </c>
      <c r="AL44" s="21">
        <v>84.5</v>
      </c>
      <c r="AM44" s="22">
        <v>1.55</v>
      </c>
      <c r="AN44" s="21">
        <v>1.08</v>
      </c>
      <c r="AO44" s="21">
        <v>0.47299999999999998</v>
      </c>
      <c r="AP44" s="21">
        <v>1</v>
      </c>
      <c r="AQ44" s="21">
        <v>1.37</v>
      </c>
      <c r="AR44" s="21">
        <v>4.01</v>
      </c>
      <c r="AS44" s="21">
        <v>9.89</v>
      </c>
      <c r="AT44" s="21">
        <v>3.68</v>
      </c>
      <c r="AU44" s="21">
        <v>7.43</v>
      </c>
      <c r="AV44" s="21">
        <v>0.59499999999999997</v>
      </c>
      <c r="AW44" s="21">
        <v>0.219</v>
      </c>
      <c r="AX44" s="21">
        <v>1.38E-2</v>
      </c>
      <c r="AY44" s="21">
        <v>0</v>
      </c>
      <c r="AZ44" s="29">
        <v>1</v>
      </c>
    </row>
    <row r="45" spans="1:52">
      <c r="A45" s="21" t="s">
        <v>99</v>
      </c>
      <c r="B45" s="21" t="s">
        <v>106</v>
      </c>
      <c r="C45" s="29">
        <f>(Tableau1[[#This Row],[IG (Index glycémqiue)]]*Tableau1[[#This Row],[ Glucides (g)]])/100</f>
        <v>0.01</v>
      </c>
      <c r="D45" s="29">
        <v>0.44</v>
      </c>
      <c r="E45" s="21">
        <v>7</v>
      </c>
      <c r="F45" s="21">
        <v>1</v>
      </c>
      <c r="G45" s="21">
        <v>39.6</v>
      </c>
      <c r="H45" s="21">
        <v>388</v>
      </c>
      <c r="L45" s="21">
        <v>2.98</v>
      </c>
      <c r="S45" s="21">
        <v>0</v>
      </c>
      <c r="V45" s="21">
        <v>23</v>
      </c>
      <c r="X45" s="21">
        <v>0.1</v>
      </c>
      <c r="Y45" s="21">
        <v>2</v>
      </c>
      <c r="Z45" s="21">
        <v>8</v>
      </c>
      <c r="AC45" s="21">
        <v>80</v>
      </c>
      <c r="AG45" s="21">
        <v>0</v>
      </c>
      <c r="AH45" s="21">
        <v>22.6</v>
      </c>
      <c r="AI45" s="21">
        <v>9.18</v>
      </c>
      <c r="AJ45" s="21">
        <v>0</v>
      </c>
      <c r="AK45" s="22">
        <v>1.26</v>
      </c>
      <c r="AM45" s="22">
        <v>1.52</v>
      </c>
      <c r="AN45" s="21">
        <v>1.06</v>
      </c>
      <c r="AO45" s="21">
        <v>0.46300000000000002</v>
      </c>
      <c r="AP45" s="21">
        <v>0.98399999999999999</v>
      </c>
      <c r="AQ45" s="21">
        <v>1.34</v>
      </c>
      <c r="AR45" s="21">
        <v>3.93</v>
      </c>
      <c r="AS45" s="21">
        <v>9.69</v>
      </c>
      <c r="AT45" s="21">
        <v>3.61</v>
      </c>
      <c r="AU45" s="21">
        <v>7.28</v>
      </c>
      <c r="AV45" s="21">
        <v>0.58299999999999996</v>
      </c>
      <c r="AW45" s="21">
        <v>0.214</v>
      </c>
      <c r="AX45" s="21">
        <v>1.35E-2</v>
      </c>
      <c r="AY45" s="21">
        <v>0</v>
      </c>
      <c r="AZ45" s="29">
        <v>1</v>
      </c>
    </row>
    <row r="46" spans="1:52">
      <c r="A46" s="21" t="s">
        <v>99</v>
      </c>
      <c r="B46" s="21" t="s">
        <v>107</v>
      </c>
      <c r="C46" s="29">
        <f>(Tableau1[[#This Row],[IG (Index glycémqiue)]]*Tableau1[[#This Row],[ Glucides (g)]])/100</f>
        <v>4.2000000000000003E-2</v>
      </c>
      <c r="E46" s="21">
        <v>0.36</v>
      </c>
      <c r="F46" s="21">
        <v>4.2</v>
      </c>
      <c r="G46" s="21">
        <v>21.1</v>
      </c>
      <c r="H46" s="21">
        <v>208</v>
      </c>
      <c r="I46" s="21">
        <v>448</v>
      </c>
      <c r="J46" s="21">
        <v>732</v>
      </c>
      <c r="K46" s="21">
        <v>0.7</v>
      </c>
      <c r="N46" s="21">
        <v>1</v>
      </c>
      <c r="O46" s="21">
        <v>0.05</v>
      </c>
      <c r="P46" s="21">
        <v>0.05</v>
      </c>
      <c r="Q46" s="21">
        <v>0.05</v>
      </c>
      <c r="R46" s="21">
        <v>0.08</v>
      </c>
      <c r="S46" s="21">
        <v>0.05</v>
      </c>
      <c r="T46" s="21">
        <v>5</v>
      </c>
      <c r="U46" s="21">
        <v>0.2</v>
      </c>
      <c r="V46" s="21">
        <v>22.7</v>
      </c>
      <c r="W46" s="21">
        <v>1</v>
      </c>
      <c r="X46" s="21">
        <v>1</v>
      </c>
      <c r="Y46" s="21">
        <v>10</v>
      </c>
      <c r="Z46" s="21">
        <v>2.2999999999999998</v>
      </c>
      <c r="AA46" s="21">
        <v>1</v>
      </c>
      <c r="AB46" s="21">
        <v>15</v>
      </c>
      <c r="AC46" s="21">
        <v>48.1</v>
      </c>
      <c r="AD46" s="21">
        <v>5.8</v>
      </c>
      <c r="AE46" s="21">
        <v>228</v>
      </c>
      <c r="AF46" s="21">
        <v>1</v>
      </c>
      <c r="AG46" s="21">
        <v>0</v>
      </c>
      <c r="AH46" s="21">
        <v>10.5</v>
      </c>
      <c r="AI46" s="21">
        <v>4.62</v>
      </c>
      <c r="AJ46" s="21">
        <v>0</v>
      </c>
      <c r="AK46" s="22">
        <v>0.70499999999999996</v>
      </c>
      <c r="AL46" s="21">
        <v>59</v>
      </c>
      <c r="AM46" s="22">
        <v>0.6</v>
      </c>
      <c r="AN46" s="21">
        <v>0.38</v>
      </c>
      <c r="AO46" s="21">
        <v>0.224</v>
      </c>
      <c r="AP46" s="21">
        <v>0.47699999999999998</v>
      </c>
      <c r="AQ46" s="21">
        <v>0.60399999999999998</v>
      </c>
      <c r="AR46" s="21">
        <v>1.77</v>
      </c>
      <c r="AS46" s="21">
        <v>4.63</v>
      </c>
      <c r="AT46" s="21">
        <v>1.53</v>
      </c>
      <c r="AU46" s="21">
        <v>3.88</v>
      </c>
      <c r="AV46" s="21">
        <v>0.27900000000000003</v>
      </c>
      <c r="AW46" s="21">
        <v>0.10100000000000001</v>
      </c>
      <c r="AX46" s="21">
        <v>1.06E-2</v>
      </c>
      <c r="AY46" s="21">
        <v>0</v>
      </c>
      <c r="AZ46" s="29">
        <v>1</v>
      </c>
    </row>
    <row r="47" spans="1:52">
      <c r="A47" s="21" t="s">
        <v>99</v>
      </c>
      <c r="B47" s="21" t="s">
        <v>108</v>
      </c>
      <c r="C47" s="29">
        <f>(Tableau1[[#This Row],[IG (Index glycémqiue)]]*Tableau1[[#This Row],[ Glucides (g)]])/100</f>
        <v>6.9000000000000006E-2</v>
      </c>
      <c r="E47" s="21">
        <v>0.9</v>
      </c>
      <c r="F47" s="21">
        <v>6.9</v>
      </c>
      <c r="G47" s="21">
        <v>25.6</v>
      </c>
      <c r="H47" s="21">
        <v>262</v>
      </c>
      <c r="I47" s="21">
        <v>342</v>
      </c>
      <c r="J47" s="21">
        <v>491</v>
      </c>
      <c r="K47" s="21">
        <v>0.2</v>
      </c>
      <c r="L47" s="21">
        <v>1.1499999999999999</v>
      </c>
      <c r="N47" s="21">
        <v>1</v>
      </c>
      <c r="O47" s="21">
        <v>0.05</v>
      </c>
      <c r="P47" s="21">
        <v>0.05</v>
      </c>
      <c r="Q47" s="21">
        <v>0.05</v>
      </c>
      <c r="R47" s="21">
        <v>0.06</v>
      </c>
      <c r="S47" s="21">
        <v>0.05</v>
      </c>
      <c r="T47" s="21">
        <v>5</v>
      </c>
      <c r="U47" s="21">
        <v>0.2</v>
      </c>
      <c r="V47" s="21">
        <v>18</v>
      </c>
      <c r="W47" s="21">
        <v>1</v>
      </c>
      <c r="X47" s="21">
        <v>1</v>
      </c>
      <c r="Y47" s="21">
        <v>10</v>
      </c>
      <c r="Z47" s="21">
        <v>2.5</v>
      </c>
      <c r="AA47" s="21">
        <v>1</v>
      </c>
      <c r="AB47" s="21">
        <v>14</v>
      </c>
      <c r="AC47" s="21">
        <v>51.2</v>
      </c>
      <c r="AD47" s="21">
        <v>8.1</v>
      </c>
      <c r="AE47" s="21">
        <v>286</v>
      </c>
      <c r="AF47" s="21">
        <v>1</v>
      </c>
      <c r="AG47" s="21">
        <v>0</v>
      </c>
      <c r="AH47" s="21">
        <v>16.3</v>
      </c>
      <c r="AI47" s="21">
        <v>5.85</v>
      </c>
      <c r="AJ47" s="21">
        <v>0</v>
      </c>
      <c r="AK47" s="22">
        <v>0.86599999999999999</v>
      </c>
      <c r="AL47" s="21">
        <v>70</v>
      </c>
      <c r="AM47" s="22">
        <v>0.76500000000000001</v>
      </c>
      <c r="AN47" s="21">
        <v>0.51100000000000001</v>
      </c>
      <c r="AO47" s="21">
        <v>0.308</v>
      </c>
      <c r="AP47" s="21">
        <v>0.69</v>
      </c>
      <c r="AQ47" s="21">
        <v>0.84</v>
      </c>
      <c r="AR47" s="21">
        <v>2.71</v>
      </c>
      <c r="AS47" s="21">
        <v>7.75</v>
      </c>
      <c r="AT47" s="21">
        <v>2.2599999999999998</v>
      </c>
      <c r="AU47" s="21">
        <v>4.8600000000000003</v>
      </c>
      <c r="AV47" s="21" t="s">
        <v>57</v>
      </c>
      <c r="AW47" s="21">
        <v>0.105</v>
      </c>
      <c r="AX47" s="21">
        <v>1.2999999999999999E-2</v>
      </c>
      <c r="AY47" s="21" t="s">
        <v>57</v>
      </c>
      <c r="AZ47" s="29">
        <v>1</v>
      </c>
    </row>
    <row r="48" spans="1:52">
      <c r="A48" s="21" t="s">
        <v>109</v>
      </c>
      <c r="B48" s="21" t="s">
        <v>110</v>
      </c>
      <c r="C48" s="29">
        <f>(Tableau1[[#This Row],[IG (Index glycémqiue)]]*Tableau1[[#This Row],[ Glucides (g)]])/100</f>
        <v>1.0824</v>
      </c>
      <c r="D48" s="29">
        <v>-0.06</v>
      </c>
      <c r="E48" s="21">
        <v>0.36699999999999999</v>
      </c>
      <c r="F48" s="21">
        <v>1.64</v>
      </c>
      <c r="G48" s="21">
        <v>0</v>
      </c>
      <c r="H48" s="21">
        <v>32.299999999999997</v>
      </c>
      <c r="I48" s="21">
        <v>0</v>
      </c>
      <c r="J48" s="21">
        <v>0</v>
      </c>
      <c r="K48" s="21">
        <v>0</v>
      </c>
      <c r="L48" s="21">
        <v>0</v>
      </c>
      <c r="P48" s="21">
        <v>0.02</v>
      </c>
      <c r="Q48" s="21">
        <v>0.54500000000000004</v>
      </c>
      <c r="R48" s="21">
        <v>0.36899999999999999</v>
      </c>
      <c r="S48" s="21">
        <v>0.03</v>
      </c>
      <c r="T48" s="21">
        <v>4.82</v>
      </c>
      <c r="U48" s="21">
        <v>0.115</v>
      </c>
      <c r="V48" s="21">
        <v>9</v>
      </c>
      <c r="W48" s="21">
        <v>0.14000000000000001</v>
      </c>
      <c r="X48" s="21">
        <v>0.02</v>
      </c>
      <c r="Y48" s="21">
        <v>1.2</v>
      </c>
      <c r="Z48" s="21">
        <v>7.37</v>
      </c>
      <c r="AA48" s="21">
        <v>7.1000000000000004E-3</v>
      </c>
      <c r="AB48" s="21">
        <v>13.5</v>
      </c>
      <c r="AC48" s="21">
        <v>36.5</v>
      </c>
      <c r="AD48" s="21">
        <v>5.0000000000000001E-3</v>
      </c>
      <c r="AE48" s="21">
        <v>4.4400000000000004</v>
      </c>
      <c r="AF48" s="21">
        <v>0.03</v>
      </c>
      <c r="AG48" s="21">
        <v>0</v>
      </c>
      <c r="AH48" s="21">
        <v>0</v>
      </c>
      <c r="AI48" s="21">
        <v>0</v>
      </c>
      <c r="AJ48" s="21">
        <v>0</v>
      </c>
      <c r="AK48" s="22">
        <v>0</v>
      </c>
      <c r="AL48" s="21">
        <v>0</v>
      </c>
      <c r="AM48" s="22">
        <v>0</v>
      </c>
      <c r="AN48" s="21">
        <v>0</v>
      </c>
      <c r="AO48" s="21">
        <v>0</v>
      </c>
      <c r="AP48" s="21">
        <v>0</v>
      </c>
      <c r="AQ48" s="21">
        <v>0</v>
      </c>
      <c r="AR48" s="21">
        <v>0</v>
      </c>
      <c r="AS48" s="21">
        <v>0</v>
      </c>
      <c r="AT48" s="21">
        <v>0</v>
      </c>
      <c r="AU48" s="21">
        <v>0</v>
      </c>
      <c r="AV48" s="21">
        <v>0</v>
      </c>
      <c r="AW48" s="21">
        <v>0</v>
      </c>
      <c r="AX48" s="21">
        <v>0</v>
      </c>
      <c r="AY48" s="21">
        <v>0</v>
      </c>
      <c r="AZ48" s="29">
        <v>66</v>
      </c>
    </row>
    <row r="49" spans="1:52">
      <c r="A49" s="21" t="s">
        <v>109</v>
      </c>
      <c r="B49" s="21" t="s">
        <v>112</v>
      </c>
      <c r="C49" s="29">
        <f>(Tableau1[[#This Row],[IG (Index glycémqiue)]]*Tableau1[[#This Row],[ Glucides (g)]])/100</f>
        <v>2.31</v>
      </c>
      <c r="D49" s="29">
        <v>-0.06</v>
      </c>
      <c r="E49" s="21">
        <v>0.4</v>
      </c>
      <c r="F49" s="21">
        <v>3.5</v>
      </c>
      <c r="G49" s="21">
        <v>0</v>
      </c>
      <c r="H49" s="21">
        <v>47.8</v>
      </c>
      <c r="I49" s="21">
        <v>0</v>
      </c>
      <c r="K49" s="21">
        <v>0</v>
      </c>
      <c r="L49" s="21">
        <v>0</v>
      </c>
      <c r="N49" s="21">
        <v>0</v>
      </c>
      <c r="O49" s="21">
        <v>6.0000000000000001E-3</v>
      </c>
      <c r="P49" s="21">
        <v>1.9E-2</v>
      </c>
      <c r="Q49" s="21">
        <v>0.64900000000000002</v>
      </c>
      <c r="R49" s="21">
        <v>0.13900000000000001</v>
      </c>
      <c r="S49" s="21">
        <v>4.4999999999999998E-2</v>
      </c>
      <c r="T49" s="21">
        <v>2.6</v>
      </c>
      <c r="U49" s="21">
        <v>0.02</v>
      </c>
      <c r="V49" s="21">
        <v>4.9000000000000004</v>
      </c>
      <c r="W49" s="21">
        <v>6.0000000000000001E-3</v>
      </c>
      <c r="X49" s="21">
        <v>1.2E-2</v>
      </c>
      <c r="Y49" s="21">
        <v>1.5</v>
      </c>
      <c r="Z49" s="21">
        <v>7.9</v>
      </c>
      <c r="AA49" s="21">
        <v>8.0000000000000002E-3</v>
      </c>
      <c r="AB49" s="21">
        <v>21.5</v>
      </c>
      <c r="AC49" s="21">
        <v>41.6</v>
      </c>
      <c r="AD49" s="21">
        <v>0.11</v>
      </c>
      <c r="AE49" s="21">
        <v>3.7</v>
      </c>
      <c r="AF49" s="21">
        <v>1.7999999999999999E-2</v>
      </c>
      <c r="AG49" s="21">
        <v>0</v>
      </c>
      <c r="AH49" s="21">
        <v>0</v>
      </c>
      <c r="AI49" s="21">
        <v>0</v>
      </c>
      <c r="AJ49" s="21">
        <v>0</v>
      </c>
      <c r="AK49" s="22">
        <v>0</v>
      </c>
      <c r="AL49" s="21">
        <v>0</v>
      </c>
      <c r="AM49" s="22">
        <v>0</v>
      </c>
      <c r="AN49" s="21">
        <v>0</v>
      </c>
      <c r="AO49" s="21">
        <v>0</v>
      </c>
      <c r="AP49" s="21">
        <v>0</v>
      </c>
      <c r="AQ49" s="21">
        <v>0</v>
      </c>
      <c r="AR49" s="21">
        <v>0</v>
      </c>
      <c r="AS49" s="21">
        <v>0</v>
      </c>
      <c r="AT49" s="21">
        <v>0</v>
      </c>
      <c r="AU49" s="21">
        <v>0</v>
      </c>
      <c r="AV49" s="21">
        <v>0</v>
      </c>
      <c r="AW49" s="21">
        <v>0</v>
      </c>
      <c r="AX49" s="21">
        <v>0</v>
      </c>
      <c r="AY49" s="21">
        <v>0</v>
      </c>
      <c r="AZ49" s="29">
        <v>66</v>
      </c>
    </row>
    <row r="50" spans="1:52">
      <c r="A50" s="21" t="s">
        <v>109</v>
      </c>
      <c r="B50" s="21" t="s">
        <v>113</v>
      </c>
      <c r="C50" s="29">
        <f>(Tableau1[[#This Row],[IG (Index glycémqiue)]]*Tableau1[[#This Row],[ Glucides (g)]])/100</f>
        <v>2.1383999999999999</v>
      </c>
      <c r="D50" s="29">
        <v>-0.06</v>
      </c>
      <c r="E50" s="21">
        <v>0.5</v>
      </c>
      <c r="F50" s="21">
        <v>3.24</v>
      </c>
      <c r="H50" s="21">
        <v>51.3</v>
      </c>
      <c r="I50" s="21">
        <v>0</v>
      </c>
      <c r="K50" s="21">
        <v>0</v>
      </c>
      <c r="L50" s="21">
        <v>0</v>
      </c>
      <c r="N50" s="21">
        <v>0</v>
      </c>
      <c r="O50" s="21">
        <v>0.04</v>
      </c>
      <c r="P50" s="21">
        <v>0.3</v>
      </c>
      <c r="Q50" s="21">
        <v>0.8</v>
      </c>
      <c r="R50" s="21">
        <v>1</v>
      </c>
      <c r="S50" s="21">
        <v>0.05</v>
      </c>
      <c r="T50" s="21">
        <v>7.98</v>
      </c>
      <c r="U50" s="21">
        <v>0.2</v>
      </c>
      <c r="V50" s="21">
        <v>5.89</v>
      </c>
      <c r="W50" s="21">
        <v>4.0000000000000001E-3</v>
      </c>
      <c r="X50" s="21">
        <v>6.0000000000000001E-3</v>
      </c>
      <c r="Y50" s="21">
        <v>1.9</v>
      </c>
      <c r="Z50" s="21">
        <v>9.84</v>
      </c>
      <c r="AA50" s="21">
        <v>5.0000000000000001E-3</v>
      </c>
      <c r="AB50" s="21">
        <v>25</v>
      </c>
      <c r="AC50" s="21">
        <v>48.8</v>
      </c>
      <c r="AD50" s="21">
        <v>0.9</v>
      </c>
      <c r="AE50" s="21">
        <v>1.92</v>
      </c>
      <c r="AF50" s="21">
        <v>0</v>
      </c>
      <c r="AG50" s="21">
        <v>0</v>
      </c>
      <c r="AH50" s="21">
        <v>0</v>
      </c>
      <c r="AI50" s="21">
        <v>0</v>
      </c>
      <c r="AJ50" s="21">
        <v>0</v>
      </c>
      <c r="AK50" s="22">
        <v>0</v>
      </c>
      <c r="AL50" s="21">
        <v>0</v>
      </c>
      <c r="AP50" s="21" t="s">
        <v>57</v>
      </c>
      <c r="AQ50" s="21" t="s">
        <v>57</v>
      </c>
      <c r="AR50" s="21" t="s">
        <v>57</v>
      </c>
      <c r="AS50" s="21" t="s">
        <v>57</v>
      </c>
      <c r="AT50" s="21" t="s">
        <v>57</v>
      </c>
      <c r="AU50" s="21" t="s">
        <v>57</v>
      </c>
      <c r="AV50" s="21" t="s">
        <v>57</v>
      </c>
      <c r="AW50" s="21" t="s">
        <v>57</v>
      </c>
      <c r="AX50" s="21" t="s">
        <v>57</v>
      </c>
      <c r="AY50" s="21" t="s">
        <v>57</v>
      </c>
      <c r="AZ50" s="29">
        <v>66</v>
      </c>
    </row>
    <row r="51" spans="1:52">
      <c r="A51" s="21" t="s">
        <v>109</v>
      </c>
      <c r="B51" s="21" t="s">
        <v>114</v>
      </c>
      <c r="C51" s="29">
        <f>(Tableau1[[#This Row],[IG (Index glycémqiue)]]*Tableau1[[#This Row],[ Glucides (g)]])/100</f>
        <v>3.1086</v>
      </c>
      <c r="D51" s="29">
        <v>-0.06</v>
      </c>
      <c r="E51" s="21">
        <v>0.3</v>
      </c>
      <c r="F51" s="21">
        <v>4.71</v>
      </c>
      <c r="H51" s="21">
        <v>35.299999999999997</v>
      </c>
      <c r="I51" s="21">
        <v>0</v>
      </c>
      <c r="K51" s="21">
        <v>0</v>
      </c>
      <c r="L51" s="21">
        <v>0</v>
      </c>
      <c r="P51" s="21">
        <v>0.02</v>
      </c>
      <c r="Q51" s="21">
        <v>0.26</v>
      </c>
      <c r="R51" s="21">
        <v>0.1</v>
      </c>
      <c r="S51" s="21">
        <v>0.01</v>
      </c>
      <c r="T51" s="21">
        <v>4</v>
      </c>
      <c r="U51" s="21">
        <v>0.1</v>
      </c>
      <c r="V51" s="21">
        <v>6.94</v>
      </c>
      <c r="W51" s="21">
        <v>7.0000000000000007E-2</v>
      </c>
      <c r="X51" s="21">
        <v>0.02</v>
      </c>
      <c r="Y51" s="21">
        <v>4.0999999999999996</v>
      </c>
      <c r="Z51" s="21">
        <v>6</v>
      </c>
      <c r="AB51" s="21">
        <v>10.9</v>
      </c>
      <c r="AC51" s="21">
        <v>32.700000000000003</v>
      </c>
      <c r="AE51" s="21">
        <v>15.9</v>
      </c>
      <c r="AF51" s="21">
        <v>0.03</v>
      </c>
      <c r="AG51" s="21">
        <v>0</v>
      </c>
      <c r="AJ51" s="21">
        <v>0</v>
      </c>
      <c r="AL51" s="21">
        <v>0</v>
      </c>
      <c r="AP51" s="21" t="s">
        <v>83</v>
      </c>
      <c r="AQ51" s="21" t="s">
        <v>83</v>
      </c>
      <c r="AR51" s="21" t="s">
        <v>83</v>
      </c>
      <c r="AS51" s="21" t="s">
        <v>83</v>
      </c>
      <c r="AT51" s="21" t="s">
        <v>83</v>
      </c>
      <c r="AU51" s="21" t="s">
        <v>83</v>
      </c>
      <c r="AV51" s="21" t="s">
        <v>83</v>
      </c>
      <c r="AW51" s="21" t="s">
        <v>83</v>
      </c>
      <c r="AX51" s="21" t="s">
        <v>83</v>
      </c>
      <c r="AY51" s="21" t="s">
        <v>83</v>
      </c>
      <c r="AZ51" s="29">
        <v>66</v>
      </c>
    </row>
    <row r="52" spans="1:52">
      <c r="A52" s="21" t="s">
        <v>109</v>
      </c>
      <c r="B52" s="21" t="s">
        <v>115</v>
      </c>
      <c r="C52" s="29">
        <f>(Tableau1[[#This Row],[IG (Index glycémqiue)]]*Tableau1[[#This Row],[ Glucides (g)]])/100</f>
        <v>3.0359999999999996</v>
      </c>
      <c r="D52" s="29">
        <v>-0.06</v>
      </c>
      <c r="E52" s="21">
        <v>0.4</v>
      </c>
      <c r="F52" s="21">
        <v>4.5999999999999996</v>
      </c>
      <c r="H52" s="21">
        <v>62</v>
      </c>
      <c r="I52" s="21">
        <v>0</v>
      </c>
      <c r="K52" s="21">
        <v>0</v>
      </c>
      <c r="L52" s="21">
        <v>0</v>
      </c>
      <c r="O52" s="21">
        <v>7.0000000000000001E-3</v>
      </c>
      <c r="P52" s="21">
        <v>0.03</v>
      </c>
      <c r="Q52" s="21">
        <v>0.47</v>
      </c>
      <c r="R52" s="21">
        <v>8.5000000000000006E-2</v>
      </c>
      <c r="S52" s="21">
        <v>4.4999999999999998E-2</v>
      </c>
      <c r="T52" s="21">
        <v>2.6</v>
      </c>
      <c r="U52" s="21">
        <v>0.02</v>
      </c>
      <c r="V52" s="21">
        <v>4.3</v>
      </c>
      <c r="W52" s="21">
        <v>8.9999999999999993E-3</v>
      </c>
      <c r="X52" s="21">
        <v>0.02</v>
      </c>
      <c r="Y52" s="21">
        <v>1.75</v>
      </c>
      <c r="Z52" s="21">
        <v>9</v>
      </c>
      <c r="AA52" s="21">
        <v>1.7999999999999999E-2</v>
      </c>
      <c r="AB52" s="21">
        <v>18.399999999999999</v>
      </c>
      <c r="AC52" s="21">
        <v>64.2</v>
      </c>
      <c r="AD52" s="21">
        <v>0.11</v>
      </c>
      <c r="AE52" s="21">
        <v>6.8</v>
      </c>
      <c r="AF52" s="21">
        <v>1.2999999999999999E-2</v>
      </c>
      <c r="AG52" s="21">
        <v>0</v>
      </c>
      <c r="AH52" s="21">
        <v>0</v>
      </c>
      <c r="AI52" s="21">
        <v>0</v>
      </c>
      <c r="AJ52" s="21">
        <v>0</v>
      </c>
      <c r="AK52" s="22">
        <v>0</v>
      </c>
      <c r="AL52" s="21">
        <v>0</v>
      </c>
      <c r="AM52" s="22">
        <v>0</v>
      </c>
      <c r="AN52" s="21">
        <v>0</v>
      </c>
      <c r="AO52" s="21">
        <v>0</v>
      </c>
      <c r="AP52" s="21">
        <v>0</v>
      </c>
      <c r="AQ52" s="21">
        <v>0</v>
      </c>
      <c r="AR52" s="21">
        <v>0</v>
      </c>
      <c r="AS52" s="21">
        <v>0</v>
      </c>
      <c r="AT52" s="21">
        <v>0</v>
      </c>
      <c r="AU52" s="21">
        <v>0</v>
      </c>
      <c r="AV52" s="21">
        <v>0</v>
      </c>
      <c r="AW52" s="21">
        <v>0</v>
      </c>
      <c r="AX52" s="21">
        <v>0</v>
      </c>
      <c r="AY52" s="21">
        <v>0</v>
      </c>
      <c r="AZ52" s="29">
        <v>66</v>
      </c>
    </row>
    <row r="53" spans="1:52">
      <c r="A53" s="21" t="s">
        <v>109</v>
      </c>
      <c r="B53" s="21" t="s">
        <v>116</v>
      </c>
      <c r="C53" s="29">
        <f>(Tableau1[[#This Row],[IG (Index glycémqiue)]]*Tableau1[[#This Row],[ Glucides (g)]])/100</f>
        <v>3.0821999999999998</v>
      </c>
      <c r="D53" s="29">
        <v>-0.06</v>
      </c>
      <c r="E53" s="21">
        <v>0.25</v>
      </c>
      <c r="F53" s="21">
        <v>4.67</v>
      </c>
      <c r="H53" s="21">
        <v>26</v>
      </c>
      <c r="I53" s="21">
        <v>0</v>
      </c>
      <c r="K53" s="21">
        <v>0</v>
      </c>
      <c r="L53" s="21">
        <v>0</v>
      </c>
      <c r="N53" s="21">
        <v>0.1</v>
      </c>
      <c r="O53" s="21">
        <v>1.33</v>
      </c>
      <c r="P53" s="21">
        <v>1.23E-2</v>
      </c>
      <c r="Q53" s="21">
        <v>0.65</v>
      </c>
      <c r="R53" s="21">
        <v>4.7E-2</v>
      </c>
      <c r="S53" s="21">
        <v>0.04</v>
      </c>
      <c r="T53" s="21">
        <v>5</v>
      </c>
      <c r="U53" s="21">
        <v>0.08</v>
      </c>
      <c r="V53" s="21">
        <v>5.73</v>
      </c>
      <c r="W53" s="21">
        <v>4.3E-3</v>
      </c>
      <c r="X53" s="21">
        <v>1.0999999999999999E-2</v>
      </c>
      <c r="Y53" s="21">
        <v>1</v>
      </c>
      <c r="Z53" s="21">
        <v>5.53</v>
      </c>
      <c r="AA53" s="21">
        <v>7.4999999999999997E-3</v>
      </c>
      <c r="AB53" s="21">
        <v>9.85</v>
      </c>
      <c r="AC53" s="21">
        <v>29.3</v>
      </c>
      <c r="AD53" s="21">
        <v>2.2000000000000002</v>
      </c>
      <c r="AE53" s="21">
        <v>2.5099999999999998</v>
      </c>
      <c r="AF53" s="21">
        <v>1.3299999999999999E-2</v>
      </c>
      <c r="AG53" s="21">
        <v>0</v>
      </c>
      <c r="AL53" s="21">
        <v>0</v>
      </c>
      <c r="AP53" s="21" t="s">
        <v>57</v>
      </c>
      <c r="AQ53" s="21" t="s">
        <v>57</v>
      </c>
      <c r="AR53" s="21" t="s">
        <v>57</v>
      </c>
      <c r="AS53" s="21" t="s">
        <v>57</v>
      </c>
      <c r="AT53" s="21" t="s">
        <v>57</v>
      </c>
      <c r="AU53" s="21" t="s">
        <v>57</v>
      </c>
      <c r="AV53" s="21" t="s">
        <v>57</v>
      </c>
      <c r="AW53" s="21" t="s">
        <v>57</v>
      </c>
      <c r="AX53" s="21" t="s">
        <v>57</v>
      </c>
      <c r="AY53" s="21" t="s">
        <v>57</v>
      </c>
      <c r="AZ53" s="29">
        <v>66</v>
      </c>
    </row>
    <row r="54" spans="1:52">
      <c r="A54" s="21" t="s">
        <v>117</v>
      </c>
      <c r="B54" s="21" t="s">
        <v>118</v>
      </c>
      <c r="C54" s="29">
        <f>(Tableau1[[#This Row],[IG (Index glycémqiue)]]*Tableau1[[#This Row],[ Glucides (g)]])/100</f>
        <v>53.774999999999999</v>
      </c>
      <c r="E54" s="21">
        <v>11.9</v>
      </c>
      <c r="F54" s="21">
        <v>71.7</v>
      </c>
      <c r="G54" s="21">
        <v>6.82</v>
      </c>
      <c r="H54" s="21">
        <v>404</v>
      </c>
      <c r="I54" s="21">
        <v>53</v>
      </c>
      <c r="K54" s="21">
        <v>0.34499999999999997</v>
      </c>
      <c r="L54" s="21">
        <v>1.04</v>
      </c>
      <c r="N54" s="21">
        <v>0</v>
      </c>
      <c r="O54" s="21">
        <v>0.39200000000000002</v>
      </c>
      <c r="P54" s="21">
        <v>0.14199999999999999</v>
      </c>
      <c r="Q54" s="21">
        <v>2.4</v>
      </c>
      <c r="S54" s="21">
        <v>0.27900000000000003</v>
      </c>
      <c r="T54" s="21">
        <v>95.3</v>
      </c>
      <c r="U54" s="21">
        <v>0</v>
      </c>
      <c r="V54" s="21">
        <v>23.4</v>
      </c>
      <c r="W54" s="21">
        <v>0.13500000000000001</v>
      </c>
      <c r="X54" s="21">
        <v>1.37</v>
      </c>
      <c r="Y54" s="21">
        <v>8.43</v>
      </c>
      <c r="Z54" s="21">
        <v>43.2</v>
      </c>
      <c r="AA54" s="21">
        <v>0.67300000000000004</v>
      </c>
      <c r="AB54" s="21">
        <v>122</v>
      </c>
      <c r="AC54" s="21">
        <v>250</v>
      </c>
      <c r="AD54" s="21">
        <v>10</v>
      </c>
      <c r="AE54" s="21">
        <v>484</v>
      </c>
      <c r="AF54" s="21">
        <v>0.79300000000000004</v>
      </c>
      <c r="AG54" s="21">
        <v>3.89</v>
      </c>
      <c r="AH54" s="21">
        <v>3.12</v>
      </c>
      <c r="AI54" s="21">
        <v>2.04</v>
      </c>
      <c r="AJ54" s="21">
        <v>0</v>
      </c>
      <c r="AK54" s="22">
        <v>1.18</v>
      </c>
      <c r="AL54" s="21">
        <v>0</v>
      </c>
      <c r="AM54" s="22">
        <v>2.8700000000000002E-3</v>
      </c>
      <c r="AN54" s="21">
        <v>2.8700000000000002E-3</v>
      </c>
      <c r="AO54" s="21">
        <v>2.5000000000000001E-2</v>
      </c>
      <c r="AP54" s="21">
        <v>7.1799999999999998E-3</v>
      </c>
      <c r="AQ54" s="21">
        <v>4.4999999999999998E-2</v>
      </c>
      <c r="AR54" s="21">
        <v>0.13600000000000001</v>
      </c>
      <c r="AS54" s="21">
        <v>1.93</v>
      </c>
      <c r="AT54" s="21">
        <v>0.38700000000000001</v>
      </c>
      <c r="AU54" s="21">
        <v>1.7</v>
      </c>
      <c r="AV54" s="21">
        <v>0.90100000000000002</v>
      </c>
      <c r="AW54" s="21">
        <v>5.1299999999999998E-2</v>
      </c>
      <c r="AX54" s="21">
        <v>0</v>
      </c>
      <c r="AY54" s="21">
        <v>4.7699999999999999E-4</v>
      </c>
      <c r="AZ54" s="29">
        <v>75</v>
      </c>
    </row>
    <row r="55" spans="1:52">
      <c r="A55" s="21" t="s">
        <v>117</v>
      </c>
      <c r="B55" s="21" t="s">
        <v>119</v>
      </c>
      <c r="C55" s="29">
        <f>(Tableau1[[#This Row],[IG (Index glycémqiue)]]*Tableau1[[#This Row],[ Glucides (g)]])/100</f>
        <v>49.2</v>
      </c>
      <c r="E55" s="21">
        <v>13.4</v>
      </c>
      <c r="F55" s="21">
        <v>65.599999999999994</v>
      </c>
      <c r="G55" s="21">
        <v>7.24</v>
      </c>
      <c r="H55" s="21">
        <v>400</v>
      </c>
      <c r="I55" s="21">
        <v>0</v>
      </c>
      <c r="J55" s="21">
        <v>50</v>
      </c>
      <c r="K55" s="21">
        <v>0</v>
      </c>
      <c r="L55" s="21">
        <v>2.5</v>
      </c>
      <c r="N55" s="21">
        <v>0</v>
      </c>
      <c r="O55" s="21">
        <v>0.39</v>
      </c>
      <c r="P55" s="21">
        <v>0.13</v>
      </c>
      <c r="Q55" s="21">
        <v>1.9</v>
      </c>
      <c r="R55" s="21">
        <v>0.74</v>
      </c>
      <c r="S55" s="21">
        <v>0.47</v>
      </c>
      <c r="T55" s="21">
        <v>58</v>
      </c>
      <c r="U55" s="21">
        <v>0</v>
      </c>
      <c r="V55" s="21">
        <v>40.6</v>
      </c>
      <c r="W55" s="21">
        <v>1</v>
      </c>
      <c r="X55" s="21">
        <v>3.1</v>
      </c>
      <c r="Y55" s="21">
        <v>10</v>
      </c>
      <c r="Z55" s="21">
        <v>77.8</v>
      </c>
      <c r="AA55" s="21">
        <v>2</v>
      </c>
      <c r="AB55" s="21">
        <v>260</v>
      </c>
      <c r="AC55" s="21">
        <v>350</v>
      </c>
      <c r="AD55" s="21">
        <v>5</v>
      </c>
      <c r="AE55" s="21">
        <v>487</v>
      </c>
      <c r="AF55" s="21">
        <v>1.9</v>
      </c>
      <c r="AG55" s="21">
        <v>9.1999999999999993</v>
      </c>
      <c r="AH55" s="21">
        <v>2.41</v>
      </c>
      <c r="AI55" s="21">
        <v>2.09</v>
      </c>
      <c r="AJ55" s="21">
        <v>0</v>
      </c>
      <c r="AK55" s="22">
        <v>1.97</v>
      </c>
      <c r="AL55" s="21">
        <v>0</v>
      </c>
      <c r="AM55" s="22">
        <v>0</v>
      </c>
      <c r="AN55" s="21">
        <v>0</v>
      </c>
      <c r="AO55" s="21">
        <v>0</v>
      </c>
      <c r="AP55" s="21">
        <v>9.1699999999999993E-3</v>
      </c>
      <c r="AQ55" s="21">
        <v>2.4299999999999999E-2</v>
      </c>
      <c r="AR55" s="21">
        <v>5.8900000000000001E-2</v>
      </c>
      <c r="AS55" s="21">
        <v>2.0699999999999998</v>
      </c>
      <c r="AT55" s="21">
        <v>0.246</v>
      </c>
      <c r="AU55" s="21">
        <v>2</v>
      </c>
      <c r="AV55" s="21">
        <v>1.8</v>
      </c>
      <c r="AW55" s="21">
        <v>0.16500000000000001</v>
      </c>
      <c r="AX55" s="21">
        <v>0</v>
      </c>
      <c r="AY55" s="21">
        <v>6.5099999999999997E-5</v>
      </c>
      <c r="AZ55" s="29">
        <v>75</v>
      </c>
    </row>
    <row r="56" spans="1:52">
      <c r="A56" s="21" t="s">
        <v>117</v>
      </c>
      <c r="B56" s="21" t="s">
        <v>120</v>
      </c>
      <c r="C56" s="29">
        <f>(Tableau1[[#This Row],[IG (Index glycémqiue)]]*Tableau1[[#This Row],[ Glucides (g)]])/100</f>
        <v>48.3</v>
      </c>
      <c r="E56" s="21">
        <v>14.3</v>
      </c>
      <c r="F56" s="21">
        <v>64.400000000000006</v>
      </c>
      <c r="G56" s="21">
        <v>8.3000000000000007</v>
      </c>
      <c r="H56" s="21">
        <v>404</v>
      </c>
      <c r="I56" s="21">
        <v>0</v>
      </c>
      <c r="J56" s="21">
        <v>50</v>
      </c>
      <c r="K56" s="21">
        <v>0</v>
      </c>
      <c r="L56" s="21">
        <v>0.49</v>
      </c>
      <c r="N56" s="21">
        <v>0</v>
      </c>
      <c r="O56" s="21">
        <v>0.16</v>
      </c>
      <c r="P56" s="21">
        <v>0.12</v>
      </c>
      <c r="Q56" s="21">
        <v>1.6</v>
      </c>
      <c r="R56" s="21">
        <v>0.57999999999999996</v>
      </c>
      <c r="S56" s="21">
        <v>0.16</v>
      </c>
      <c r="T56" s="21">
        <v>29</v>
      </c>
      <c r="U56" s="21">
        <v>0</v>
      </c>
      <c r="V56" s="21">
        <v>39.5</v>
      </c>
      <c r="W56" s="21">
        <v>1</v>
      </c>
      <c r="X56" s="21">
        <v>1.1000000000000001</v>
      </c>
      <c r="Y56" s="21">
        <v>10</v>
      </c>
      <c r="Z56" s="21">
        <v>55.1</v>
      </c>
      <c r="AA56" s="21">
        <v>1.1000000000000001</v>
      </c>
      <c r="AB56" s="21">
        <v>186</v>
      </c>
      <c r="AC56" s="21">
        <v>233</v>
      </c>
      <c r="AD56" s="21">
        <v>5</v>
      </c>
      <c r="AE56" s="21">
        <v>648</v>
      </c>
      <c r="AF56" s="21">
        <v>1.5</v>
      </c>
      <c r="AG56" s="21">
        <v>7.48</v>
      </c>
      <c r="AH56" s="21">
        <v>1.88</v>
      </c>
      <c r="AI56" s="21">
        <v>1.96</v>
      </c>
      <c r="AJ56" s="21">
        <v>0</v>
      </c>
      <c r="AK56" s="22">
        <v>2.0699999999999998</v>
      </c>
      <c r="AL56" s="21">
        <v>0</v>
      </c>
      <c r="AM56" s="22">
        <v>0</v>
      </c>
      <c r="AN56" s="21">
        <v>0</v>
      </c>
      <c r="AO56" s="21">
        <v>6.4599999999999998E-4</v>
      </c>
      <c r="AP56" s="21">
        <v>1.6799999999999998E-5</v>
      </c>
      <c r="AQ56" s="21">
        <v>2.7799999999999999E-3</v>
      </c>
      <c r="AR56" s="21">
        <v>1.5900000000000001E-2</v>
      </c>
      <c r="AS56" s="21">
        <v>1.58</v>
      </c>
      <c r="AT56" s="21">
        <v>0.20799999999999999</v>
      </c>
      <c r="AU56" s="21">
        <v>0.99399999999999999</v>
      </c>
      <c r="AV56" s="21">
        <v>1.71</v>
      </c>
      <c r="AW56" s="21">
        <v>9.3100000000000002E-2</v>
      </c>
      <c r="AX56" s="21">
        <v>0</v>
      </c>
      <c r="AY56" s="21">
        <v>0</v>
      </c>
      <c r="AZ56" s="29">
        <v>75</v>
      </c>
    </row>
    <row r="57" spans="1:52">
      <c r="A57" s="21" t="s">
        <v>117</v>
      </c>
      <c r="B57" s="21" t="s">
        <v>121</v>
      </c>
      <c r="C57" s="29">
        <f>(Tableau1[[#This Row],[IG (Index glycémqiue)]]*Tableau1[[#This Row],[ Glucides (g)]])/100</f>
        <v>55.05</v>
      </c>
      <c r="E57" s="21">
        <v>10.9</v>
      </c>
      <c r="F57" s="21">
        <v>73.400000000000006</v>
      </c>
      <c r="G57" s="21">
        <v>5.84</v>
      </c>
      <c r="H57" s="21">
        <v>402</v>
      </c>
      <c r="L57" s="21">
        <v>4.7</v>
      </c>
      <c r="N57" s="21">
        <v>0</v>
      </c>
      <c r="O57" s="21">
        <v>0.66</v>
      </c>
      <c r="P57" s="21">
        <v>0.22</v>
      </c>
      <c r="Q57" s="21">
        <v>1.1000000000000001</v>
      </c>
      <c r="S57" s="21">
        <v>0.94</v>
      </c>
      <c r="T57" s="21">
        <v>94</v>
      </c>
      <c r="U57" s="21">
        <v>0</v>
      </c>
      <c r="V57" s="21">
        <v>376</v>
      </c>
      <c r="W57" s="21">
        <v>0.182</v>
      </c>
      <c r="X57" s="21">
        <v>1.3</v>
      </c>
      <c r="Y57" s="21">
        <v>6.3</v>
      </c>
      <c r="Z57" s="21">
        <v>22.5</v>
      </c>
      <c r="AA57" s="21">
        <v>0.7</v>
      </c>
      <c r="AB57" s="21">
        <v>120</v>
      </c>
      <c r="AC57" s="21">
        <v>161</v>
      </c>
      <c r="AD57" s="21">
        <v>2.2000000000000002</v>
      </c>
      <c r="AE57" s="21">
        <v>12.1</v>
      </c>
      <c r="AF57" s="21">
        <v>7</v>
      </c>
      <c r="AG57" s="21">
        <v>5.9</v>
      </c>
      <c r="AH57" s="21">
        <v>2.2000000000000002</v>
      </c>
      <c r="AI57" s="21">
        <v>1.6</v>
      </c>
      <c r="AJ57" s="21">
        <v>0</v>
      </c>
      <c r="AK57" s="22">
        <v>0.97599999999999998</v>
      </c>
      <c r="AL57" s="21">
        <v>0.6</v>
      </c>
      <c r="AM57" s="22">
        <v>0</v>
      </c>
      <c r="AN57" s="21">
        <v>0</v>
      </c>
      <c r="AO57" s="21">
        <v>0</v>
      </c>
      <c r="AP57" s="21">
        <v>0</v>
      </c>
      <c r="AQ57" s="21">
        <v>4.0000000000000001E-3</v>
      </c>
      <c r="AR57" s="21">
        <v>2.1999999999999999E-2</v>
      </c>
      <c r="AS57" s="21">
        <v>1.95</v>
      </c>
      <c r="AT57" s="21">
        <v>0.184</v>
      </c>
      <c r="AU57" s="21">
        <v>0.111</v>
      </c>
      <c r="AV57" s="21">
        <v>0.55400000000000005</v>
      </c>
      <c r="AW57" s="21">
        <v>4.82E-2</v>
      </c>
      <c r="AX57" s="21">
        <v>0</v>
      </c>
      <c r="AY57" s="21">
        <v>0</v>
      </c>
      <c r="AZ57" s="29">
        <v>75</v>
      </c>
    </row>
    <row r="58" spans="1:52">
      <c r="A58" s="21" t="s">
        <v>117</v>
      </c>
      <c r="B58" s="21" t="s">
        <v>122</v>
      </c>
      <c r="C58" s="29">
        <f>(Tableau1[[#This Row],[IG (Index glycémqiue)]]*Tableau1[[#This Row],[ Glucides (g)]])/100</f>
        <v>0</v>
      </c>
      <c r="E58" s="21">
        <v>5.86</v>
      </c>
      <c r="F58" s="21">
        <v>30.3</v>
      </c>
      <c r="G58" s="21">
        <v>13.7</v>
      </c>
      <c r="H58" s="21">
        <v>271</v>
      </c>
      <c r="I58" s="21">
        <v>23</v>
      </c>
      <c r="K58" s="21">
        <v>0.5</v>
      </c>
      <c r="L58" s="21">
        <v>2.4</v>
      </c>
      <c r="N58" s="21">
        <v>0</v>
      </c>
      <c r="O58" s="21">
        <v>0.106</v>
      </c>
      <c r="P58" s="21">
        <v>0.11700000000000001</v>
      </c>
      <c r="Q58" s="21">
        <v>0.73</v>
      </c>
      <c r="R58" s="21">
        <v>0.35</v>
      </c>
      <c r="S58" s="21">
        <v>7.0000000000000007E-2</v>
      </c>
      <c r="T58" s="21">
        <v>33</v>
      </c>
      <c r="U58" s="21">
        <v>0.27500000000000002</v>
      </c>
      <c r="V58" s="21">
        <v>38.9</v>
      </c>
      <c r="W58" s="21">
        <v>0.1</v>
      </c>
      <c r="X58" s="21">
        <v>0.6</v>
      </c>
      <c r="Y58" s="21">
        <v>30</v>
      </c>
      <c r="Z58" s="21">
        <v>14.2</v>
      </c>
      <c r="AA58" s="21">
        <v>0.3</v>
      </c>
      <c r="AB58" s="21">
        <v>116</v>
      </c>
      <c r="AC58" s="21">
        <v>137</v>
      </c>
      <c r="AD58" s="21">
        <v>5</v>
      </c>
      <c r="AE58" s="21">
        <v>463</v>
      </c>
      <c r="AF58" s="21">
        <v>0.45</v>
      </c>
      <c r="AG58" s="21">
        <v>1.5</v>
      </c>
      <c r="AH58" s="21">
        <v>8.09</v>
      </c>
      <c r="AI58" s="21">
        <v>3.31</v>
      </c>
      <c r="AJ58" s="21">
        <v>0</v>
      </c>
      <c r="AK58" s="22">
        <v>1.05</v>
      </c>
      <c r="AL58" s="21">
        <v>24.7</v>
      </c>
      <c r="AM58" s="22">
        <v>0.44700000000000001</v>
      </c>
      <c r="AN58" s="21">
        <v>0.27200000000000002</v>
      </c>
      <c r="AO58" s="21">
        <v>0.16200000000000001</v>
      </c>
      <c r="AP58" s="21">
        <v>0.34399999999999997</v>
      </c>
      <c r="AQ58" s="21">
        <v>0.47599999999999998</v>
      </c>
      <c r="AR58" s="21">
        <v>1.25</v>
      </c>
      <c r="AS58" s="21">
        <v>3.55</v>
      </c>
      <c r="AT58" s="21">
        <v>1.1299999999999999</v>
      </c>
      <c r="AU58" s="21">
        <v>2.89</v>
      </c>
      <c r="AV58" s="21">
        <v>0.94599999999999995</v>
      </c>
      <c r="AW58" s="21">
        <v>5.9499999999999997E-2</v>
      </c>
      <c r="AX58" s="21">
        <v>0</v>
      </c>
      <c r="AY58" s="21">
        <v>8.9300000000000004E-3</v>
      </c>
      <c r="AZ58" s="29"/>
    </row>
    <row r="59" spans="1:52">
      <c r="A59" s="21" t="s">
        <v>117</v>
      </c>
      <c r="B59" s="21" t="s">
        <v>123</v>
      </c>
      <c r="C59" s="29">
        <f>(Tableau1[[#This Row],[IG (Index glycémqiue)]]*Tableau1[[#This Row],[ Glucides (g)]])/100</f>
        <v>0</v>
      </c>
      <c r="E59" s="21">
        <v>12.7</v>
      </c>
      <c r="F59" s="21">
        <v>71.5</v>
      </c>
      <c r="G59" s="21">
        <v>5.5</v>
      </c>
      <c r="H59" s="21">
        <v>395</v>
      </c>
      <c r="I59" s="21">
        <v>0</v>
      </c>
      <c r="J59" s="21">
        <v>50</v>
      </c>
      <c r="K59" s="21">
        <v>0</v>
      </c>
      <c r="L59" s="21">
        <v>0.15</v>
      </c>
      <c r="N59" s="21">
        <v>0</v>
      </c>
      <c r="O59" s="21">
        <v>0.2</v>
      </c>
      <c r="P59" s="21">
        <v>0.09</v>
      </c>
      <c r="Q59" s="21">
        <v>1</v>
      </c>
      <c r="R59" s="21">
        <v>0.71</v>
      </c>
      <c r="S59" s="21">
        <v>0.12</v>
      </c>
      <c r="T59" s="21">
        <v>22</v>
      </c>
      <c r="U59" s="21">
        <v>0</v>
      </c>
      <c r="V59" s="21">
        <v>72.8</v>
      </c>
      <c r="W59" s="21">
        <v>0.1</v>
      </c>
      <c r="X59" s="21">
        <v>1.8</v>
      </c>
      <c r="Y59" s="21">
        <v>10</v>
      </c>
      <c r="Z59" s="21">
        <v>55.5</v>
      </c>
      <c r="AA59" s="21">
        <v>1.2</v>
      </c>
      <c r="AB59" s="21">
        <v>196</v>
      </c>
      <c r="AC59" s="21">
        <v>270</v>
      </c>
      <c r="AD59" s="21">
        <v>5</v>
      </c>
      <c r="AE59" s="21">
        <v>728</v>
      </c>
      <c r="AF59" s="21">
        <v>1.5</v>
      </c>
      <c r="AG59" s="21">
        <v>4.5</v>
      </c>
      <c r="AH59" s="21">
        <v>0.22</v>
      </c>
      <c r="AI59" s="21">
        <v>0.105</v>
      </c>
      <c r="AJ59" s="21">
        <v>0</v>
      </c>
      <c r="AK59" s="22">
        <v>0.83499999999999996</v>
      </c>
      <c r="AL59" s="21">
        <v>0</v>
      </c>
      <c r="AM59" s="22">
        <v>0</v>
      </c>
      <c r="AN59" s="21">
        <v>0</v>
      </c>
      <c r="AO59" s="21">
        <v>4.1200000000000004E-3</v>
      </c>
      <c r="AP59" s="21">
        <v>2.0600000000000002E-3</v>
      </c>
      <c r="AQ59" s="21">
        <v>5.0600000000000003E-3</v>
      </c>
      <c r="AR59" s="21">
        <v>5.7400000000000003E-3</v>
      </c>
      <c r="AS59" s="21">
        <v>0.16400000000000001</v>
      </c>
      <c r="AT59" s="21">
        <v>3.8899999999999997E-2</v>
      </c>
      <c r="AU59" s="21">
        <v>0.105</v>
      </c>
      <c r="AV59" s="21">
        <v>0.752</v>
      </c>
      <c r="AW59" s="21">
        <v>8.3299999999999999E-2</v>
      </c>
      <c r="AX59" s="21" t="s">
        <v>57</v>
      </c>
      <c r="AY59" s="21" t="s">
        <v>57</v>
      </c>
      <c r="AZ59" s="29"/>
    </row>
    <row r="60" spans="1:52">
      <c r="A60" s="21" t="s">
        <v>117</v>
      </c>
      <c r="B60" s="21" t="s">
        <v>124</v>
      </c>
      <c r="C60" s="29">
        <f>(Tableau1[[#This Row],[IG (Index glycémqiue)]]*Tableau1[[#This Row],[ Glucides (g)]])/100</f>
        <v>0</v>
      </c>
      <c r="D60" s="29">
        <v>5.69</v>
      </c>
      <c r="E60" s="21">
        <v>15.1</v>
      </c>
      <c r="F60" s="21">
        <v>38.4</v>
      </c>
      <c r="G60" s="21">
        <v>38</v>
      </c>
      <c r="H60" s="21">
        <v>564</v>
      </c>
      <c r="J60" s="21">
        <v>0</v>
      </c>
      <c r="N60" s="21">
        <v>0</v>
      </c>
      <c r="O60" s="21">
        <v>0.08</v>
      </c>
      <c r="P60" s="21">
        <v>0.22</v>
      </c>
      <c r="Q60" s="21">
        <v>1.1000000000000001</v>
      </c>
      <c r="S60" s="21">
        <v>0.44</v>
      </c>
      <c r="T60" s="21">
        <v>30</v>
      </c>
      <c r="U60" s="21">
        <v>0</v>
      </c>
      <c r="V60" s="21">
        <v>20</v>
      </c>
      <c r="W60" s="21">
        <v>0.127</v>
      </c>
      <c r="X60" s="21">
        <v>1.3</v>
      </c>
      <c r="Y60" s="21">
        <v>6.3</v>
      </c>
      <c r="Z60" s="21">
        <v>25</v>
      </c>
      <c r="AA60" s="21">
        <v>0.61699999999999999</v>
      </c>
      <c r="AB60" s="21">
        <v>119</v>
      </c>
      <c r="AC60" s="21">
        <v>161</v>
      </c>
      <c r="AD60" s="21">
        <v>2.2000000000000002</v>
      </c>
      <c r="AE60" s="21">
        <v>246</v>
      </c>
      <c r="AF60" s="21">
        <v>0.71199999999999997</v>
      </c>
      <c r="AG60" s="21">
        <v>4.2</v>
      </c>
      <c r="AH60" s="21">
        <v>13.5</v>
      </c>
      <c r="AI60" s="21">
        <v>9.27</v>
      </c>
      <c r="AJ60" s="21">
        <v>0</v>
      </c>
      <c r="AK60" s="22">
        <v>2.5</v>
      </c>
      <c r="AM60" s="22">
        <v>0</v>
      </c>
      <c r="AN60" s="21">
        <v>0</v>
      </c>
      <c r="AO60" s="21">
        <v>0.129</v>
      </c>
      <c r="AP60" s="21">
        <v>3.3099999999999997E-2</v>
      </c>
      <c r="AQ60" s="21">
        <v>0.33900000000000002</v>
      </c>
      <c r="AR60" s="21">
        <v>0.42299999999999999</v>
      </c>
      <c r="AS60" s="21">
        <v>11.3</v>
      </c>
      <c r="AT60" s="21">
        <v>1.17</v>
      </c>
      <c r="AU60" s="21">
        <v>8.9600000000000009</v>
      </c>
      <c r="AV60" s="21">
        <v>2.44</v>
      </c>
      <c r="AW60" s="21">
        <v>5.6800000000000003E-2</v>
      </c>
      <c r="AX60" s="21">
        <v>8.9400000000000005E-4</v>
      </c>
      <c r="AY60" s="21">
        <v>2.5500000000000002E-4</v>
      </c>
      <c r="AZ60" s="29"/>
    </row>
    <row r="61" spans="1:52">
      <c r="A61" s="21" t="s">
        <v>117</v>
      </c>
      <c r="B61" s="21" t="s">
        <v>125</v>
      </c>
      <c r="C61" s="29">
        <f>(Tableau1[[#This Row],[IG (Index glycémqiue)]]*Tableau1[[#This Row],[ Glucides (g)]])/100</f>
        <v>0</v>
      </c>
      <c r="D61" s="34">
        <v>5</v>
      </c>
      <c r="E61" s="21">
        <v>15.9</v>
      </c>
      <c r="F61" s="21">
        <v>66.599999999999994</v>
      </c>
      <c r="G61" s="21">
        <v>9.7899999999999991</v>
      </c>
      <c r="H61" s="21">
        <v>426</v>
      </c>
      <c r="I61" s="21">
        <v>0</v>
      </c>
      <c r="J61" s="21">
        <v>0</v>
      </c>
      <c r="K61" s="21">
        <v>0</v>
      </c>
      <c r="L61" s="21">
        <v>1.9</v>
      </c>
      <c r="N61" s="21">
        <v>7</v>
      </c>
      <c r="O61" s="21">
        <v>0.216</v>
      </c>
      <c r="P61" s="21">
        <v>8.2000000000000003E-2</v>
      </c>
      <c r="Q61" s="21">
        <v>1.83</v>
      </c>
      <c r="R61" s="21">
        <v>0.47</v>
      </c>
      <c r="S61" s="21">
        <v>0.111</v>
      </c>
      <c r="T61" s="21">
        <v>72.400000000000006</v>
      </c>
      <c r="U61" s="21">
        <v>0.255</v>
      </c>
      <c r="V61" s="21">
        <v>48</v>
      </c>
      <c r="W61" s="21">
        <v>0.25</v>
      </c>
      <c r="X61" s="21">
        <v>1.2</v>
      </c>
      <c r="Y61" s="21">
        <v>20</v>
      </c>
      <c r="Z61" s="21">
        <v>66.3</v>
      </c>
      <c r="AA61" s="21">
        <v>0.36</v>
      </c>
      <c r="AB61" s="21">
        <v>188</v>
      </c>
      <c r="AC61" s="21">
        <v>213</v>
      </c>
      <c r="AD61" s="21">
        <v>5</v>
      </c>
      <c r="AE61" s="21">
        <v>591</v>
      </c>
      <c r="AF61" s="21">
        <v>1.4</v>
      </c>
      <c r="AG61" s="21">
        <v>4</v>
      </c>
      <c r="AH61" s="21">
        <v>2.1</v>
      </c>
      <c r="AI61" s="21">
        <v>5.41</v>
      </c>
      <c r="AJ61" s="21">
        <v>0</v>
      </c>
      <c r="AK61" s="22">
        <v>1.42</v>
      </c>
      <c r="AL61" s="21">
        <v>6</v>
      </c>
      <c r="AP61" s="21" t="s">
        <v>57</v>
      </c>
      <c r="AQ61" s="21">
        <v>1.49E-2</v>
      </c>
      <c r="AR61" s="21">
        <v>2.98E-2</v>
      </c>
      <c r="AS61" s="21">
        <v>1.59</v>
      </c>
      <c r="AT61" s="21">
        <v>0.315</v>
      </c>
      <c r="AU61" s="21">
        <v>3.88</v>
      </c>
      <c r="AV61" s="21">
        <v>1.1100000000000001</v>
      </c>
      <c r="AW61" s="21">
        <v>0.31</v>
      </c>
      <c r="AX61" s="21">
        <v>0</v>
      </c>
      <c r="AY61" s="21">
        <v>0</v>
      </c>
      <c r="AZ61" s="29"/>
    </row>
    <row r="62" spans="1:52">
      <c r="A62" s="21" t="s">
        <v>117</v>
      </c>
      <c r="B62" s="21" t="s">
        <v>126</v>
      </c>
      <c r="C62" s="29">
        <f>(Tableau1[[#This Row],[IG (Index glycémqiue)]]*Tableau1[[#This Row],[ Glucides (g)]])/100</f>
        <v>0</v>
      </c>
      <c r="D62" s="34">
        <v>5</v>
      </c>
      <c r="E62" s="21">
        <v>11.3</v>
      </c>
      <c r="F62" s="21">
        <v>67.3</v>
      </c>
      <c r="G62" s="21">
        <v>7.48</v>
      </c>
      <c r="H62" s="21">
        <v>397</v>
      </c>
      <c r="J62" s="21">
        <v>50</v>
      </c>
      <c r="L62" s="21">
        <v>0.5</v>
      </c>
      <c r="O62" s="21">
        <v>0.19</v>
      </c>
      <c r="P62" s="21">
        <v>0.11</v>
      </c>
      <c r="Q62" s="21">
        <v>1.4</v>
      </c>
      <c r="R62" s="21">
        <v>0.69</v>
      </c>
      <c r="S62" s="21">
        <v>0.25</v>
      </c>
      <c r="T62" s="21">
        <v>26</v>
      </c>
      <c r="V62" s="21">
        <v>26.8</v>
      </c>
      <c r="W62" s="21">
        <v>1</v>
      </c>
      <c r="X62" s="21">
        <v>1.6</v>
      </c>
      <c r="Y62" s="21">
        <v>10</v>
      </c>
      <c r="Z62" s="21">
        <v>60.9</v>
      </c>
      <c r="AA62" s="21">
        <v>1.7</v>
      </c>
      <c r="AB62" s="21">
        <v>213</v>
      </c>
      <c r="AC62" s="21">
        <v>284</v>
      </c>
      <c r="AD62" s="21">
        <v>5</v>
      </c>
      <c r="AE62" s="21">
        <v>635</v>
      </c>
      <c r="AF62" s="21">
        <v>1.4</v>
      </c>
      <c r="AG62" s="21">
        <v>7.51</v>
      </c>
      <c r="AH62" s="21">
        <v>1.04</v>
      </c>
      <c r="AI62" s="21">
        <v>4.28</v>
      </c>
      <c r="AJ62" s="21">
        <v>0</v>
      </c>
      <c r="AK62" s="22">
        <v>1.86</v>
      </c>
      <c r="AM62" s="22">
        <v>0</v>
      </c>
      <c r="AN62" s="21">
        <v>0</v>
      </c>
      <c r="AO62" s="21">
        <v>0</v>
      </c>
      <c r="AP62" s="21">
        <v>7.1699999999999995E-5</v>
      </c>
      <c r="AQ62" s="21">
        <v>3.86E-4</v>
      </c>
      <c r="AR62" s="21">
        <v>3.3999999999999998E-3</v>
      </c>
      <c r="AS62" s="21">
        <v>0.317</v>
      </c>
      <c r="AT62" s="21">
        <v>0.11899999999999999</v>
      </c>
      <c r="AU62" s="21">
        <v>4.07</v>
      </c>
      <c r="AV62" s="21">
        <v>1.28</v>
      </c>
      <c r="AW62" s="21">
        <v>0.58299999999999996</v>
      </c>
      <c r="AX62" s="21">
        <v>0</v>
      </c>
      <c r="AY62" s="21">
        <v>0</v>
      </c>
      <c r="AZ62" s="29"/>
    </row>
    <row r="63" spans="1:52">
      <c r="A63" s="21" t="s">
        <v>117</v>
      </c>
      <c r="B63" s="21" t="s">
        <v>127</v>
      </c>
      <c r="C63" s="29">
        <f>(Tableau1[[#This Row],[IG (Index glycémqiue)]]*Tableau1[[#This Row],[ Glucides (g)]])/100</f>
        <v>0</v>
      </c>
      <c r="D63" s="34">
        <v>5</v>
      </c>
      <c r="E63" s="21">
        <v>10.3</v>
      </c>
      <c r="F63" s="21">
        <v>70.400000000000006</v>
      </c>
      <c r="G63" s="21">
        <v>8.19</v>
      </c>
      <c r="H63" s="21">
        <v>407</v>
      </c>
      <c r="J63" s="21">
        <v>50</v>
      </c>
      <c r="L63" s="21">
        <v>0.63</v>
      </c>
      <c r="O63" s="21">
        <v>0.2</v>
      </c>
      <c r="P63" s="21">
        <v>7.0000000000000007E-2</v>
      </c>
      <c r="Q63" s="21">
        <v>1.4</v>
      </c>
      <c r="R63" s="21">
        <v>0.52</v>
      </c>
      <c r="S63" s="21">
        <v>0.14000000000000001</v>
      </c>
      <c r="T63" s="21">
        <v>21</v>
      </c>
      <c r="V63" s="21">
        <v>42.2</v>
      </c>
      <c r="X63" s="21">
        <v>1</v>
      </c>
      <c r="Y63" s="21">
        <v>10</v>
      </c>
      <c r="Z63" s="21">
        <v>23.4</v>
      </c>
      <c r="AA63" s="21">
        <v>1</v>
      </c>
      <c r="AB63" s="21">
        <v>120</v>
      </c>
      <c r="AC63" s="21">
        <v>163</v>
      </c>
      <c r="AD63" s="21">
        <v>5</v>
      </c>
      <c r="AE63" s="21">
        <v>431</v>
      </c>
      <c r="AF63" s="21">
        <v>1</v>
      </c>
      <c r="AG63" s="21">
        <v>5.4</v>
      </c>
      <c r="AH63" s="21">
        <v>3.01</v>
      </c>
      <c r="AI63" s="21">
        <v>3.38</v>
      </c>
      <c r="AJ63" s="21">
        <v>0</v>
      </c>
      <c r="AK63" s="22">
        <v>1.47</v>
      </c>
      <c r="AM63" s="22">
        <v>0</v>
      </c>
      <c r="AN63" s="21">
        <v>0</v>
      </c>
      <c r="AO63" s="21">
        <v>0</v>
      </c>
      <c r="AP63" s="21">
        <v>7.8399999999999995E-5</v>
      </c>
      <c r="AQ63" s="21">
        <v>4.2200000000000001E-4</v>
      </c>
      <c r="AR63" s="21">
        <v>3.7200000000000002E-3</v>
      </c>
      <c r="AS63" s="21">
        <v>0.34699999999999998</v>
      </c>
      <c r="AT63" s="21">
        <v>0.13</v>
      </c>
      <c r="AU63" s="21">
        <v>3.38</v>
      </c>
      <c r="AV63" s="21">
        <v>1.01</v>
      </c>
      <c r="AW63" s="21">
        <v>0.46100000000000002</v>
      </c>
      <c r="AX63" s="21">
        <v>0</v>
      </c>
      <c r="AY63" s="21">
        <v>0</v>
      </c>
      <c r="AZ63" s="29"/>
    </row>
    <row r="64" spans="1:52">
      <c r="A64" s="21" t="s">
        <v>117</v>
      </c>
      <c r="B64" s="21" t="s">
        <v>128</v>
      </c>
      <c r="C64" s="29">
        <f>(Tableau1[[#This Row],[IG (Index glycémqiue)]]*Tableau1[[#This Row],[ Glucides (g)]])/100</f>
        <v>0</v>
      </c>
      <c r="D64" s="34">
        <v>5</v>
      </c>
      <c r="E64" s="21">
        <v>10.5</v>
      </c>
      <c r="F64" s="21">
        <v>74.599999999999994</v>
      </c>
      <c r="G64" s="21">
        <v>5.23</v>
      </c>
      <c r="H64" s="21">
        <v>396</v>
      </c>
      <c r="J64" s="21">
        <v>0</v>
      </c>
      <c r="K64" s="21">
        <v>0</v>
      </c>
      <c r="L64" s="21">
        <v>0</v>
      </c>
      <c r="N64" s="21">
        <v>0</v>
      </c>
      <c r="O64" s="21">
        <v>0.06</v>
      </c>
      <c r="P64" s="21">
        <v>0.06</v>
      </c>
      <c r="Q64" s="21">
        <v>0.9</v>
      </c>
      <c r="R64" s="21">
        <v>0.1</v>
      </c>
      <c r="S64" s="21">
        <v>0.08</v>
      </c>
      <c r="T64" s="21">
        <v>31</v>
      </c>
      <c r="U64" s="21">
        <v>0</v>
      </c>
      <c r="V64" s="21">
        <v>27</v>
      </c>
      <c r="W64" s="21">
        <v>0.18</v>
      </c>
      <c r="X64" s="21">
        <v>1.35</v>
      </c>
      <c r="Y64" s="21">
        <v>4</v>
      </c>
      <c r="Z64" s="21">
        <v>40.5</v>
      </c>
      <c r="AA64" s="21">
        <v>0.7</v>
      </c>
      <c r="AB64" s="21">
        <v>104</v>
      </c>
      <c r="AC64" s="21">
        <v>182</v>
      </c>
      <c r="AD64" s="21">
        <v>2</v>
      </c>
      <c r="AE64" s="21">
        <v>582</v>
      </c>
      <c r="AF64" s="21">
        <v>1</v>
      </c>
      <c r="AG64" s="21">
        <v>4.42</v>
      </c>
      <c r="AH64" s="21">
        <v>1.87</v>
      </c>
      <c r="AI64" s="21">
        <v>2.37</v>
      </c>
      <c r="AJ64" s="21">
        <v>0</v>
      </c>
      <c r="AK64" s="22">
        <v>0.78100000000000003</v>
      </c>
      <c r="AL64" s="21">
        <v>0</v>
      </c>
      <c r="AM64" s="22">
        <v>0</v>
      </c>
      <c r="AN64" s="21">
        <v>0</v>
      </c>
      <c r="AO64" s="21">
        <v>6.0099999999999997E-3</v>
      </c>
      <c r="AP64" s="21">
        <v>0</v>
      </c>
      <c r="AQ64" s="21">
        <v>4.4600000000000001E-2</v>
      </c>
      <c r="AR64" s="21">
        <v>4.1799999999999997E-2</v>
      </c>
      <c r="AS64" s="21">
        <v>1.61</v>
      </c>
      <c r="AT64" s="21">
        <v>0.16700000000000001</v>
      </c>
      <c r="AU64" s="21">
        <v>2.21</v>
      </c>
      <c r="AV64" s="21">
        <v>0.73399999999999999</v>
      </c>
      <c r="AW64" s="21">
        <v>3.1300000000000001E-2</v>
      </c>
      <c r="AX64" s="21">
        <v>3.0500000000000002E-3</v>
      </c>
      <c r="AY64" s="21">
        <v>4.3899999999999998E-3</v>
      </c>
      <c r="AZ64" s="29"/>
    </row>
    <row r="65" spans="1:52">
      <c r="A65" s="21" t="s">
        <v>117</v>
      </c>
      <c r="B65" s="21" t="s">
        <v>129</v>
      </c>
      <c r="C65" s="29">
        <f>(Tableau1[[#This Row],[IG (Index glycémqiue)]]*Tableau1[[#This Row],[ Glucides (g)]])/100</f>
        <v>0</v>
      </c>
      <c r="D65" s="34">
        <v>5</v>
      </c>
      <c r="E65" s="21">
        <v>12.1</v>
      </c>
      <c r="F65" s="21">
        <v>68.5</v>
      </c>
      <c r="G65" s="21">
        <v>8</v>
      </c>
      <c r="H65" s="21">
        <v>409</v>
      </c>
      <c r="J65" s="21">
        <v>0</v>
      </c>
      <c r="K65" s="21">
        <v>0</v>
      </c>
      <c r="L65" s="21">
        <v>1.5</v>
      </c>
      <c r="N65" s="21">
        <v>0</v>
      </c>
      <c r="O65" s="21">
        <v>0.2</v>
      </c>
      <c r="P65" s="21">
        <v>0.15</v>
      </c>
      <c r="Q65" s="21">
        <v>1.5</v>
      </c>
      <c r="R65" s="21">
        <v>0.1</v>
      </c>
      <c r="S65" s="21">
        <v>0.1</v>
      </c>
      <c r="T65" s="21">
        <v>57</v>
      </c>
      <c r="U65" s="21">
        <v>0</v>
      </c>
      <c r="V65" s="21">
        <v>30</v>
      </c>
      <c r="W65" s="21">
        <v>0.18</v>
      </c>
      <c r="X65" s="21">
        <v>9</v>
      </c>
      <c r="Y65" s="21">
        <v>4</v>
      </c>
      <c r="Z65" s="21">
        <v>66</v>
      </c>
      <c r="AA65" s="21">
        <v>0.7</v>
      </c>
      <c r="AB65" s="21">
        <v>194</v>
      </c>
      <c r="AC65" s="21">
        <v>300</v>
      </c>
      <c r="AD65" s="21">
        <v>1.7</v>
      </c>
      <c r="AE65" s="21">
        <v>630</v>
      </c>
      <c r="AF65" s="21">
        <v>1.5</v>
      </c>
      <c r="AG65" s="21">
        <v>7.5</v>
      </c>
      <c r="AH65" s="21">
        <v>2.21</v>
      </c>
      <c r="AI65" s="21">
        <v>2.41</v>
      </c>
      <c r="AJ65" s="21">
        <v>0</v>
      </c>
      <c r="AK65" s="22">
        <v>2.0499999999999998</v>
      </c>
      <c r="AL65" s="21">
        <v>0</v>
      </c>
      <c r="AM65" s="22">
        <v>0</v>
      </c>
      <c r="AN65" s="21">
        <v>0</v>
      </c>
      <c r="AO65" s="21">
        <v>1E-3</v>
      </c>
      <c r="AP65" s="21">
        <v>1.2E-4</v>
      </c>
      <c r="AQ65" s="21">
        <v>7.8300000000000002E-3</v>
      </c>
      <c r="AR65" s="21">
        <v>1.9400000000000001E-2</v>
      </c>
      <c r="AS65" s="21">
        <v>1.85</v>
      </c>
      <c r="AT65" s="21">
        <v>0.24099999999999999</v>
      </c>
      <c r="AU65" s="21">
        <v>1.18</v>
      </c>
      <c r="AV65" s="21">
        <v>1.66</v>
      </c>
      <c r="AW65" s="21">
        <v>8.1799999999999998E-2</v>
      </c>
      <c r="AX65" s="21">
        <v>0</v>
      </c>
      <c r="AY65" s="21">
        <v>0</v>
      </c>
      <c r="AZ65" s="29"/>
    </row>
    <row r="66" spans="1:52">
      <c r="A66" s="21" t="s">
        <v>117</v>
      </c>
      <c r="B66" s="21" t="s">
        <v>130</v>
      </c>
      <c r="C66" s="29">
        <f>(Tableau1[[#This Row],[IG (Index glycémqiue)]]*Tableau1[[#This Row],[ Glucides (g)]])/100</f>
        <v>0</v>
      </c>
      <c r="D66" s="34">
        <v>5</v>
      </c>
      <c r="E66" s="21">
        <v>8.33</v>
      </c>
      <c r="F66" s="21">
        <v>53.4</v>
      </c>
      <c r="G66" s="21">
        <v>1.25</v>
      </c>
      <c r="H66" s="21">
        <v>261</v>
      </c>
      <c r="J66" s="21">
        <v>50</v>
      </c>
      <c r="L66" s="21">
        <v>7.3999999999999996E-2</v>
      </c>
      <c r="O66" s="21">
        <v>0.11</v>
      </c>
      <c r="P66" s="21">
        <v>0.08</v>
      </c>
      <c r="Q66" s="21">
        <v>2.6</v>
      </c>
      <c r="R66" s="21">
        <v>0.49</v>
      </c>
      <c r="S66" s="21">
        <v>0.05</v>
      </c>
      <c r="T66" s="21">
        <v>21</v>
      </c>
      <c r="V66" s="21">
        <v>52.7</v>
      </c>
      <c r="X66" s="21">
        <v>1</v>
      </c>
      <c r="Y66" s="21">
        <v>10</v>
      </c>
      <c r="Z66" s="21">
        <v>18.100000000000001</v>
      </c>
      <c r="AA66" s="21">
        <v>1</v>
      </c>
      <c r="AB66" s="21">
        <v>84</v>
      </c>
      <c r="AC66" s="21">
        <v>134</v>
      </c>
      <c r="AD66" s="21">
        <v>5</v>
      </c>
      <c r="AE66" s="21">
        <v>530</v>
      </c>
      <c r="AF66" s="21">
        <v>1</v>
      </c>
      <c r="AG66" s="21">
        <v>1.2</v>
      </c>
      <c r="AH66" s="21">
        <v>0</v>
      </c>
      <c r="AI66" s="21">
        <v>0</v>
      </c>
      <c r="AJ66" s="21">
        <v>0</v>
      </c>
      <c r="AK66" s="22">
        <v>0</v>
      </c>
      <c r="AM66" s="22">
        <v>0</v>
      </c>
      <c r="AN66" s="21">
        <v>0</v>
      </c>
      <c r="AO66" s="21">
        <v>0</v>
      </c>
      <c r="AP66" s="21">
        <v>0</v>
      </c>
      <c r="AQ66" s="21">
        <v>0</v>
      </c>
      <c r="AR66" s="21">
        <v>0</v>
      </c>
      <c r="AS66" s="21">
        <v>0</v>
      </c>
      <c r="AT66" s="21">
        <v>0</v>
      </c>
      <c r="AU66" s="21">
        <v>0</v>
      </c>
      <c r="AV66" s="21">
        <v>0</v>
      </c>
      <c r="AW66" s="21">
        <v>0</v>
      </c>
      <c r="AX66" s="21" t="s">
        <v>57</v>
      </c>
      <c r="AY66" s="21" t="s">
        <v>57</v>
      </c>
      <c r="AZ66" s="29"/>
    </row>
    <row r="67" spans="1:52">
      <c r="A67" s="21" t="s">
        <v>117</v>
      </c>
      <c r="B67" s="21" t="s">
        <v>131</v>
      </c>
      <c r="C67" s="29">
        <f>(Tableau1[[#This Row],[IG (Index glycémqiue)]]*Tableau1[[#This Row],[ Glucides (g)]])/100</f>
        <v>0</v>
      </c>
      <c r="D67" s="34">
        <v>5</v>
      </c>
      <c r="E67" s="21">
        <v>10.5</v>
      </c>
      <c r="F67" s="21">
        <v>74.2</v>
      </c>
      <c r="G67" s="21">
        <v>3.9</v>
      </c>
      <c r="H67" s="21">
        <v>382</v>
      </c>
      <c r="J67" s="21">
        <v>50</v>
      </c>
      <c r="L67" s="21">
        <v>0.26</v>
      </c>
      <c r="N67" s="21">
        <v>0</v>
      </c>
      <c r="O67" s="21">
        <v>0.71</v>
      </c>
      <c r="P67" s="21">
        <v>0.09</v>
      </c>
      <c r="Q67" s="21">
        <v>3.3</v>
      </c>
      <c r="R67" s="21">
        <v>0.71</v>
      </c>
      <c r="S67" s="21">
        <v>0.69299999999999995</v>
      </c>
      <c r="T67" s="21">
        <v>72.5</v>
      </c>
      <c r="U67" s="21">
        <v>0</v>
      </c>
      <c r="V67" s="21">
        <v>42.3</v>
      </c>
      <c r="X67" s="21">
        <v>1</v>
      </c>
      <c r="Y67" s="21">
        <v>10</v>
      </c>
      <c r="Z67" s="21">
        <v>29.8</v>
      </c>
      <c r="AA67" s="21">
        <v>1</v>
      </c>
      <c r="AB67" s="21">
        <v>131</v>
      </c>
      <c r="AC67" s="21">
        <v>254</v>
      </c>
      <c r="AD67" s="21">
        <v>5</v>
      </c>
      <c r="AE67" s="21">
        <v>599</v>
      </c>
      <c r="AF67" s="21">
        <v>1</v>
      </c>
      <c r="AG67" s="21">
        <v>3.85</v>
      </c>
      <c r="AH67" s="21">
        <v>0.81899999999999995</v>
      </c>
      <c r="AI67" s="21">
        <v>1.57</v>
      </c>
      <c r="AJ67" s="21">
        <v>0</v>
      </c>
      <c r="AK67" s="22">
        <v>1.36</v>
      </c>
      <c r="AM67" s="22">
        <v>0</v>
      </c>
      <c r="AN67" s="21">
        <v>0</v>
      </c>
      <c r="AO67" s="21">
        <v>0</v>
      </c>
      <c r="AP67" s="21">
        <v>1.1999999999999999E-3</v>
      </c>
      <c r="AQ67" s="21">
        <v>8.6399999999999997E-4</v>
      </c>
      <c r="AR67" s="21">
        <v>5.0200000000000002E-3</v>
      </c>
      <c r="AS67" s="21">
        <v>0.46200000000000002</v>
      </c>
      <c r="AT67" s="21">
        <v>6.3399999999999998E-2</v>
      </c>
      <c r="AU67" s="21">
        <v>1.57</v>
      </c>
      <c r="AV67" s="21">
        <v>1.08</v>
      </c>
      <c r="AW67" s="21">
        <v>0.26800000000000002</v>
      </c>
      <c r="AX67" s="21">
        <v>1.17E-2</v>
      </c>
      <c r="AY67" s="21">
        <v>0</v>
      </c>
      <c r="AZ67" s="29"/>
    </row>
    <row r="68" spans="1:52">
      <c r="A68" s="21" t="s">
        <v>132</v>
      </c>
      <c r="B68" s="21" t="s">
        <v>133</v>
      </c>
      <c r="C68" s="29">
        <f>(Tableau1[[#This Row],[IG (Index glycémqiue)]]*Tableau1[[#This Row],[ Glucides (g)]])/100</f>
        <v>0</v>
      </c>
      <c r="D68" s="34">
        <v>3.5</v>
      </c>
      <c r="E68" s="21">
        <v>4.42</v>
      </c>
      <c r="F68" s="21">
        <v>49.3</v>
      </c>
      <c r="G68" s="21">
        <v>30.6</v>
      </c>
      <c r="H68" s="21">
        <v>513</v>
      </c>
      <c r="O68" s="21" t="s">
        <v>57</v>
      </c>
      <c r="AE68" s="21">
        <v>388</v>
      </c>
      <c r="AG68" s="21">
        <v>11.5</v>
      </c>
      <c r="AH68" s="21">
        <v>15.1</v>
      </c>
      <c r="AI68" s="21">
        <v>11.3</v>
      </c>
      <c r="AJ68" s="21">
        <v>0</v>
      </c>
      <c r="AK68" s="22">
        <v>2.84</v>
      </c>
      <c r="AL68" s="21">
        <v>37.700000000000003</v>
      </c>
      <c r="AM68" s="22">
        <v>0</v>
      </c>
      <c r="AN68" s="21">
        <v>0</v>
      </c>
      <c r="AO68" s="21">
        <v>0</v>
      </c>
      <c r="AP68" s="21" t="s">
        <v>57</v>
      </c>
      <c r="AQ68" s="21">
        <v>3.0599999999999999E-2</v>
      </c>
      <c r="AR68" s="21">
        <v>0.153</v>
      </c>
      <c r="AS68" s="21">
        <v>13.3</v>
      </c>
      <c r="AT68" s="21">
        <v>1.31</v>
      </c>
      <c r="AU68" s="21" t="s">
        <v>57</v>
      </c>
      <c r="AV68" s="21" t="s">
        <v>57</v>
      </c>
      <c r="AW68" s="21" t="s">
        <v>57</v>
      </c>
      <c r="AX68" s="21">
        <v>0</v>
      </c>
      <c r="AY68" s="21">
        <v>0</v>
      </c>
      <c r="AZ68" s="29"/>
    </row>
    <row r="69" spans="1:52">
      <c r="A69" s="21" t="s">
        <v>132</v>
      </c>
      <c r="B69" s="21" t="s">
        <v>134</v>
      </c>
      <c r="C69" s="29">
        <f>(Tableau1[[#This Row],[IG (Index glycémqiue)]]*Tableau1[[#This Row],[ Glucides (g)]])/100</f>
        <v>0</v>
      </c>
      <c r="D69" s="34">
        <v>3.5</v>
      </c>
      <c r="E69" s="21">
        <v>8.0500000000000007</v>
      </c>
      <c r="F69" s="21">
        <v>58</v>
      </c>
      <c r="G69" s="21">
        <v>28.1</v>
      </c>
      <c r="H69" s="21">
        <v>518</v>
      </c>
      <c r="I69" s="21">
        <v>2</v>
      </c>
      <c r="J69" s="21">
        <v>33</v>
      </c>
      <c r="K69" s="21">
        <v>0.5</v>
      </c>
      <c r="L69" s="21">
        <v>3.7</v>
      </c>
      <c r="N69" s="21">
        <v>3.9</v>
      </c>
      <c r="O69" s="21">
        <v>0.16500000000000001</v>
      </c>
      <c r="P69" s="21">
        <v>0.14000000000000001</v>
      </c>
      <c r="Q69" s="21">
        <v>3.4</v>
      </c>
      <c r="R69" s="21">
        <v>0.62</v>
      </c>
      <c r="S69" s="21">
        <v>0.26</v>
      </c>
      <c r="T69" s="21">
        <v>42</v>
      </c>
      <c r="U69" s="21">
        <v>0.15</v>
      </c>
      <c r="V69" s="21">
        <v>55.4</v>
      </c>
      <c r="W69" s="21">
        <v>0.2</v>
      </c>
      <c r="X69" s="21">
        <v>1.2</v>
      </c>
      <c r="Y69" s="21">
        <v>11</v>
      </c>
      <c r="Z69" s="21">
        <v>38.5</v>
      </c>
      <c r="AA69" s="21">
        <v>0.42</v>
      </c>
      <c r="AB69" s="21">
        <v>95.8</v>
      </c>
      <c r="AC69" s="21">
        <v>371</v>
      </c>
      <c r="AD69" s="21">
        <v>7</v>
      </c>
      <c r="AE69" s="21">
        <v>695</v>
      </c>
      <c r="AF69" s="21">
        <v>0.5</v>
      </c>
      <c r="AG69" s="21">
        <v>1</v>
      </c>
      <c r="AH69" s="21">
        <v>10.6</v>
      </c>
      <c r="AI69" s="21">
        <v>7.73</v>
      </c>
      <c r="AJ69" s="21">
        <v>0</v>
      </c>
      <c r="AK69" s="22">
        <v>4.3</v>
      </c>
      <c r="AL69" s="21">
        <v>5.6</v>
      </c>
      <c r="AM69" s="22" t="s">
        <v>111</v>
      </c>
      <c r="AN69" s="21">
        <v>5.5500000000000001E-2</v>
      </c>
      <c r="AO69" s="21">
        <v>0.51400000000000001</v>
      </c>
      <c r="AP69" s="21">
        <v>0.14099999999999999</v>
      </c>
      <c r="AQ69" s="21">
        <v>1.48</v>
      </c>
      <c r="AR69" s="21">
        <v>0.78400000000000003</v>
      </c>
      <c r="AS69" s="21">
        <v>6.42</v>
      </c>
      <c r="AT69" s="21">
        <v>0.97599999999999998</v>
      </c>
      <c r="AU69" s="21">
        <v>6.4</v>
      </c>
      <c r="AV69" s="21">
        <v>4.2300000000000004</v>
      </c>
      <c r="AW69" s="21">
        <v>6.0199999999999997E-2</v>
      </c>
      <c r="AX69" s="21">
        <v>1.4E-3</v>
      </c>
      <c r="AY69" s="21">
        <v>5.1400000000000003E-4</v>
      </c>
      <c r="AZ69" s="29"/>
    </row>
    <row r="70" spans="1:52">
      <c r="D70" s="34"/>
      <c r="AZ70" s="2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Z72"/>
  <sheetViews>
    <sheetView workbookViewId="0">
      <selection activeCell="F1" sqref="F1:F1048576"/>
    </sheetView>
  </sheetViews>
  <sheetFormatPr baseColWidth="10" defaultRowHeight="12.75"/>
  <sheetData>
    <row r="1" spans="1:52">
      <c r="A1" s="35" t="s">
        <v>6</v>
      </c>
      <c r="B1" s="36" t="s">
        <v>7</v>
      </c>
      <c r="C1" s="37" t="s">
        <v>181</v>
      </c>
      <c r="D1" s="37" t="s">
        <v>180</v>
      </c>
      <c r="E1" s="36" t="s">
        <v>33</v>
      </c>
      <c r="F1" s="36" t="s">
        <v>34</v>
      </c>
      <c r="G1" s="36" t="s">
        <v>35</v>
      </c>
      <c r="H1" s="36" t="s">
        <v>39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12</v>
      </c>
      <c r="N1" s="36" t="s">
        <v>13</v>
      </c>
      <c r="O1" s="36" t="s">
        <v>14</v>
      </c>
      <c r="P1" s="36" t="s">
        <v>15</v>
      </c>
      <c r="Q1" s="36" t="s">
        <v>16</v>
      </c>
      <c r="R1" s="36" t="s">
        <v>17</v>
      </c>
      <c r="S1" s="36" t="s">
        <v>18</v>
      </c>
      <c r="T1" s="36" t="s">
        <v>20</v>
      </c>
      <c r="U1" s="36" t="s">
        <v>19</v>
      </c>
      <c r="V1" s="36" t="s">
        <v>26</v>
      </c>
      <c r="W1" s="36" t="s">
        <v>29</v>
      </c>
      <c r="X1" s="36" t="s">
        <v>28</v>
      </c>
      <c r="Y1" s="36" t="s">
        <v>32</v>
      </c>
      <c r="Z1" s="36" t="s">
        <v>23</v>
      </c>
      <c r="AA1" s="36" t="s">
        <v>27</v>
      </c>
      <c r="AB1" s="36" t="s">
        <v>24</v>
      </c>
      <c r="AC1" s="36" t="s">
        <v>25</v>
      </c>
      <c r="AD1" s="36" t="s">
        <v>31</v>
      </c>
      <c r="AE1" s="36" t="s">
        <v>22</v>
      </c>
      <c r="AF1" s="36" t="s">
        <v>30</v>
      </c>
      <c r="AG1" s="36" t="s">
        <v>36</v>
      </c>
      <c r="AH1" s="36" t="s">
        <v>37</v>
      </c>
      <c r="AI1" s="36" t="s">
        <v>38</v>
      </c>
      <c r="AJ1" s="36" t="s">
        <v>40</v>
      </c>
      <c r="AK1" s="36" t="s">
        <v>41</v>
      </c>
      <c r="AL1" s="36" t="s">
        <v>21</v>
      </c>
      <c r="AM1" s="36" t="s">
        <v>42</v>
      </c>
      <c r="AN1" s="36" t="s">
        <v>43</v>
      </c>
      <c r="AO1" s="36" t="s">
        <v>44</v>
      </c>
      <c r="AP1" s="36" t="s">
        <v>45</v>
      </c>
      <c r="AQ1" s="36" t="s">
        <v>46</v>
      </c>
      <c r="AR1" s="36" t="s">
        <v>47</v>
      </c>
      <c r="AS1" s="36" t="s">
        <v>48</v>
      </c>
      <c r="AT1" s="36" t="s">
        <v>49</v>
      </c>
      <c r="AU1" s="36" t="s">
        <v>50</v>
      </c>
      <c r="AV1" s="36" t="s">
        <v>51</v>
      </c>
      <c r="AW1" s="36" t="s">
        <v>52</v>
      </c>
      <c r="AX1" s="36" t="s">
        <v>53</v>
      </c>
      <c r="AY1" s="36" t="s">
        <v>54</v>
      </c>
      <c r="AZ1" s="37" t="s">
        <v>242</v>
      </c>
    </row>
    <row r="2" spans="1:52">
      <c r="A2" s="38" t="s">
        <v>55</v>
      </c>
      <c r="B2" s="39" t="s">
        <v>56</v>
      </c>
      <c r="C2" s="40">
        <f>(Tableau1[[#This Row],[IG (Index glycémqiue)]]*Tableau1[[#This Row],[ Glucides (g)]])/100</f>
        <v>8.0000000000000002E-3</v>
      </c>
      <c r="D2" s="40">
        <v>18.27</v>
      </c>
      <c r="E2" s="39">
        <v>10.8</v>
      </c>
      <c r="F2" s="39">
        <v>0.8</v>
      </c>
      <c r="G2" s="39">
        <v>8.8000000000000007</v>
      </c>
      <c r="H2" s="39">
        <v>126</v>
      </c>
      <c r="I2" s="39">
        <v>0</v>
      </c>
      <c r="J2" s="39"/>
      <c r="K2" s="39"/>
      <c r="L2" s="39"/>
      <c r="M2" s="39"/>
      <c r="N2" s="39">
        <v>12</v>
      </c>
      <c r="O2" s="39">
        <v>0.11</v>
      </c>
      <c r="P2" s="39">
        <v>0.24</v>
      </c>
      <c r="Q2" s="39">
        <v>2.4700000000000002</v>
      </c>
      <c r="R2" s="39">
        <v>0.99</v>
      </c>
      <c r="S2" s="39">
        <v>0.11</v>
      </c>
      <c r="T2" s="39">
        <v>5</v>
      </c>
      <c r="U2" s="39">
        <v>9.25</v>
      </c>
      <c r="V2" s="39">
        <v>6.93</v>
      </c>
      <c r="W2" s="39">
        <v>0.21</v>
      </c>
      <c r="X2" s="39">
        <v>3.53</v>
      </c>
      <c r="Y2" s="39">
        <v>1</v>
      </c>
      <c r="Z2" s="39">
        <v>15.9</v>
      </c>
      <c r="AA2" s="39">
        <v>5.8999999999999997E-2</v>
      </c>
      <c r="AB2" s="39">
        <v>316</v>
      </c>
      <c r="AC2" s="39">
        <v>205</v>
      </c>
      <c r="AD2" s="39"/>
      <c r="AE2" s="39">
        <v>130</v>
      </c>
      <c r="AF2" s="39">
        <v>1.36</v>
      </c>
      <c r="AG2" s="39">
        <v>0</v>
      </c>
      <c r="AH2" s="39">
        <v>2.6</v>
      </c>
      <c r="AI2" s="39">
        <v>1.84</v>
      </c>
      <c r="AJ2" s="39">
        <v>0</v>
      </c>
      <c r="AK2" s="41">
        <v>1.04</v>
      </c>
      <c r="AL2" s="39">
        <v>2080</v>
      </c>
      <c r="AM2" s="41">
        <v>0</v>
      </c>
      <c r="AN2" s="39">
        <v>0</v>
      </c>
      <c r="AO2" s="39">
        <v>0</v>
      </c>
      <c r="AP2" s="39"/>
      <c r="AQ2" s="39">
        <v>0</v>
      </c>
      <c r="AR2" s="39">
        <v>0.02</v>
      </c>
      <c r="AS2" s="39">
        <v>1.25</v>
      </c>
      <c r="AT2" s="39">
        <v>1.27</v>
      </c>
      <c r="AU2" s="39"/>
      <c r="AV2" s="39"/>
      <c r="AW2" s="39"/>
      <c r="AX2" s="39">
        <v>0</v>
      </c>
      <c r="AY2" s="39">
        <v>0.59</v>
      </c>
      <c r="AZ2" s="40">
        <v>1</v>
      </c>
    </row>
    <row r="3" spans="1:52">
      <c r="A3" s="42" t="s">
        <v>55</v>
      </c>
      <c r="B3" s="43" t="s">
        <v>58</v>
      </c>
      <c r="C3" s="44">
        <f>(Tableau1[[#This Row],[IG (Index glycémqiue)]]*Tableau1[[#This Row],[ Glucides (g)]])/100</f>
        <v>1.0700000000000001E-2</v>
      </c>
      <c r="D3" s="45">
        <v>17</v>
      </c>
      <c r="E3" s="43">
        <v>12.1</v>
      </c>
      <c r="F3" s="43">
        <v>1.07</v>
      </c>
      <c r="G3" s="43">
        <v>9.51</v>
      </c>
      <c r="H3" s="43">
        <v>138</v>
      </c>
      <c r="I3" s="43">
        <v>0</v>
      </c>
      <c r="J3" s="43"/>
      <c r="K3" s="43"/>
      <c r="L3" s="43"/>
      <c r="M3" s="43"/>
      <c r="N3" s="43">
        <v>14</v>
      </c>
      <c r="O3" s="43">
        <v>7.8E-2</v>
      </c>
      <c r="P3" s="43">
        <v>0.223</v>
      </c>
      <c r="Q3" s="43">
        <v>3.33</v>
      </c>
      <c r="R3" s="43">
        <v>1.82</v>
      </c>
      <c r="S3" s="43">
        <v>0.14000000000000001</v>
      </c>
      <c r="T3" s="43">
        <v>4</v>
      </c>
      <c r="U3" s="43">
        <v>1.42</v>
      </c>
      <c r="V3" s="43">
        <v>9</v>
      </c>
      <c r="W3" s="43">
        <v>0.26300000000000001</v>
      </c>
      <c r="X3" s="43">
        <v>1.82</v>
      </c>
      <c r="Y3" s="43">
        <v>1</v>
      </c>
      <c r="Z3" s="43">
        <v>12</v>
      </c>
      <c r="AA3" s="43">
        <v>8.5000000000000006E-2</v>
      </c>
      <c r="AB3" s="43">
        <v>220</v>
      </c>
      <c r="AC3" s="43">
        <v>195</v>
      </c>
      <c r="AD3" s="43"/>
      <c r="AE3" s="43">
        <v>91</v>
      </c>
      <c r="AF3" s="43">
        <v>1.48</v>
      </c>
      <c r="AG3" s="43">
        <v>0</v>
      </c>
      <c r="AH3" s="43">
        <v>2.15</v>
      </c>
      <c r="AI3" s="43">
        <v>1.72</v>
      </c>
      <c r="AJ3" s="43">
        <v>0</v>
      </c>
      <c r="AK3" s="46">
        <v>1.47</v>
      </c>
      <c r="AL3" s="43">
        <v>2550</v>
      </c>
      <c r="AM3" s="46">
        <v>0</v>
      </c>
      <c r="AN3" s="43">
        <v>0</v>
      </c>
      <c r="AO3" s="43">
        <v>0</v>
      </c>
      <c r="AP3" s="43" t="s">
        <v>57</v>
      </c>
      <c r="AQ3" s="43">
        <v>0</v>
      </c>
      <c r="AR3" s="43">
        <v>0.02</v>
      </c>
      <c r="AS3" s="43">
        <v>1.06</v>
      </c>
      <c r="AT3" s="43">
        <v>1.03</v>
      </c>
      <c r="AU3" s="43"/>
      <c r="AV3" s="43"/>
      <c r="AW3" s="43"/>
      <c r="AX3" s="43">
        <v>0</v>
      </c>
      <c r="AY3" s="43">
        <v>0.46</v>
      </c>
      <c r="AZ3" s="44">
        <v>1</v>
      </c>
    </row>
    <row r="4" spans="1:52">
      <c r="A4" s="38" t="s">
        <v>55</v>
      </c>
      <c r="B4" s="39" t="s">
        <v>59</v>
      </c>
      <c r="C4" s="40">
        <f>(Tableau1[[#This Row],[IG (Index glycémqiue)]]*Tableau1[[#This Row],[ Glucides (g)]])/100</f>
        <v>6.0000000000000001E-3</v>
      </c>
      <c r="D4" s="40">
        <v>12.64</v>
      </c>
      <c r="E4" s="39">
        <v>11.5</v>
      </c>
      <c r="F4" s="39">
        <v>0.6</v>
      </c>
      <c r="G4" s="39">
        <v>9.6300000000000008</v>
      </c>
      <c r="H4" s="39">
        <v>135</v>
      </c>
      <c r="I4" s="39">
        <v>0</v>
      </c>
      <c r="J4" s="39"/>
      <c r="K4" s="39"/>
      <c r="L4" s="39"/>
      <c r="M4" s="39"/>
      <c r="N4" s="39">
        <v>13</v>
      </c>
      <c r="O4" s="39">
        <v>0.08</v>
      </c>
      <c r="P4" s="39">
        <v>0.2</v>
      </c>
      <c r="Q4" s="39">
        <v>2.4300000000000002</v>
      </c>
      <c r="R4" s="39">
        <v>1</v>
      </c>
      <c r="S4" s="39">
        <v>0.17</v>
      </c>
      <c r="T4" s="39">
        <v>3</v>
      </c>
      <c r="U4" s="39">
        <v>9.65</v>
      </c>
      <c r="V4" s="39">
        <v>16</v>
      </c>
      <c r="W4" s="39">
        <v>0.26</v>
      </c>
      <c r="X4" s="39">
        <v>1.67</v>
      </c>
      <c r="Y4" s="39">
        <v>1</v>
      </c>
      <c r="Z4" s="39">
        <v>16</v>
      </c>
      <c r="AA4" s="39">
        <v>3.7999999999999999E-2</v>
      </c>
      <c r="AB4" s="39">
        <v>385</v>
      </c>
      <c r="AC4" s="39">
        <v>214</v>
      </c>
      <c r="AD4" s="39"/>
      <c r="AE4" s="39">
        <v>156</v>
      </c>
      <c r="AF4" s="39">
        <v>1.61</v>
      </c>
      <c r="AG4" s="39">
        <v>0</v>
      </c>
      <c r="AH4" s="39">
        <v>2.1800000000000002</v>
      </c>
      <c r="AI4" s="39">
        <v>1.74</v>
      </c>
      <c r="AJ4" s="39">
        <v>0</v>
      </c>
      <c r="AK4" s="41">
        <v>1.49</v>
      </c>
      <c r="AL4" s="39">
        <v>3100</v>
      </c>
      <c r="AM4" s="41">
        <v>0</v>
      </c>
      <c r="AN4" s="39">
        <v>0</v>
      </c>
      <c r="AO4" s="39">
        <v>0</v>
      </c>
      <c r="AP4" s="39" t="s">
        <v>57</v>
      </c>
      <c r="AQ4" s="39">
        <v>0</v>
      </c>
      <c r="AR4" s="39">
        <v>1.72E-2</v>
      </c>
      <c r="AS4" s="39">
        <v>1.07</v>
      </c>
      <c r="AT4" s="39">
        <v>1.0900000000000001</v>
      </c>
      <c r="AU4" s="39"/>
      <c r="AV4" s="39"/>
      <c r="AW4" s="39"/>
      <c r="AX4" s="39">
        <v>0</v>
      </c>
      <c r="AY4" s="39">
        <v>0.64600000000000002</v>
      </c>
      <c r="AZ4" s="40">
        <v>1</v>
      </c>
    </row>
    <row r="5" spans="1:52">
      <c r="A5" s="42" t="s">
        <v>55</v>
      </c>
      <c r="B5" s="43" t="s">
        <v>60</v>
      </c>
      <c r="C5" s="44">
        <f>(Tableau1[[#This Row],[IG (Index glycémqiue)]]*Tableau1[[#This Row],[ Glucides (g)]])/100</f>
        <v>4.0000000000000001E-3</v>
      </c>
      <c r="D5" s="44">
        <v>16.88</v>
      </c>
      <c r="E5" s="43">
        <v>16.8</v>
      </c>
      <c r="F5" s="43">
        <v>0.4</v>
      </c>
      <c r="G5" s="43">
        <v>3.09</v>
      </c>
      <c r="H5" s="43">
        <v>96.6</v>
      </c>
      <c r="I5" s="43">
        <v>0</v>
      </c>
      <c r="J5" s="43">
        <v>0</v>
      </c>
      <c r="K5" s="43">
        <v>0.51</v>
      </c>
      <c r="L5" s="43">
        <v>0.48</v>
      </c>
      <c r="M5" s="43"/>
      <c r="N5" s="43">
        <v>4</v>
      </c>
      <c r="O5" s="43">
        <v>0.43</v>
      </c>
      <c r="P5" s="43">
        <v>0.89500000000000002</v>
      </c>
      <c r="Q5" s="43">
        <v>7.9</v>
      </c>
      <c r="R5" s="43">
        <v>2.63</v>
      </c>
      <c r="S5" s="43">
        <v>9.5000000000000001E-2</v>
      </c>
      <c r="T5" s="43">
        <v>2</v>
      </c>
      <c r="U5" s="43">
        <v>8.84</v>
      </c>
      <c r="V5" s="43">
        <v>7.5</v>
      </c>
      <c r="W5" s="43">
        <v>0.39700000000000002</v>
      </c>
      <c r="X5" s="43">
        <v>5.01</v>
      </c>
      <c r="Y5" s="43"/>
      <c r="Z5" s="43">
        <v>17</v>
      </c>
      <c r="AA5" s="43">
        <v>4.5999999999999999E-2</v>
      </c>
      <c r="AB5" s="43">
        <v>188</v>
      </c>
      <c r="AC5" s="43">
        <v>298</v>
      </c>
      <c r="AD5" s="43">
        <v>23.7</v>
      </c>
      <c r="AE5" s="43">
        <v>114</v>
      </c>
      <c r="AF5" s="43">
        <v>1.82</v>
      </c>
      <c r="AG5" s="43">
        <v>0</v>
      </c>
      <c r="AH5" s="43">
        <v>0.67700000000000005</v>
      </c>
      <c r="AI5" s="43">
        <v>0.51200000000000001</v>
      </c>
      <c r="AJ5" s="43">
        <v>0</v>
      </c>
      <c r="AK5" s="46">
        <v>0.61499999999999999</v>
      </c>
      <c r="AL5" s="43">
        <v>158</v>
      </c>
      <c r="AM5" s="46"/>
      <c r="AN5" s="43"/>
      <c r="AO5" s="43"/>
      <c r="AP5" s="43" t="s">
        <v>57</v>
      </c>
      <c r="AQ5" s="43">
        <v>0</v>
      </c>
      <c r="AR5" s="43">
        <v>2.1600000000000001E-2</v>
      </c>
      <c r="AS5" s="43">
        <v>0.26800000000000002</v>
      </c>
      <c r="AT5" s="43">
        <v>0.32300000000000001</v>
      </c>
      <c r="AU5" s="43">
        <v>0.36499999999999999</v>
      </c>
      <c r="AV5" s="43">
        <v>0.24299999999999999</v>
      </c>
      <c r="AW5" s="43">
        <v>3.1E-2</v>
      </c>
      <c r="AX5" s="43">
        <v>0.04</v>
      </c>
      <c r="AY5" s="43">
        <v>0.03</v>
      </c>
      <c r="AZ5" s="44">
        <v>1</v>
      </c>
    </row>
    <row r="6" spans="1:52">
      <c r="A6" s="38" t="s">
        <v>55</v>
      </c>
      <c r="B6" s="39" t="s">
        <v>61</v>
      </c>
      <c r="C6" s="40">
        <f>(Tableau1[[#This Row],[IG (Index glycémqiue)]]*Tableau1[[#This Row],[ Glucides (g)]])/100</f>
        <v>3.8E-3</v>
      </c>
      <c r="D6" s="47">
        <v>17</v>
      </c>
      <c r="E6" s="39">
        <v>16.7</v>
      </c>
      <c r="F6" s="39">
        <v>0.38</v>
      </c>
      <c r="G6" s="39">
        <v>2.95</v>
      </c>
      <c r="H6" s="39">
        <v>94.9</v>
      </c>
      <c r="I6" s="39">
        <v>0</v>
      </c>
      <c r="J6" s="39"/>
      <c r="K6" s="39"/>
      <c r="L6" s="39"/>
      <c r="M6" s="39"/>
      <c r="N6" s="39">
        <v>7</v>
      </c>
      <c r="O6" s="39">
        <v>0.17</v>
      </c>
      <c r="P6" s="39">
        <v>1.19</v>
      </c>
      <c r="Q6" s="39">
        <v>6.15</v>
      </c>
      <c r="R6" s="39">
        <v>1.37</v>
      </c>
      <c r="S6" s="39">
        <v>0.12</v>
      </c>
      <c r="T6" s="39">
        <v>2</v>
      </c>
      <c r="U6" s="39">
        <v>9.23</v>
      </c>
      <c r="V6" s="39">
        <v>14</v>
      </c>
      <c r="W6" s="39">
        <v>0.61</v>
      </c>
      <c r="X6" s="39">
        <v>5.34</v>
      </c>
      <c r="Y6" s="39"/>
      <c r="Z6" s="39">
        <v>24</v>
      </c>
      <c r="AA6" s="39">
        <v>5.5E-2</v>
      </c>
      <c r="AB6" s="39">
        <v>254</v>
      </c>
      <c r="AC6" s="39">
        <v>188</v>
      </c>
      <c r="AD6" s="39">
        <v>24.6</v>
      </c>
      <c r="AE6" s="39">
        <v>63</v>
      </c>
      <c r="AF6" s="39">
        <v>1.54</v>
      </c>
      <c r="AG6" s="39">
        <v>0</v>
      </c>
      <c r="AH6" s="39">
        <v>0.59699999999999998</v>
      </c>
      <c r="AI6" s="39">
        <v>0.48799999999999999</v>
      </c>
      <c r="AJ6" s="39">
        <v>0</v>
      </c>
      <c r="AK6" s="41">
        <v>0.77</v>
      </c>
      <c r="AL6" s="39">
        <v>249</v>
      </c>
      <c r="AM6" s="41"/>
      <c r="AN6" s="39"/>
      <c r="AO6" s="39"/>
      <c r="AP6" s="39" t="s">
        <v>57</v>
      </c>
      <c r="AQ6" s="39">
        <v>0</v>
      </c>
      <c r="AR6" s="39">
        <v>2.0500000000000001E-2</v>
      </c>
      <c r="AS6" s="39">
        <v>0.245</v>
      </c>
      <c r="AT6" s="39">
        <v>0.27700000000000002</v>
      </c>
      <c r="AU6" s="39">
        <v>0.33900000000000002</v>
      </c>
      <c r="AV6" s="39">
        <v>0.21</v>
      </c>
      <c r="AW6" s="39">
        <v>1.7899999999999999E-2</v>
      </c>
      <c r="AX6" s="39">
        <v>0.06</v>
      </c>
      <c r="AY6" s="39">
        <v>0.04</v>
      </c>
      <c r="AZ6" s="40">
        <v>1</v>
      </c>
    </row>
    <row r="7" spans="1:52">
      <c r="A7" s="42" t="s">
        <v>55</v>
      </c>
      <c r="B7" s="43" t="s">
        <v>62</v>
      </c>
      <c r="C7" s="44">
        <f>(Tableau1[[#This Row],[IG (Index glycémqiue)]]*Tableau1[[#This Row],[ Glucides (g)]])/100</f>
        <v>6.0000000000000001E-3</v>
      </c>
      <c r="D7" s="45">
        <v>17</v>
      </c>
      <c r="E7" s="43">
        <v>16.600000000000001</v>
      </c>
      <c r="F7" s="43">
        <v>0.6</v>
      </c>
      <c r="G7" s="43">
        <v>2.59</v>
      </c>
      <c r="H7" s="43">
        <v>92.1</v>
      </c>
      <c r="I7" s="43">
        <v>1</v>
      </c>
      <c r="J7" s="43">
        <v>0</v>
      </c>
      <c r="K7" s="43">
        <v>0.93300000000000005</v>
      </c>
      <c r="L7" s="43">
        <v>0.48499999999999999</v>
      </c>
      <c r="M7" s="43"/>
      <c r="N7" s="43">
        <v>3</v>
      </c>
      <c r="O7" s="43">
        <v>0.42099999999999999</v>
      </c>
      <c r="P7" s="43">
        <v>0.85599999999999998</v>
      </c>
      <c r="Q7" s="43">
        <v>6.8</v>
      </c>
      <c r="R7" s="43">
        <v>2.14</v>
      </c>
      <c r="S7" s="43">
        <v>8.5000000000000006E-2</v>
      </c>
      <c r="T7" s="43">
        <v>9</v>
      </c>
      <c r="U7" s="43">
        <v>10.1</v>
      </c>
      <c r="V7" s="43">
        <v>6.24</v>
      </c>
      <c r="W7" s="43">
        <v>0.35299999999999998</v>
      </c>
      <c r="X7" s="43">
        <v>4.9800000000000004</v>
      </c>
      <c r="Y7" s="43">
        <v>1.9</v>
      </c>
      <c r="Z7" s="43">
        <v>18.7</v>
      </c>
      <c r="AA7" s="43">
        <v>3.3500000000000002E-2</v>
      </c>
      <c r="AB7" s="43">
        <v>206</v>
      </c>
      <c r="AC7" s="43">
        <v>260</v>
      </c>
      <c r="AD7" s="43">
        <v>26.1</v>
      </c>
      <c r="AE7" s="43">
        <v>93.5</v>
      </c>
      <c r="AF7" s="43">
        <v>1.3</v>
      </c>
      <c r="AG7" s="43">
        <v>0</v>
      </c>
      <c r="AH7" s="43">
        <v>0.59</v>
      </c>
      <c r="AI7" s="43">
        <v>0.41299999999999998</v>
      </c>
      <c r="AJ7" s="43">
        <v>0</v>
      </c>
      <c r="AK7" s="46">
        <v>0.42699999999999999</v>
      </c>
      <c r="AL7" s="43">
        <v>141</v>
      </c>
      <c r="AM7" s="46">
        <v>0</v>
      </c>
      <c r="AN7" s="43">
        <v>0</v>
      </c>
      <c r="AO7" s="43">
        <v>0</v>
      </c>
      <c r="AP7" s="43">
        <v>0</v>
      </c>
      <c r="AQ7" s="43">
        <v>0</v>
      </c>
      <c r="AR7" s="43">
        <v>2.1999999999999999E-2</v>
      </c>
      <c r="AS7" s="43">
        <v>0.23799999999999999</v>
      </c>
      <c r="AT7" s="43">
        <v>0.27600000000000002</v>
      </c>
      <c r="AU7" s="43">
        <v>0.27800000000000002</v>
      </c>
      <c r="AV7" s="43">
        <v>0.26500000000000001</v>
      </c>
      <c r="AW7" s="43">
        <v>2.2499999999999999E-2</v>
      </c>
      <c r="AX7" s="43">
        <v>0</v>
      </c>
      <c r="AY7" s="43">
        <v>0</v>
      </c>
      <c r="AZ7" s="44">
        <v>1</v>
      </c>
    </row>
    <row r="8" spans="1:52">
      <c r="A8" s="38" t="s">
        <v>55</v>
      </c>
      <c r="B8" s="39" t="s">
        <v>63</v>
      </c>
      <c r="C8" s="40">
        <f>(Tableau1[[#This Row],[IG (Index glycémqiue)]]*Tableau1[[#This Row],[ Glucides (g)]])/100</f>
        <v>9.1000000000000004E-3</v>
      </c>
      <c r="D8" s="40">
        <v>18.14</v>
      </c>
      <c r="E8" s="39">
        <v>16.3</v>
      </c>
      <c r="F8" s="39">
        <v>0.91</v>
      </c>
      <c r="G8" s="39">
        <v>2.82</v>
      </c>
      <c r="H8" s="39">
        <v>94.2</v>
      </c>
      <c r="I8" s="39">
        <v>0</v>
      </c>
      <c r="J8" s="39">
        <v>0</v>
      </c>
      <c r="K8" s="39">
        <v>0.1</v>
      </c>
      <c r="L8" s="39">
        <v>1.48</v>
      </c>
      <c r="M8" s="39"/>
      <c r="N8" s="39">
        <v>0</v>
      </c>
      <c r="O8" s="39">
        <v>0.23</v>
      </c>
      <c r="P8" s="39">
        <v>1.21</v>
      </c>
      <c r="Q8" s="39">
        <v>5.85</v>
      </c>
      <c r="R8" s="39">
        <v>1.33</v>
      </c>
      <c r="S8" s="39">
        <v>0.105</v>
      </c>
      <c r="T8" s="39">
        <v>5</v>
      </c>
      <c r="U8" s="39">
        <v>8.11</v>
      </c>
      <c r="V8" s="39">
        <v>5</v>
      </c>
      <c r="W8" s="39">
        <v>0.55900000000000005</v>
      </c>
      <c r="X8" s="39">
        <v>5.62</v>
      </c>
      <c r="Y8" s="39">
        <v>3</v>
      </c>
      <c r="Z8" s="39">
        <v>21</v>
      </c>
      <c r="AA8" s="39">
        <v>3.3000000000000002E-2</v>
      </c>
      <c r="AB8" s="39">
        <v>254</v>
      </c>
      <c r="AC8" s="39">
        <v>219</v>
      </c>
      <c r="AD8" s="39">
        <v>21.2</v>
      </c>
      <c r="AE8" s="39">
        <v>59</v>
      </c>
      <c r="AF8" s="39">
        <v>1.24</v>
      </c>
      <c r="AG8" s="39">
        <v>0</v>
      </c>
      <c r="AH8" s="39">
        <v>0.64800000000000002</v>
      </c>
      <c r="AI8" s="39">
        <v>0.47699999999999998</v>
      </c>
      <c r="AJ8" s="39">
        <v>0</v>
      </c>
      <c r="AK8" s="41">
        <v>0.76800000000000002</v>
      </c>
      <c r="AL8" s="39">
        <v>177</v>
      </c>
      <c r="AM8" s="41">
        <v>0</v>
      </c>
      <c r="AN8" s="39">
        <v>0</v>
      </c>
      <c r="AO8" s="39">
        <v>0</v>
      </c>
      <c r="AP8" s="39">
        <v>0</v>
      </c>
      <c r="AQ8" s="39">
        <v>0</v>
      </c>
      <c r="AR8" s="39">
        <v>2.29E-2</v>
      </c>
      <c r="AS8" s="39">
        <v>0.26800000000000002</v>
      </c>
      <c r="AT8" s="39">
        <v>0.29299999999999998</v>
      </c>
      <c r="AU8" s="39">
        <v>0.33100000000000002</v>
      </c>
      <c r="AV8" s="39">
        <v>0.29199999999999998</v>
      </c>
      <c r="AW8" s="39">
        <v>2.76E-2</v>
      </c>
      <c r="AX8" s="39">
        <v>0</v>
      </c>
      <c r="AY8" s="39">
        <v>0</v>
      </c>
      <c r="AZ8" s="40">
        <v>1</v>
      </c>
    </row>
    <row r="9" spans="1:52">
      <c r="A9" s="42" t="s">
        <v>55</v>
      </c>
      <c r="B9" s="43" t="s">
        <v>64</v>
      </c>
      <c r="C9" s="44">
        <f>(Tableau1[[#This Row],[IG (Index glycémqiue)]]*Tableau1[[#This Row],[ Glucides (g)]])/100</f>
        <v>2.15E-3</v>
      </c>
      <c r="D9" s="45">
        <v>17</v>
      </c>
      <c r="E9" s="43">
        <v>16.5</v>
      </c>
      <c r="F9" s="43">
        <v>0.215</v>
      </c>
      <c r="G9" s="43">
        <v>2.86</v>
      </c>
      <c r="H9" s="43">
        <v>92.6</v>
      </c>
      <c r="I9" s="43">
        <v>21</v>
      </c>
      <c r="J9" s="43">
        <v>23</v>
      </c>
      <c r="K9" s="43"/>
      <c r="L9" s="43"/>
      <c r="M9" s="43"/>
      <c r="N9" s="43">
        <v>3</v>
      </c>
      <c r="O9" s="43">
        <v>0.21199999999999999</v>
      </c>
      <c r="P9" s="43">
        <v>0.97</v>
      </c>
      <c r="Q9" s="43">
        <v>6.6</v>
      </c>
      <c r="R9" s="43">
        <v>3.12</v>
      </c>
      <c r="S9" s="43">
        <v>0.115</v>
      </c>
      <c r="T9" s="43">
        <v>6</v>
      </c>
      <c r="U9" s="43">
        <v>8.99</v>
      </c>
      <c r="V9" s="43">
        <v>6</v>
      </c>
      <c r="W9" s="43">
        <v>0.39400000000000002</v>
      </c>
      <c r="X9" s="43">
        <v>4.7300000000000004</v>
      </c>
      <c r="Y9" s="43"/>
      <c r="Z9" s="43">
        <v>22</v>
      </c>
      <c r="AA9" s="43">
        <v>5.8000000000000003E-2</v>
      </c>
      <c r="AB9" s="43">
        <v>222</v>
      </c>
      <c r="AC9" s="43">
        <v>295</v>
      </c>
      <c r="AD9" s="43">
        <v>20.7</v>
      </c>
      <c r="AE9" s="43">
        <v>94</v>
      </c>
      <c r="AF9" s="43">
        <v>1.55</v>
      </c>
      <c r="AG9" s="43">
        <v>0</v>
      </c>
      <c r="AH9" s="43">
        <v>0.91300000000000003</v>
      </c>
      <c r="AI9" s="43">
        <v>0.71599999999999997</v>
      </c>
      <c r="AJ9" s="43">
        <v>0</v>
      </c>
      <c r="AK9" s="46">
        <v>1.1200000000000001</v>
      </c>
      <c r="AL9" s="43">
        <v>147</v>
      </c>
      <c r="AM9" s="46">
        <v>0</v>
      </c>
      <c r="AN9" s="43">
        <v>0</v>
      </c>
      <c r="AO9" s="43">
        <v>0</v>
      </c>
      <c r="AP9" s="43" t="s">
        <v>57</v>
      </c>
      <c r="AQ9" s="43">
        <v>0</v>
      </c>
      <c r="AR9" s="43">
        <v>3.3799999999999997E-2</v>
      </c>
      <c r="AS9" s="43">
        <v>0.40899999999999997</v>
      </c>
      <c r="AT9" s="43">
        <v>0.47</v>
      </c>
      <c r="AU9" s="43">
        <v>0.60699999999999998</v>
      </c>
      <c r="AV9" s="43">
        <v>0.27900000000000003</v>
      </c>
      <c r="AW9" s="43">
        <v>2.8799999999999999E-2</v>
      </c>
      <c r="AX9" s="43">
        <v>0</v>
      </c>
      <c r="AY9" s="43">
        <v>0</v>
      </c>
      <c r="AZ9" s="44">
        <v>1</v>
      </c>
    </row>
    <row r="10" spans="1:52">
      <c r="A10" s="38" t="s">
        <v>55</v>
      </c>
      <c r="B10" s="39" t="s">
        <v>65</v>
      </c>
      <c r="C10" s="40">
        <f>(Tableau1[[#This Row],[IG (Index glycémqiue)]]*Tableau1[[#This Row],[ Glucides (g)]])/100</f>
        <v>5.6499999999999996E-3</v>
      </c>
      <c r="D10" s="47">
        <v>17</v>
      </c>
      <c r="E10" s="39">
        <v>16.399999999999999</v>
      </c>
      <c r="F10" s="39">
        <v>0.56499999999999995</v>
      </c>
      <c r="G10" s="39">
        <v>3.44</v>
      </c>
      <c r="H10" s="39">
        <v>98.8</v>
      </c>
      <c r="I10" s="39">
        <v>19</v>
      </c>
      <c r="J10" s="39">
        <v>0</v>
      </c>
      <c r="K10" s="39">
        <v>0</v>
      </c>
      <c r="L10" s="39"/>
      <c r="M10" s="39"/>
      <c r="N10" s="39">
        <v>2.8</v>
      </c>
      <c r="O10" s="39">
        <v>3.4000000000000002E-2</v>
      </c>
      <c r="P10" s="39">
        <v>1.04</v>
      </c>
      <c r="Q10" s="39">
        <v>6.95</v>
      </c>
      <c r="R10" s="39">
        <v>1.58</v>
      </c>
      <c r="S10" s="39">
        <v>0.11</v>
      </c>
      <c r="T10" s="39">
        <v>8</v>
      </c>
      <c r="U10" s="39">
        <v>8.41</v>
      </c>
      <c r="V10" s="39">
        <v>7</v>
      </c>
      <c r="W10" s="39">
        <v>0.49199999999999999</v>
      </c>
      <c r="X10" s="39">
        <v>5.39</v>
      </c>
      <c r="Y10" s="39"/>
      <c r="Z10" s="39">
        <v>26</v>
      </c>
      <c r="AA10" s="39">
        <v>6.5000000000000002E-2</v>
      </c>
      <c r="AB10" s="39">
        <v>259</v>
      </c>
      <c r="AC10" s="39">
        <v>291</v>
      </c>
      <c r="AD10" s="39">
        <v>24.7</v>
      </c>
      <c r="AE10" s="39">
        <v>90</v>
      </c>
      <c r="AF10" s="39">
        <v>1.6</v>
      </c>
      <c r="AG10" s="39">
        <v>0</v>
      </c>
      <c r="AH10" s="39">
        <v>0.65</v>
      </c>
      <c r="AI10" s="39">
        <v>0.48399999999999999</v>
      </c>
      <c r="AJ10" s="39">
        <v>0</v>
      </c>
      <c r="AK10" s="41">
        <v>1.19</v>
      </c>
      <c r="AL10" s="39">
        <v>184</v>
      </c>
      <c r="AM10" s="41">
        <v>0</v>
      </c>
      <c r="AN10" s="39">
        <v>0</v>
      </c>
      <c r="AO10" s="39">
        <v>0</v>
      </c>
      <c r="AP10" s="39" t="s">
        <v>57</v>
      </c>
      <c r="AQ10" s="39">
        <v>0</v>
      </c>
      <c r="AR10" s="39">
        <v>2.12E-2</v>
      </c>
      <c r="AS10" s="39">
        <v>0.252</v>
      </c>
      <c r="AT10" s="39">
        <v>0.315</v>
      </c>
      <c r="AU10" s="39">
        <v>0.33600000000000002</v>
      </c>
      <c r="AV10" s="39">
        <v>0.27</v>
      </c>
      <c r="AW10" s="39">
        <v>2.5700000000000001E-2</v>
      </c>
      <c r="AX10" s="39">
        <v>0</v>
      </c>
      <c r="AY10" s="39">
        <v>0</v>
      </c>
      <c r="AZ10" s="40">
        <v>1</v>
      </c>
    </row>
    <row r="11" spans="1:52">
      <c r="A11" s="42" t="s">
        <v>55</v>
      </c>
      <c r="B11" s="43" t="s">
        <v>66</v>
      </c>
      <c r="C11" s="44">
        <f>(Tableau1[[#This Row],[IG (Index glycémqiue)]]*Tableau1[[#This Row],[ Glucides (g)]])/100</f>
        <v>6.9999999999999993E-3</v>
      </c>
      <c r="D11" s="45">
        <v>17</v>
      </c>
      <c r="E11" s="43">
        <v>16.399999999999999</v>
      </c>
      <c r="F11" s="43">
        <v>0.7</v>
      </c>
      <c r="G11" s="43">
        <v>2.76</v>
      </c>
      <c r="H11" s="43">
        <v>93.2</v>
      </c>
      <c r="I11" s="43">
        <v>9</v>
      </c>
      <c r="J11" s="43"/>
      <c r="K11" s="43"/>
      <c r="L11" s="43"/>
      <c r="M11" s="43"/>
      <c r="N11" s="43">
        <v>3.2</v>
      </c>
      <c r="O11" s="43">
        <v>0.22900000000000001</v>
      </c>
      <c r="P11" s="43">
        <v>0.72799999999999998</v>
      </c>
      <c r="Q11" s="43">
        <v>6.1</v>
      </c>
      <c r="R11" s="43">
        <v>2.56</v>
      </c>
      <c r="S11" s="43">
        <v>0.11</v>
      </c>
      <c r="T11" s="43">
        <v>58.5</v>
      </c>
      <c r="U11" s="43">
        <v>6.68</v>
      </c>
      <c r="V11" s="43">
        <v>12</v>
      </c>
      <c r="W11" s="43">
        <v>0.34599999999999997</v>
      </c>
      <c r="X11" s="43">
        <v>5.2</v>
      </c>
      <c r="Y11" s="43"/>
      <c r="Z11" s="43">
        <v>16</v>
      </c>
      <c r="AA11" s="43">
        <v>8.8999999999999996E-2</v>
      </c>
      <c r="AB11" s="43">
        <v>177</v>
      </c>
      <c r="AC11" s="43">
        <v>176</v>
      </c>
      <c r="AD11" s="43">
        <v>21.1</v>
      </c>
      <c r="AE11" s="43">
        <v>69</v>
      </c>
      <c r="AF11" s="43">
        <v>1.62</v>
      </c>
      <c r="AG11" s="43">
        <v>0</v>
      </c>
      <c r="AH11" s="43">
        <v>0.56399999999999995</v>
      </c>
      <c r="AI11" s="43">
        <v>0.41</v>
      </c>
      <c r="AJ11" s="43">
        <v>0</v>
      </c>
      <c r="AK11" s="46">
        <v>1.68</v>
      </c>
      <c r="AL11" s="43">
        <v>136</v>
      </c>
      <c r="AM11" s="46"/>
      <c r="AN11" s="43"/>
      <c r="AO11" s="43"/>
      <c r="AP11" s="43">
        <v>0</v>
      </c>
      <c r="AQ11" s="43">
        <v>0</v>
      </c>
      <c r="AR11" s="43">
        <v>2.5600000000000001E-2</v>
      </c>
      <c r="AS11" s="43">
        <v>0.254</v>
      </c>
      <c r="AT11" s="43">
        <v>0.28399999999999997</v>
      </c>
      <c r="AU11" s="43">
        <v>0.41</v>
      </c>
      <c r="AV11" s="43">
        <v>0.29399999999999998</v>
      </c>
      <c r="AW11" s="43">
        <v>2.7699999999999999E-2</v>
      </c>
      <c r="AX11" s="43">
        <v>0</v>
      </c>
      <c r="AY11" s="43">
        <v>0</v>
      </c>
      <c r="AZ11" s="44">
        <v>1</v>
      </c>
    </row>
    <row r="12" spans="1:52">
      <c r="A12" s="38" t="s">
        <v>55</v>
      </c>
      <c r="B12" s="39" t="s">
        <v>67</v>
      </c>
      <c r="C12" s="40">
        <f>(Tableau1[[#This Row],[IG (Index glycémqiue)]]*Tableau1[[#This Row],[ Glucides (g)]])/100</f>
        <v>6.5000000000000006E-3</v>
      </c>
      <c r="D12" s="47">
        <v>17</v>
      </c>
      <c r="E12" s="39">
        <v>16.8</v>
      </c>
      <c r="F12" s="39">
        <v>0.65</v>
      </c>
      <c r="G12" s="39">
        <v>3.08</v>
      </c>
      <c r="H12" s="39">
        <v>97.5</v>
      </c>
      <c r="I12" s="39">
        <v>8</v>
      </c>
      <c r="J12" s="39"/>
      <c r="K12" s="39"/>
      <c r="L12" s="39"/>
      <c r="M12" s="39"/>
      <c r="N12" s="39">
        <v>1.8</v>
      </c>
      <c r="O12" s="39">
        <v>7.0000000000000007E-2</v>
      </c>
      <c r="P12" s="39">
        <v>0.74099999999999999</v>
      </c>
      <c r="Q12" s="39">
        <v>7.85</v>
      </c>
      <c r="R12" s="39">
        <v>2.65</v>
      </c>
      <c r="S12" s="39">
        <v>0.17</v>
      </c>
      <c r="T12" s="39">
        <v>80</v>
      </c>
      <c r="U12" s="39">
        <v>7.19</v>
      </c>
      <c r="V12" s="39">
        <v>19</v>
      </c>
      <c r="W12" s="39">
        <v>0.502</v>
      </c>
      <c r="X12" s="39">
        <v>4.8499999999999996</v>
      </c>
      <c r="Y12" s="39"/>
      <c r="Z12" s="39">
        <v>20</v>
      </c>
      <c r="AA12" s="39">
        <v>0.107</v>
      </c>
      <c r="AB12" s="39">
        <v>199</v>
      </c>
      <c r="AC12" s="39">
        <v>132</v>
      </c>
      <c r="AD12" s="39">
        <v>25.7</v>
      </c>
      <c r="AE12" s="39">
        <v>48</v>
      </c>
      <c r="AF12" s="39">
        <v>1.29</v>
      </c>
      <c r="AG12" s="39">
        <v>0</v>
      </c>
      <c r="AH12" s="39">
        <v>0.66600000000000004</v>
      </c>
      <c r="AI12" s="39">
        <v>0.48499999999999999</v>
      </c>
      <c r="AJ12" s="39">
        <v>0</v>
      </c>
      <c r="AK12" s="41">
        <v>1.8</v>
      </c>
      <c r="AL12" s="39">
        <v>242</v>
      </c>
      <c r="AM12" s="41"/>
      <c r="AN12" s="39"/>
      <c r="AO12" s="39"/>
      <c r="AP12" s="39">
        <v>0</v>
      </c>
      <c r="AQ12" s="39">
        <v>0</v>
      </c>
      <c r="AR12" s="39">
        <v>2.8799999999999999E-2</v>
      </c>
      <c r="AS12" s="39">
        <v>0.309</v>
      </c>
      <c r="AT12" s="39">
        <v>0.32800000000000001</v>
      </c>
      <c r="AU12" s="39">
        <v>0.437</v>
      </c>
      <c r="AV12" s="39">
        <v>0.30499999999999999</v>
      </c>
      <c r="AW12" s="39">
        <v>2.5700000000000001E-2</v>
      </c>
      <c r="AX12" s="39">
        <v>0</v>
      </c>
      <c r="AY12" s="39">
        <v>0</v>
      </c>
      <c r="AZ12" s="40">
        <v>1</v>
      </c>
    </row>
    <row r="13" spans="1:52">
      <c r="A13" s="42" t="s">
        <v>55</v>
      </c>
      <c r="B13" s="43" t="s">
        <v>68</v>
      </c>
      <c r="C13" s="44">
        <f>(Tableau1[[#This Row],[IG (Index glycémqiue)]]*Tableau1[[#This Row],[ Glucides (g)]])/100</f>
        <v>3.2500000000000001E-2</v>
      </c>
      <c r="D13" s="44">
        <v>20.2</v>
      </c>
      <c r="E13" s="43">
        <v>19.100000000000001</v>
      </c>
      <c r="F13" s="43">
        <v>3.25</v>
      </c>
      <c r="G13" s="43">
        <v>5.15</v>
      </c>
      <c r="H13" s="43">
        <v>136</v>
      </c>
      <c r="I13" s="43">
        <v>2370</v>
      </c>
      <c r="J13" s="43">
        <v>72</v>
      </c>
      <c r="K13" s="43">
        <v>0.5</v>
      </c>
      <c r="L13" s="43">
        <v>0.77</v>
      </c>
      <c r="M13" s="43"/>
      <c r="N13" s="43">
        <v>19</v>
      </c>
      <c r="O13" s="43">
        <v>0.39</v>
      </c>
      <c r="P13" s="43">
        <v>4.6399999999999997</v>
      </c>
      <c r="Q13" s="43">
        <v>17.600000000000001</v>
      </c>
      <c r="R13" s="43">
        <v>8.1999999999999993</v>
      </c>
      <c r="S13" s="43">
        <v>0.39100000000000001</v>
      </c>
      <c r="T13" s="43">
        <v>205</v>
      </c>
      <c r="U13" s="43">
        <v>68.5</v>
      </c>
      <c r="V13" s="43">
        <v>6</v>
      </c>
      <c r="W13" s="43">
        <v>9.67</v>
      </c>
      <c r="X13" s="43">
        <v>6.94</v>
      </c>
      <c r="Y13" s="43">
        <v>5</v>
      </c>
      <c r="Z13" s="43">
        <v>19</v>
      </c>
      <c r="AA13" s="43">
        <v>0.32</v>
      </c>
      <c r="AB13" s="43">
        <v>390</v>
      </c>
      <c r="AC13" s="43">
        <v>290</v>
      </c>
      <c r="AD13" s="43">
        <v>30</v>
      </c>
      <c r="AE13" s="43">
        <v>73</v>
      </c>
      <c r="AF13" s="43">
        <v>4.32</v>
      </c>
      <c r="AG13" s="43">
        <v>0</v>
      </c>
      <c r="AH13" s="43">
        <v>1.47</v>
      </c>
      <c r="AI13" s="43">
        <v>0.92400000000000004</v>
      </c>
      <c r="AJ13" s="43">
        <v>0</v>
      </c>
      <c r="AK13" s="46">
        <v>1.1499999999999999</v>
      </c>
      <c r="AL13" s="43">
        <v>430</v>
      </c>
      <c r="AM13" s="46">
        <v>0</v>
      </c>
      <c r="AN13" s="43">
        <v>0</v>
      </c>
      <c r="AO13" s="43">
        <v>0</v>
      </c>
      <c r="AP13" s="43" t="s">
        <v>57</v>
      </c>
      <c r="AQ13" s="43">
        <v>0</v>
      </c>
      <c r="AR13" s="43">
        <v>2.53E-2</v>
      </c>
      <c r="AS13" s="43">
        <v>0.47399999999999998</v>
      </c>
      <c r="AT13" s="43">
        <v>0.80800000000000005</v>
      </c>
      <c r="AU13" s="43">
        <v>0.53300000000000003</v>
      </c>
      <c r="AV13" s="43">
        <v>0.28000000000000003</v>
      </c>
      <c r="AW13" s="43">
        <v>3.1899999999999998E-2</v>
      </c>
      <c r="AX13" s="43">
        <v>0</v>
      </c>
      <c r="AY13" s="43">
        <v>0</v>
      </c>
      <c r="AZ13" s="44">
        <v>1</v>
      </c>
    </row>
    <row r="14" spans="1:52">
      <c r="A14" s="38" t="s">
        <v>55</v>
      </c>
      <c r="B14" s="39" t="s">
        <v>69</v>
      </c>
      <c r="C14" s="40">
        <f>(Tableau1[[#This Row],[IG (Index glycémqiue)]]*Tableau1[[#This Row],[ Glucides (g)]])/100</f>
        <v>6.4899999999999999E-2</v>
      </c>
      <c r="D14" s="40">
        <v>20.2</v>
      </c>
      <c r="E14" s="39">
        <v>26.4</v>
      </c>
      <c r="F14" s="39">
        <v>6.49</v>
      </c>
      <c r="G14" s="39">
        <v>9.09</v>
      </c>
      <c r="H14" s="39">
        <v>213</v>
      </c>
      <c r="I14" s="39">
        <v>7630</v>
      </c>
      <c r="J14" s="39"/>
      <c r="K14" s="39">
        <v>0.51</v>
      </c>
      <c r="L14" s="39">
        <v>0.38</v>
      </c>
      <c r="M14" s="39"/>
      <c r="N14" s="39">
        <v>11.5</v>
      </c>
      <c r="O14" s="39">
        <v>0.34699999999999998</v>
      </c>
      <c r="P14" s="39">
        <v>4.3099999999999996</v>
      </c>
      <c r="Q14" s="39">
        <v>15.8</v>
      </c>
      <c r="R14" s="39">
        <v>7.63</v>
      </c>
      <c r="S14" s="39">
        <v>0.66</v>
      </c>
      <c r="T14" s="39">
        <v>310</v>
      </c>
      <c r="U14" s="39">
        <v>74.099999999999994</v>
      </c>
      <c r="V14" s="39">
        <v>8.5</v>
      </c>
      <c r="W14" s="39">
        <v>8.4499999999999993</v>
      </c>
      <c r="X14" s="39">
        <v>7.53</v>
      </c>
      <c r="Y14" s="39">
        <v>5</v>
      </c>
      <c r="Z14" s="39">
        <v>22.5</v>
      </c>
      <c r="AA14" s="39">
        <v>0.55700000000000005</v>
      </c>
      <c r="AB14" s="39">
        <v>424</v>
      </c>
      <c r="AC14" s="39">
        <v>286</v>
      </c>
      <c r="AD14" s="39"/>
      <c r="AE14" s="39">
        <v>90</v>
      </c>
      <c r="AF14" s="39">
        <v>6.07</v>
      </c>
      <c r="AG14" s="39">
        <v>0</v>
      </c>
      <c r="AH14" s="39">
        <v>3.39</v>
      </c>
      <c r="AI14" s="39">
        <v>1.84</v>
      </c>
      <c r="AJ14" s="39">
        <v>0</v>
      </c>
      <c r="AK14" s="41">
        <v>1.29</v>
      </c>
      <c r="AL14" s="39">
        <v>410</v>
      </c>
      <c r="AM14" s="41">
        <v>0</v>
      </c>
      <c r="AN14" s="39">
        <v>0</v>
      </c>
      <c r="AO14" s="39">
        <v>0</v>
      </c>
      <c r="AP14" s="39" t="s">
        <v>57</v>
      </c>
      <c r="AQ14" s="39">
        <v>0</v>
      </c>
      <c r="AR14" s="39">
        <v>5.21E-2</v>
      </c>
      <c r="AS14" s="39">
        <v>1.27</v>
      </c>
      <c r="AT14" s="39">
        <v>2.08</v>
      </c>
      <c r="AU14" s="39">
        <v>0.93899999999999995</v>
      </c>
      <c r="AV14" s="39">
        <v>0.49299999999999999</v>
      </c>
      <c r="AW14" s="39">
        <v>5.62E-2</v>
      </c>
      <c r="AX14" s="39">
        <v>0</v>
      </c>
      <c r="AY14" s="39">
        <v>0</v>
      </c>
      <c r="AZ14" s="40">
        <v>1</v>
      </c>
    </row>
    <row r="15" spans="1:52">
      <c r="A15" s="42" t="s">
        <v>55</v>
      </c>
      <c r="B15" s="43" t="s">
        <v>70</v>
      </c>
      <c r="C15" s="44">
        <f>(Tableau1[[#This Row],[IG (Index glycémqiue)]]*Tableau1[[#This Row],[ Glucides (g)]])/100</f>
        <v>5.0900000000000001E-2</v>
      </c>
      <c r="D15" s="45">
        <v>17</v>
      </c>
      <c r="E15" s="43">
        <v>19</v>
      </c>
      <c r="F15" s="43">
        <v>5.09</v>
      </c>
      <c r="G15" s="43">
        <v>4.46</v>
      </c>
      <c r="H15" s="43">
        <v>136</v>
      </c>
      <c r="I15" s="43">
        <v>6810</v>
      </c>
      <c r="J15" s="43">
        <v>232</v>
      </c>
      <c r="K15" s="43">
        <v>1.1000000000000001</v>
      </c>
      <c r="L15" s="43">
        <v>0.42</v>
      </c>
      <c r="M15" s="43"/>
      <c r="N15" s="43">
        <v>23</v>
      </c>
      <c r="O15" s="43">
        <v>0.23</v>
      </c>
      <c r="P15" s="43">
        <v>2.78</v>
      </c>
      <c r="Q15" s="43">
        <v>15.3</v>
      </c>
      <c r="R15" s="43">
        <v>8.1</v>
      </c>
      <c r="S15" s="43">
        <v>0.53300000000000003</v>
      </c>
      <c r="T15" s="43">
        <v>330</v>
      </c>
      <c r="U15" s="43">
        <v>96.3</v>
      </c>
      <c r="V15" s="43">
        <v>6</v>
      </c>
      <c r="W15" s="43">
        <v>2.5</v>
      </c>
      <c r="X15" s="43">
        <v>5.99</v>
      </c>
      <c r="Y15" s="43">
        <v>13</v>
      </c>
      <c r="Z15" s="43">
        <v>19</v>
      </c>
      <c r="AA15" s="43">
        <v>0.37</v>
      </c>
      <c r="AB15" s="43">
        <v>360</v>
      </c>
      <c r="AC15" s="43">
        <v>320</v>
      </c>
      <c r="AD15" s="43">
        <v>39.4</v>
      </c>
      <c r="AE15" s="43">
        <v>81</v>
      </c>
      <c r="AF15" s="43">
        <v>3.59</v>
      </c>
      <c r="AG15" s="43">
        <v>0</v>
      </c>
      <c r="AH15" s="43">
        <v>1.24</v>
      </c>
      <c r="AI15" s="43">
        <v>0.45400000000000001</v>
      </c>
      <c r="AJ15" s="43">
        <v>0</v>
      </c>
      <c r="AK15" s="46">
        <v>1.6</v>
      </c>
      <c r="AL15" s="43">
        <v>249</v>
      </c>
      <c r="AM15" s="46">
        <v>0</v>
      </c>
      <c r="AN15" s="43">
        <v>0</v>
      </c>
      <c r="AO15" s="43">
        <v>0</v>
      </c>
      <c r="AP15" s="43">
        <v>0</v>
      </c>
      <c r="AQ15" s="43">
        <v>0</v>
      </c>
      <c r="AR15" s="43">
        <v>1.9699999999999999E-2</v>
      </c>
      <c r="AS15" s="43">
        <v>0.29599999999999999</v>
      </c>
      <c r="AT15" s="43">
        <v>0.71099999999999997</v>
      </c>
      <c r="AU15" s="43">
        <v>0.253</v>
      </c>
      <c r="AV15" s="43">
        <v>0.17799999999999999</v>
      </c>
      <c r="AW15" s="43">
        <v>1.4999999999999999E-2</v>
      </c>
      <c r="AX15" s="43">
        <v>0</v>
      </c>
      <c r="AY15" s="43">
        <v>0.106</v>
      </c>
      <c r="AZ15" s="44">
        <v>1</v>
      </c>
    </row>
    <row r="16" spans="1:52">
      <c r="A16" s="38" t="s">
        <v>55</v>
      </c>
      <c r="B16" s="39" t="s">
        <v>71</v>
      </c>
      <c r="C16" s="40">
        <f>(Tableau1[[#This Row],[IG (Index glycémqiue)]]*Tableau1[[#This Row],[ Glucides (g)]])/100</f>
        <v>1.26E-2</v>
      </c>
      <c r="D16" s="47">
        <v>17</v>
      </c>
      <c r="E16" s="39">
        <v>27.4</v>
      </c>
      <c r="F16" s="39">
        <v>1.26</v>
      </c>
      <c r="G16" s="39">
        <v>5.5</v>
      </c>
      <c r="H16" s="39">
        <v>164</v>
      </c>
      <c r="I16" s="39">
        <v>7730</v>
      </c>
      <c r="J16" s="39">
        <v>182</v>
      </c>
      <c r="K16" s="39">
        <v>0.85499999999999998</v>
      </c>
      <c r="L16" s="39">
        <v>0.38</v>
      </c>
      <c r="M16" s="39"/>
      <c r="N16" s="39">
        <v>10.3</v>
      </c>
      <c r="O16" s="39">
        <v>0.253</v>
      </c>
      <c r="P16" s="39">
        <v>3.42</v>
      </c>
      <c r="Q16" s="39">
        <v>17.7</v>
      </c>
      <c r="R16" s="39">
        <v>7.72</v>
      </c>
      <c r="S16" s="39">
        <v>1.21</v>
      </c>
      <c r="T16" s="39">
        <v>398</v>
      </c>
      <c r="U16" s="39">
        <v>42.5</v>
      </c>
      <c r="V16" s="39">
        <v>5.99</v>
      </c>
      <c r="W16" s="39">
        <v>3.46</v>
      </c>
      <c r="X16" s="39">
        <v>3.9</v>
      </c>
      <c r="Y16" s="39">
        <v>5</v>
      </c>
      <c r="Z16" s="39">
        <v>17.5</v>
      </c>
      <c r="AA16" s="39">
        <v>0.316</v>
      </c>
      <c r="AB16" s="39">
        <v>485</v>
      </c>
      <c r="AC16" s="39">
        <v>368</v>
      </c>
      <c r="AD16" s="39">
        <v>2.2000000000000002</v>
      </c>
      <c r="AE16" s="39">
        <v>87.2</v>
      </c>
      <c r="AF16" s="39">
        <v>3.94</v>
      </c>
      <c r="AG16" s="39">
        <v>0</v>
      </c>
      <c r="AH16" s="39">
        <v>1.78</v>
      </c>
      <c r="AI16" s="39">
        <v>0.61199999999999999</v>
      </c>
      <c r="AJ16" s="39">
        <v>0</v>
      </c>
      <c r="AK16" s="41">
        <v>0.76500000000000001</v>
      </c>
      <c r="AL16" s="39">
        <v>292</v>
      </c>
      <c r="AM16" s="41">
        <v>0</v>
      </c>
      <c r="AN16" s="39">
        <v>0</v>
      </c>
      <c r="AO16" s="39">
        <v>0</v>
      </c>
      <c r="AP16" s="39" t="s">
        <v>57</v>
      </c>
      <c r="AQ16" s="39">
        <v>0</v>
      </c>
      <c r="AR16" s="39">
        <v>3.9300000000000002E-2</v>
      </c>
      <c r="AS16" s="39">
        <v>0.65500000000000003</v>
      </c>
      <c r="AT16" s="39">
        <v>0.99099999999999999</v>
      </c>
      <c r="AU16" s="39">
        <v>0.61199999999999999</v>
      </c>
      <c r="AV16" s="39">
        <v>0.3</v>
      </c>
      <c r="AW16" s="39">
        <v>3.2099999999999997E-2</v>
      </c>
      <c r="AX16" s="39">
        <v>2.1399999999999999E-2</v>
      </c>
      <c r="AY16" s="39">
        <v>1.9599999999999999E-2</v>
      </c>
      <c r="AZ16" s="40">
        <v>1</v>
      </c>
    </row>
    <row r="17" spans="1:52">
      <c r="A17" s="42" t="s">
        <v>55</v>
      </c>
      <c r="B17" s="43" t="s">
        <v>72</v>
      </c>
      <c r="C17" s="44">
        <f>(Tableau1[[#This Row],[IG (Index glycémqiue)]]*Tableau1[[#This Row],[ Glucides (g)]])/100</f>
        <v>8.0000000000000002E-3</v>
      </c>
      <c r="D17" s="45">
        <v>17</v>
      </c>
      <c r="E17" s="43">
        <v>24.5</v>
      </c>
      <c r="F17" s="43">
        <v>0.8</v>
      </c>
      <c r="G17" s="43">
        <v>6.51</v>
      </c>
      <c r="H17" s="43">
        <v>160</v>
      </c>
      <c r="I17" s="43">
        <v>3980</v>
      </c>
      <c r="J17" s="43">
        <v>30</v>
      </c>
      <c r="K17" s="43">
        <v>0</v>
      </c>
      <c r="L17" s="43"/>
      <c r="M17" s="43"/>
      <c r="N17" s="43">
        <v>27.9</v>
      </c>
      <c r="O17" s="43">
        <v>0.29099999999999998</v>
      </c>
      <c r="P17" s="43">
        <v>1.99</v>
      </c>
      <c r="Q17" s="43">
        <v>11</v>
      </c>
      <c r="R17" s="43">
        <v>6.67</v>
      </c>
      <c r="S17" s="43">
        <v>0.755</v>
      </c>
      <c r="T17" s="43">
        <v>578</v>
      </c>
      <c r="U17" s="43">
        <v>16.8</v>
      </c>
      <c r="V17" s="43">
        <v>11</v>
      </c>
      <c r="W17" s="43">
        <v>0.496</v>
      </c>
      <c r="X17" s="43">
        <v>10.6</v>
      </c>
      <c r="Y17" s="43">
        <v>5</v>
      </c>
      <c r="Z17" s="43">
        <v>25</v>
      </c>
      <c r="AA17" s="43">
        <v>0.35899999999999999</v>
      </c>
      <c r="AB17" s="43">
        <v>405</v>
      </c>
      <c r="AC17" s="43">
        <v>263</v>
      </c>
      <c r="AD17" s="43"/>
      <c r="AE17" s="43">
        <v>76</v>
      </c>
      <c r="AF17" s="43">
        <v>3.98</v>
      </c>
      <c r="AG17" s="43">
        <v>0</v>
      </c>
      <c r="AH17" s="43">
        <v>2.06</v>
      </c>
      <c r="AI17" s="43">
        <v>1.42</v>
      </c>
      <c r="AJ17" s="43">
        <v>0</v>
      </c>
      <c r="AK17" s="46">
        <v>1.99</v>
      </c>
      <c r="AL17" s="43">
        <v>563</v>
      </c>
      <c r="AM17" s="46">
        <v>0</v>
      </c>
      <c r="AN17" s="43">
        <v>0</v>
      </c>
      <c r="AO17" s="43">
        <v>0</v>
      </c>
      <c r="AP17" s="43" t="s">
        <v>57</v>
      </c>
      <c r="AQ17" s="43">
        <v>0</v>
      </c>
      <c r="AR17" s="43">
        <v>8.0000000000000002E-3</v>
      </c>
      <c r="AS17" s="43">
        <v>1.1100000000000001</v>
      </c>
      <c r="AT17" s="43">
        <v>0.92300000000000004</v>
      </c>
      <c r="AU17" s="43" t="s">
        <v>57</v>
      </c>
      <c r="AV17" s="43">
        <v>0.71899999999999997</v>
      </c>
      <c r="AW17" s="43">
        <v>1.2E-2</v>
      </c>
      <c r="AX17" s="43">
        <v>0</v>
      </c>
      <c r="AY17" s="43">
        <v>0</v>
      </c>
      <c r="AZ17" s="44">
        <v>1</v>
      </c>
    </row>
    <row r="18" spans="1:52">
      <c r="A18" s="38" t="s">
        <v>55</v>
      </c>
      <c r="B18" s="39" t="s">
        <v>73</v>
      </c>
      <c r="C18" s="40">
        <f>(Tableau1[[#This Row],[IG (Index glycémqiue)]]*Tableau1[[#This Row],[ Glucides (g)]])/100</f>
        <v>7.3300000000000004E-2</v>
      </c>
      <c r="D18" s="40">
        <v>23.18</v>
      </c>
      <c r="E18" s="39">
        <v>15.4</v>
      </c>
      <c r="F18" s="39">
        <v>7.33</v>
      </c>
      <c r="G18" s="39">
        <v>3.82</v>
      </c>
      <c r="H18" s="39">
        <v>125</v>
      </c>
      <c r="I18" s="39">
        <v>2630</v>
      </c>
      <c r="J18" s="39">
        <v>11</v>
      </c>
      <c r="K18" s="39">
        <v>0.3</v>
      </c>
      <c r="L18" s="39">
        <v>0.45</v>
      </c>
      <c r="M18" s="39"/>
      <c r="N18" s="39">
        <v>21</v>
      </c>
      <c r="O18" s="39">
        <v>0.22</v>
      </c>
      <c r="P18" s="39">
        <v>2.52</v>
      </c>
      <c r="Q18" s="39">
        <v>13.6</v>
      </c>
      <c r="R18" s="39">
        <v>8.4</v>
      </c>
      <c r="S18" s="39">
        <v>0.45500000000000002</v>
      </c>
      <c r="T18" s="39">
        <v>155</v>
      </c>
      <c r="U18" s="39">
        <v>54.2</v>
      </c>
      <c r="V18" s="39">
        <v>5.36</v>
      </c>
      <c r="W18" s="39">
        <v>15.7</v>
      </c>
      <c r="X18" s="39">
        <v>3.98</v>
      </c>
      <c r="Y18" s="39">
        <v>2.88</v>
      </c>
      <c r="Z18" s="39">
        <v>22.4</v>
      </c>
      <c r="AA18" s="39">
        <v>0.24</v>
      </c>
      <c r="AB18" s="39">
        <v>229</v>
      </c>
      <c r="AC18" s="39">
        <v>287</v>
      </c>
      <c r="AD18" s="39">
        <v>37.799999999999997</v>
      </c>
      <c r="AE18" s="39">
        <v>64.8</v>
      </c>
      <c r="AF18" s="39">
        <v>8.52</v>
      </c>
      <c r="AG18" s="39">
        <v>0</v>
      </c>
      <c r="AH18" s="39">
        <v>1.95</v>
      </c>
      <c r="AI18" s="39">
        <v>1.49</v>
      </c>
      <c r="AJ18" s="39">
        <v>0</v>
      </c>
      <c r="AK18" s="41">
        <v>0.221</v>
      </c>
      <c r="AL18" s="39">
        <v>370</v>
      </c>
      <c r="AM18" s="41">
        <v>0</v>
      </c>
      <c r="AN18" s="39">
        <v>0</v>
      </c>
      <c r="AO18" s="39">
        <v>0</v>
      </c>
      <c r="AP18" s="39">
        <v>0</v>
      </c>
      <c r="AQ18" s="39">
        <v>4.5199999999999997E-2</v>
      </c>
      <c r="AR18" s="39">
        <v>0.34499999999999997</v>
      </c>
      <c r="AS18" s="39">
        <v>0.96799999999999997</v>
      </c>
      <c r="AT18" s="39">
        <v>0.59199999999999997</v>
      </c>
      <c r="AU18" s="39">
        <v>1.49</v>
      </c>
      <c r="AV18" s="39">
        <v>0.15</v>
      </c>
      <c r="AW18" s="39">
        <v>5.9799999999999999E-2</v>
      </c>
      <c r="AX18" s="39">
        <v>1.12E-2</v>
      </c>
      <c r="AY18" s="39">
        <v>0</v>
      </c>
      <c r="AZ18" s="40">
        <v>1</v>
      </c>
    </row>
    <row r="19" spans="1:52">
      <c r="A19" s="42" t="s">
        <v>55</v>
      </c>
      <c r="B19" s="43" t="s">
        <v>74</v>
      </c>
      <c r="C19" s="44">
        <f>(Tableau1[[#This Row],[IG (Index glycémqiue)]]*Tableau1[[#This Row],[ Glucides (g)]])/100</f>
        <v>1.5700000000000002E-2</v>
      </c>
      <c r="D19" s="44">
        <v>23.18</v>
      </c>
      <c r="E19" s="43">
        <v>25</v>
      </c>
      <c r="F19" s="43">
        <v>1.57</v>
      </c>
      <c r="G19" s="43">
        <v>3.96</v>
      </c>
      <c r="H19" s="43">
        <v>142</v>
      </c>
      <c r="I19" s="43">
        <v>10500</v>
      </c>
      <c r="J19" s="43">
        <v>43.5</v>
      </c>
      <c r="K19" s="43">
        <v>2.52</v>
      </c>
      <c r="L19" s="43">
        <v>0.71</v>
      </c>
      <c r="M19" s="43"/>
      <c r="N19" s="43">
        <v>13.2</v>
      </c>
      <c r="O19" s="43">
        <v>0.14699999999999999</v>
      </c>
      <c r="P19" s="43">
        <v>1.72</v>
      </c>
      <c r="Q19" s="43">
        <v>18.8</v>
      </c>
      <c r="R19" s="43">
        <v>1.81</v>
      </c>
      <c r="S19" s="43">
        <v>1.03</v>
      </c>
      <c r="T19" s="43">
        <v>404</v>
      </c>
      <c r="U19" s="43">
        <v>71.400000000000006</v>
      </c>
      <c r="V19" s="43">
        <v>9</v>
      </c>
      <c r="W19" s="43">
        <v>20.100000000000001</v>
      </c>
      <c r="X19" s="43">
        <v>5.05</v>
      </c>
      <c r="Y19" s="43">
        <v>5</v>
      </c>
      <c r="Z19" s="43">
        <v>28.3</v>
      </c>
      <c r="AA19" s="43">
        <v>0.28599999999999998</v>
      </c>
      <c r="AB19" s="43">
        <v>302</v>
      </c>
      <c r="AC19" s="43">
        <v>450</v>
      </c>
      <c r="AD19" s="43">
        <v>22</v>
      </c>
      <c r="AE19" s="43">
        <v>89</v>
      </c>
      <c r="AF19" s="43">
        <v>13.2</v>
      </c>
      <c r="AG19" s="43">
        <v>0</v>
      </c>
      <c r="AH19" s="43">
        <v>0</v>
      </c>
      <c r="AI19" s="43">
        <v>0.99299999999999999</v>
      </c>
      <c r="AJ19" s="43">
        <v>0</v>
      </c>
      <c r="AK19" s="46">
        <v>1.21</v>
      </c>
      <c r="AL19" s="43">
        <v>376</v>
      </c>
      <c r="AM19" s="46">
        <v>0</v>
      </c>
      <c r="AN19" s="43">
        <v>0</v>
      </c>
      <c r="AO19" s="43">
        <v>0</v>
      </c>
      <c r="AP19" s="43">
        <v>0</v>
      </c>
      <c r="AQ19" s="43">
        <v>0</v>
      </c>
      <c r="AR19" s="43">
        <v>0</v>
      </c>
      <c r="AS19" s="43">
        <v>0</v>
      </c>
      <c r="AT19" s="43">
        <v>0</v>
      </c>
      <c r="AU19" s="43">
        <v>0</v>
      </c>
      <c r="AV19" s="43">
        <v>0</v>
      </c>
      <c r="AW19" s="43">
        <v>0</v>
      </c>
      <c r="AX19" s="43">
        <v>0</v>
      </c>
      <c r="AY19" s="43">
        <v>0</v>
      </c>
      <c r="AZ19" s="44">
        <v>1</v>
      </c>
    </row>
    <row r="20" spans="1:52">
      <c r="A20" s="38" t="s">
        <v>55</v>
      </c>
      <c r="B20" s="39" t="s">
        <v>75</v>
      </c>
      <c r="C20" s="40">
        <f>(Tableau1[[#This Row],[IG (Index glycémqiue)]]*Tableau1[[#This Row],[ Glucides (g)]])/100</f>
        <v>1.7000000000000001E-3</v>
      </c>
      <c r="D20" s="47">
        <v>17</v>
      </c>
      <c r="E20" s="39">
        <v>24.7</v>
      </c>
      <c r="F20" s="39">
        <v>0.17</v>
      </c>
      <c r="G20" s="39">
        <v>6.21</v>
      </c>
      <c r="H20" s="39">
        <v>155</v>
      </c>
      <c r="I20" s="39">
        <v>14500</v>
      </c>
      <c r="J20" s="39"/>
      <c r="K20" s="39">
        <v>0.2</v>
      </c>
      <c r="L20" s="39"/>
      <c r="M20" s="39"/>
      <c r="N20" s="39"/>
      <c r="O20" s="39">
        <v>0.371</v>
      </c>
      <c r="P20" s="39">
        <v>2.37</v>
      </c>
      <c r="Q20" s="39">
        <v>14.7</v>
      </c>
      <c r="R20" s="39">
        <v>6.75</v>
      </c>
      <c r="S20" s="39">
        <v>2.2999999999999998</v>
      </c>
      <c r="T20" s="39"/>
      <c r="U20" s="39">
        <v>19.7</v>
      </c>
      <c r="V20" s="39">
        <v>7.04</v>
      </c>
      <c r="W20" s="39">
        <v>0.44900000000000001</v>
      </c>
      <c r="X20" s="39">
        <v>4.8</v>
      </c>
      <c r="Y20" s="39">
        <v>5</v>
      </c>
      <c r="Z20" s="39">
        <v>18.100000000000001</v>
      </c>
      <c r="AA20" s="39">
        <v>0.28100000000000003</v>
      </c>
      <c r="AB20" s="39">
        <v>230</v>
      </c>
      <c r="AC20" s="39"/>
      <c r="AD20" s="39">
        <v>2.2000000000000002</v>
      </c>
      <c r="AE20" s="39">
        <v>268</v>
      </c>
      <c r="AF20" s="39">
        <v>3.93</v>
      </c>
      <c r="AG20" s="39">
        <v>0</v>
      </c>
      <c r="AH20" s="39"/>
      <c r="AI20" s="39"/>
      <c r="AJ20" s="39">
        <v>0</v>
      </c>
      <c r="AK20" s="41"/>
      <c r="AL20" s="39">
        <v>530</v>
      </c>
      <c r="AM20" s="41"/>
      <c r="AN20" s="39"/>
      <c r="AO20" s="39"/>
      <c r="AP20" s="39" t="s">
        <v>57</v>
      </c>
      <c r="AQ20" s="39" t="s">
        <v>57</v>
      </c>
      <c r="AR20" s="39" t="s">
        <v>57</v>
      </c>
      <c r="AS20" s="39" t="s">
        <v>57</v>
      </c>
      <c r="AT20" s="39" t="s">
        <v>57</v>
      </c>
      <c r="AU20" s="39" t="s">
        <v>57</v>
      </c>
      <c r="AV20" s="39" t="s">
        <v>57</v>
      </c>
      <c r="AW20" s="39" t="s">
        <v>57</v>
      </c>
      <c r="AX20" s="39" t="s">
        <v>57</v>
      </c>
      <c r="AY20" s="39" t="s">
        <v>57</v>
      </c>
      <c r="AZ20" s="40">
        <v>1</v>
      </c>
    </row>
    <row r="21" spans="1:52">
      <c r="A21" s="42" t="s">
        <v>55</v>
      </c>
      <c r="B21" s="43" t="s">
        <v>76</v>
      </c>
      <c r="C21" s="44">
        <f>(Tableau1[[#This Row],[IG (Index glycémqiue)]]*Tableau1[[#This Row],[ Glucides (g)]])/100</f>
        <v>0</v>
      </c>
      <c r="D21" s="44">
        <v>17.829999999999998</v>
      </c>
      <c r="E21" s="43">
        <v>32.4</v>
      </c>
      <c r="F21" s="43">
        <v>0</v>
      </c>
      <c r="G21" s="43">
        <v>2.1</v>
      </c>
      <c r="H21" s="43">
        <v>150</v>
      </c>
      <c r="I21" s="43">
        <v>2</v>
      </c>
      <c r="J21" s="43">
        <v>29</v>
      </c>
      <c r="K21" s="43">
        <v>0.4</v>
      </c>
      <c r="L21" s="43">
        <v>0.12</v>
      </c>
      <c r="M21" s="43"/>
      <c r="N21" s="43"/>
      <c r="O21" s="43">
        <v>0.14000000000000001</v>
      </c>
      <c r="P21" s="43">
        <v>0.19800000000000001</v>
      </c>
      <c r="Q21" s="43">
        <v>3.6</v>
      </c>
      <c r="R21" s="43">
        <v>0.3</v>
      </c>
      <c r="S21" s="43">
        <v>0.12</v>
      </c>
      <c r="T21" s="43">
        <v>20</v>
      </c>
      <c r="U21" s="43">
        <v>6.8</v>
      </c>
      <c r="V21" s="43">
        <v>8.5</v>
      </c>
      <c r="W21" s="43">
        <v>0.1</v>
      </c>
      <c r="X21" s="43">
        <v>9.4</v>
      </c>
      <c r="Y21" s="43">
        <v>32</v>
      </c>
      <c r="Z21" s="43">
        <v>18.3</v>
      </c>
      <c r="AA21" s="43">
        <v>0.1</v>
      </c>
      <c r="AB21" s="43">
        <v>126</v>
      </c>
      <c r="AC21" s="43">
        <v>214</v>
      </c>
      <c r="AD21" s="43">
        <v>37</v>
      </c>
      <c r="AE21" s="43">
        <v>766</v>
      </c>
      <c r="AF21" s="43">
        <v>6</v>
      </c>
      <c r="AG21" s="43">
        <v>0</v>
      </c>
      <c r="AH21" s="43">
        <v>0.90400000000000003</v>
      </c>
      <c r="AI21" s="43">
        <v>0.70899999999999996</v>
      </c>
      <c r="AJ21" s="43">
        <v>0</v>
      </c>
      <c r="AK21" s="46">
        <v>0.40300000000000002</v>
      </c>
      <c r="AL21" s="43">
        <v>355</v>
      </c>
      <c r="AM21" s="46" t="s">
        <v>77</v>
      </c>
      <c r="AN21" s="43" t="s">
        <v>77</v>
      </c>
      <c r="AO21" s="43" t="s">
        <v>77</v>
      </c>
      <c r="AP21" s="43" t="s">
        <v>77</v>
      </c>
      <c r="AQ21" s="43" t="s">
        <v>77</v>
      </c>
      <c r="AR21" s="43">
        <v>1.44E-2</v>
      </c>
      <c r="AS21" s="43">
        <v>0.57199999999999995</v>
      </c>
      <c r="AT21" s="43">
        <v>0.34599999999999997</v>
      </c>
      <c r="AU21" s="43">
        <v>0.70899999999999996</v>
      </c>
      <c r="AV21" s="43">
        <v>0.22900000000000001</v>
      </c>
      <c r="AW21" s="43" t="s">
        <v>78</v>
      </c>
      <c r="AX21" s="43" t="s">
        <v>57</v>
      </c>
      <c r="AY21" s="43" t="s">
        <v>57</v>
      </c>
      <c r="AZ21" s="44">
        <v>1</v>
      </c>
    </row>
    <row r="22" spans="1:52">
      <c r="A22" s="38" t="s">
        <v>55</v>
      </c>
      <c r="B22" s="39" t="s">
        <v>79</v>
      </c>
      <c r="C22" s="40">
        <f>(Tableau1[[#This Row],[IG (Index glycémqiue)]]*Tableau1[[#This Row],[ Glucides (g)]])/100</f>
        <v>4.0000000000000001E-3</v>
      </c>
      <c r="D22" s="40">
        <v>10.5</v>
      </c>
      <c r="E22" s="39">
        <v>15.1</v>
      </c>
      <c r="F22" s="39">
        <v>0.4</v>
      </c>
      <c r="G22" s="39">
        <v>13.8</v>
      </c>
      <c r="H22" s="39">
        <v>186</v>
      </c>
      <c r="I22" s="39">
        <v>0</v>
      </c>
      <c r="J22" s="39">
        <v>0</v>
      </c>
      <c r="K22" s="39">
        <v>0</v>
      </c>
      <c r="L22" s="39">
        <v>0.19</v>
      </c>
      <c r="M22" s="39"/>
      <c r="N22" s="39">
        <v>2.93</v>
      </c>
      <c r="O22" s="39">
        <v>0.114</v>
      </c>
      <c r="P22" s="39">
        <v>9.8800000000000008</v>
      </c>
      <c r="Q22" s="39">
        <v>4.2</v>
      </c>
      <c r="R22" s="39">
        <v>1.33</v>
      </c>
      <c r="S22" s="39">
        <v>0.17299999999999999</v>
      </c>
      <c r="T22" s="39">
        <v>10.7</v>
      </c>
      <c r="U22" s="39">
        <v>5.0999999999999996</v>
      </c>
      <c r="V22" s="39">
        <v>8</v>
      </c>
      <c r="W22" s="39">
        <v>0.15</v>
      </c>
      <c r="X22" s="39">
        <v>2.2599999999999998</v>
      </c>
      <c r="Y22" s="39">
        <v>2.15</v>
      </c>
      <c r="Z22" s="39">
        <v>16.7</v>
      </c>
      <c r="AA22" s="39">
        <v>2.75E-2</v>
      </c>
      <c r="AB22" s="39">
        <v>176</v>
      </c>
      <c r="AC22" s="39">
        <v>250</v>
      </c>
      <c r="AD22" s="39">
        <v>11.9</v>
      </c>
      <c r="AE22" s="39">
        <v>75.3</v>
      </c>
      <c r="AF22" s="39">
        <v>3.31</v>
      </c>
      <c r="AG22" s="39">
        <v>0</v>
      </c>
      <c r="AH22" s="39">
        <v>5.19</v>
      </c>
      <c r="AI22" s="39">
        <v>5.92</v>
      </c>
      <c r="AJ22" s="39">
        <v>0</v>
      </c>
      <c r="AK22" s="41">
        <v>0.84099999999999997</v>
      </c>
      <c r="AL22" s="39">
        <v>84</v>
      </c>
      <c r="AM22" s="41">
        <v>0</v>
      </c>
      <c r="AN22" s="39">
        <v>0</v>
      </c>
      <c r="AO22" s="39">
        <v>0</v>
      </c>
      <c r="AP22" s="39">
        <v>0</v>
      </c>
      <c r="AQ22" s="39">
        <v>8.9200000000000008E-3</v>
      </c>
      <c r="AR22" s="39">
        <v>0.34499999999999997</v>
      </c>
      <c r="AS22" s="39">
        <v>2.8</v>
      </c>
      <c r="AT22" s="39">
        <v>1.52</v>
      </c>
      <c r="AU22" s="39">
        <v>4.51</v>
      </c>
      <c r="AV22" s="39">
        <v>0.35499999999999998</v>
      </c>
      <c r="AW22" s="39">
        <v>8.2900000000000001E-2</v>
      </c>
      <c r="AX22" s="39">
        <v>0</v>
      </c>
      <c r="AY22" s="39">
        <v>0</v>
      </c>
      <c r="AZ22" s="40">
        <v>1</v>
      </c>
    </row>
    <row r="23" spans="1:52">
      <c r="A23" s="42" t="s">
        <v>55</v>
      </c>
      <c r="B23" s="43" t="s">
        <v>80</v>
      </c>
      <c r="C23" s="44">
        <f>(Tableau1[[#This Row],[IG (Index glycémqiue)]]*Tableau1[[#This Row],[ Glucides (g)]])/100</f>
        <v>3.0299999999999997E-2</v>
      </c>
      <c r="D23" s="44">
        <v>11.59</v>
      </c>
      <c r="E23" s="43">
        <v>22.6</v>
      </c>
      <c r="F23" s="43">
        <v>3.03</v>
      </c>
      <c r="G23" s="43">
        <v>15.6</v>
      </c>
      <c r="H23" s="43">
        <v>243</v>
      </c>
      <c r="I23" s="43">
        <v>0</v>
      </c>
      <c r="J23" s="43">
        <v>0</v>
      </c>
      <c r="K23" s="43">
        <v>0.4</v>
      </c>
      <c r="L23" s="43">
        <v>0.24</v>
      </c>
      <c r="M23" s="43"/>
      <c r="N23" s="43">
        <v>1.3</v>
      </c>
      <c r="O23" s="43">
        <v>3.5999999999999997E-2</v>
      </c>
      <c r="P23" s="43">
        <v>0.30299999999999999</v>
      </c>
      <c r="Q23" s="43">
        <v>3.9</v>
      </c>
      <c r="R23" s="43">
        <v>0.90700000000000003</v>
      </c>
      <c r="S23" s="43">
        <v>0.13800000000000001</v>
      </c>
      <c r="T23" s="43">
        <v>7</v>
      </c>
      <c r="U23" s="43">
        <v>6.62</v>
      </c>
      <c r="V23" s="43">
        <v>14.5</v>
      </c>
      <c r="W23" s="43">
        <v>0.127</v>
      </c>
      <c r="X23" s="43">
        <v>3.06</v>
      </c>
      <c r="Y23" s="43">
        <v>5</v>
      </c>
      <c r="Z23" s="43">
        <v>9.44</v>
      </c>
      <c r="AA23" s="43">
        <v>4.3700000000000003E-2</v>
      </c>
      <c r="AB23" s="43">
        <v>144</v>
      </c>
      <c r="AC23" s="43">
        <v>184</v>
      </c>
      <c r="AD23" s="43">
        <v>2.2000000000000002</v>
      </c>
      <c r="AE23" s="43">
        <v>383</v>
      </c>
      <c r="AF23" s="43">
        <v>2.2000000000000002</v>
      </c>
      <c r="AG23" s="43">
        <v>0</v>
      </c>
      <c r="AH23" s="43">
        <v>5.39</v>
      </c>
      <c r="AI23" s="43">
        <v>7.84</v>
      </c>
      <c r="AJ23" s="43">
        <v>0</v>
      </c>
      <c r="AK23" s="46">
        <v>0.91700000000000004</v>
      </c>
      <c r="AL23" s="43">
        <v>138</v>
      </c>
      <c r="AM23" s="46">
        <v>0</v>
      </c>
      <c r="AN23" s="43">
        <v>0</v>
      </c>
      <c r="AO23" s="43">
        <v>0</v>
      </c>
      <c r="AP23" s="43">
        <v>0</v>
      </c>
      <c r="AQ23" s="43">
        <v>1.32E-2</v>
      </c>
      <c r="AR23" s="43">
        <v>0.318</v>
      </c>
      <c r="AS23" s="43">
        <v>2.77</v>
      </c>
      <c r="AT23" s="43">
        <v>2.2799999999999998</v>
      </c>
      <c r="AU23" s="43">
        <v>5.75</v>
      </c>
      <c r="AV23" s="43">
        <v>0.51</v>
      </c>
      <c r="AW23" s="43">
        <v>0.11600000000000001</v>
      </c>
      <c r="AX23" s="43">
        <v>1.3599999999999999E-2</v>
      </c>
      <c r="AY23" s="43">
        <v>0</v>
      </c>
      <c r="AZ23" s="44">
        <v>1</v>
      </c>
    </row>
    <row r="24" spans="1:52">
      <c r="A24" s="38" t="s">
        <v>55</v>
      </c>
      <c r="B24" s="39" t="s">
        <v>81</v>
      </c>
      <c r="C24" s="40">
        <f>(Tableau1[[#This Row],[IG (Index glycémqiue)]]*Tableau1[[#This Row],[ Glucides (g)]])/100</f>
        <v>0</v>
      </c>
      <c r="D24" s="47">
        <v>12</v>
      </c>
      <c r="E24" s="39">
        <v>23.4</v>
      </c>
      <c r="F24" s="39">
        <v>0</v>
      </c>
      <c r="G24" s="39">
        <v>13.6</v>
      </c>
      <c r="H24" s="39">
        <v>216</v>
      </c>
      <c r="I24" s="39">
        <v>0</v>
      </c>
      <c r="J24" s="39"/>
      <c r="K24" s="39"/>
      <c r="L24" s="39">
        <v>1.1000000000000001</v>
      </c>
      <c r="M24" s="39"/>
      <c r="N24" s="39">
        <v>6</v>
      </c>
      <c r="O24" s="39">
        <v>0.09</v>
      </c>
      <c r="P24" s="39">
        <v>0.35</v>
      </c>
      <c r="Q24" s="39">
        <v>2.04</v>
      </c>
      <c r="R24" s="39">
        <v>0.92</v>
      </c>
      <c r="S24" s="39">
        <v>0.155</v>
      </c>
      <c r="T24" s="39">
        <v>9</v>
      </c>
      <c r="U24" s="39">
        <v>6.05</v>
      </c>
      <c r="V24" s="39">
        <v>9</v>
      </c>
      <c r="W24" s="39">
        <v>0.21</v>
      </c>
      <c r="X24" s="39">
        <v>2.34</v>
      </c>
      <c r="Y24" s="39" t="s">
        <v>57</v>
      </c>
      <c r="Z24" s="39">
        <v>18</v>
      </c>
      <c r="AA24" s="39">
        <v>4.7E-2</v>
      </c>
      <c r="AB24" s="39">
        <v>166</v>
      </c>
      <c r="AC24" s="39">
        <v>162</v>
      </c>
      <c r="AD24" s="39"/>
      <c r="AE24" s="39">
        <v>64</v>
      </c>
      <c r="AF24" s="39">
        <v>4.16</v>
      </c>
      <c r="AG24" s="39">
        <v>0</v>
      </c>
      <c r="AH24" s="39">
        <v>5.0999999999999996</v>
      </c>
      <c r="AI24" s="39">
        <v>5.82</v>
      </c>
      <c r="AJ24" s="39">
        <v>0</v>
      </c>
      <c r="AK24" s="41">
        <v>0.82599999999999996</v>
      </c>
      <c r="AL24" s="39">
        <v>200</v>
      </c>
      <c r="AM24" s="41">
        <v>0</v>
      </c>
      <c r="AN24" s="39">
        <v>0</v>
      </c>
      <c r="AO24" s="39">
        <v>0</v>
      </c>
      <c r="AP24" s="39">
        <v>0</v>
      </c>
      <c r="AQ24" s="39">
        <v>8.7600000000000004E-3</v>
      </c>
      <c r="AR24" s="39">
        <v>0.33900000000000002</v>
      </c>
      <c r="AS24" s="39">
        <v>2.75</v>
      </c>
      <c r="AT24" s="39">
        <v>1.49</v>
      </c>
      <c r="AU24" s="39">
        <v>4.43</v>
      </c>
      <c r="AV24" s="39">
        <v>0.34899999999999998</v>
      </c>
      <c r="AW24" s="39">
        <v>8.14E-2</v>
      </c>
      <c r="AX24" s="39">
        <v>0</v>
      </c>
      <c r="AY24" s="39">
        <v>0</v>
      </c>
      <c r="AZ24" s="40">
        <v>1</v>
      </c>
    </row>
    <row r="25" spans="1:52">
      <c r="A25" s="42" t="s">
        <v>55</v>
      </c>
      <c r="B25" s="43" t="s">
        <v>82</v>
      </c>
      <c r="C25" s="44">
        <f>(Tableau1[[#This Row],[IG (Index glycémqiue)]]*Tableau1[[#This Row],[ Glucides (g)]])/100</f>
        <v>0</v>
      </c>
      <c r="D25" s="44">
        <v>24.5</v>
      </c>
      <c r="E25" s="43">
        <v>21.8</v>
      </c>
      <c r="F25" s="43"/>
      <c r="G25" s="43">
        <v>4.46</v>
      </c>
      <c r="H25" s="43">
        <v>127</v>
      </c>
      <c r="I25" s="43">
        <v>0</v>
      </c>
      <c r="J25" s="43"/>
      <c r="K25" s="43">
        <v>0</v>
      </c>
      <c r="L25" s="43">
        <v>0.6</v>
      </c>
      <c r="M25" s="43"/>
      <c r="N25" s="43">
        <v>39.4</v>
      </c>
      <c r="O25" s="43">
        <v>7.1999999999999995E-2</v>
      </c>
      <c r="P25" s="43">
        <v>0.1</v>
      </c>
      <c r="Q25" s="43">
        <v>3.89</v>
      </c>
      <c r="R25" s="43">
        <v>1.42</v>
      </c>
      <c r="S25" s="43">
        <v>5.3499999999999999E-2</v>
      </c>
      <c r="T25" s="43">
        <v>20</v>
      </c>
      <c r="U25" s="43">
        <v>3.88</v>
      </c>
      <c r="V25" s="43">
        <v>4</v>
      </c>
      <c r="W25" s="43">
        <v>7.1999999999999995E-2</v>
      </c>
      <c r="X25" s="43">
        <v>0.87</v>
      </c>
      <c r="Y25" s="43">
        <v>4</v>
      </c>
      <c r="Z25" s="43">
        <v>24</v>
      </c>
      <c r="AA25" s="43">
        <v>2.1000000000000001E-2</v>
      </c>
      <c r="AB25" s="43">
        <v>627</v>
      </c>
      <c r="AC25" s="43">
        <v>435</v>
      </c>
      <c r="AD25" s="43"/>
      <c r="AE25" s="43">
        <v>59</v>
      </c>
      <c r="AF25" s="43">
        <v>1.56</v>
      </c>
      <c r="AG25" s="43">
        <v>0</v>
      </c>
      <c r="AH25" s="43">
        <v>1.0900000000000001</v>
      </c>
      <c r="AI25" s="43">
        <v>1.32</v>
      </c>
      <c r="AJ25" s="43">
        <v>0</v>
      </c>
      <c r="AK25" s="46">
        <v>0.30499999999999999</v>
      </c>
      <c r="AL25" s="43">
        <v>312</v>
      </c>
      <c r="AM25" s="46">
        <v>0</v>
      </c>
      <c r="AN25" s="43">
        <v>0</v>
      </c>
      <c r="AO25" s="43">
        <v>0</v>
      </c>
      <c r="AP25" s="43" t="s">
        <v>57</v>
      </c>
      <c r="AQ25" s="43">
        <v>0</v>
      </c>
      <c r="AR25" s="43">
        <v>2.0500000000000001E-2</v>
      </c>
      <c r="AS25" s="43">
        <v>0.52200000000000002</v>
      </c>
      <c r="AT25" s="43">
        <v>0.34200000000000003</v>
      </c>
      <c r="AU25" s="43" t="s">
        <v>57</v>
      </c>
      <c r="AV25" s="43" t="s">
        <v>57</v>
      </c>
      <c r="AW25" s="43">
        <v>0</v>
      </c>
      <c r="AX25" s="43">
        <v>0</v>
      </c>
      <c r="AY25" s="43">
        <v>0</v>
      </c>
      <c r="AZ25" s="44">
        <v>1</v>
      </c>
    </row>
    <row r="26" spans="1:52">
      <c r="A26" s="38" t="s">
        <v>55</v>
      </c>
      <c r="B26" s="39" t="s">
        <v>84</v>
      </c>
      <c r="C26" s="40">
        <f>(Tableau1[[#This Row],[IG (Index glycémqiue)]]*Tableau1[[#This Row],[ Glucides (g)]])/100</f>
        <v>0</v>
      </c>
      <c r="D26" s="40">
        <v>17.829999999999998</v>
      </c>
      <c r="E26" s="39">
        <v>24.1</v>
      </c>
      <c r="F26" s="39">
        <v>0</v>
      </c>
      <c r="G26" s="39">
        <v>4.96</v>
      </c>
      <c r="H26" s="39">
        <v>141</v>
      </c>
      <c r="I26" s="39">
        <v>124</v>
      </c>
      <c r="J26" s="39"/>
      <c r="K26" s="39">
        <v>0</v>
      </c>
      <c r="L26" s="39">
        <v>0.41</v>
      </c>
      <c r="M26" s="39"/>
      <c r="N26" s="39">
        <v>10.5</v>
      </c>
      <c r="O26" s="39">
        <v>0.45500000000000002</v>
      </c>
      <c r="P26" s="39">
        <v>2.1800000000000002</v>
      </c>
      <c r="Q26" s="39">
        <v>7.8</v>
      </c>
      <c r="R26" s="39">
        <v>3.57</v>
      </c>
      <c r="S26" s="39">
        <v>0.21</v>
      </c>
      <c r="T26" s="39">
        <v>80</v>
      </c>
      <c r="U26" s="39">
        <v>79</v>
      </c>
      <c r="V26" s="39">
        <v>15.5</v>
      </c>
      <c r="W26" s="39">
        <v>0.51</v>
      </c>
      <c r="X26" s="39">
        <v>12.2</v>
      </c>
      <c r="Y26" s="39">
        <v>10</v>
      </c>
      <c r="Z26" s="39">
        <v>24.5</v>
      </c>
      <c r="AA26" s="39">
        <v>0.13700000000000001</v>
      </c>
      <c r="AB26" s="39">
        <v>325</v>
      </c>
      <c r="AC26" s="39">
        <v>259</v>
      </c>
      <c r="AD26" s="39"/>
      <c r="AE26" s="39">
        <v>210</v>
      </c>
      <c r="AF26" s="39">
        <v>3.95</v>
      </c>
      <c r="AG26" s="39">
        <v>0</v>
      </c>
      <c r="AH26" s="39">
        <v>1.66</v>
      </c>
      <c r="AI26" s="39">
        <v>0.77</v>
      </c>
      <c r="AJ26" s="39">
        <v>0</v>
      </c>
      <c r="AK26" s="41">
        <v>1.02</v>
      </c>
      <c r="AL26" s="39">
        <v>588</v>
      </c>
      <c r="AM26" s="41"/>
      <c r="AN26" s="39"/>
      <c r="AO26" s="39"/>
      <c r="AP26" s="39" t="s">
        <v>57</v>
      </c>
      <c r="AQ26" s="39">
        <v>0.01</v>
      </c>
      <c r="AR26" s="39">
        <v>0.04</v>
      </c>
      <c r="AS26" s="39">
        <v>0.51</v>
      </c>
      <c r="AT26" s="39">
        <v>0.63</v>
      </c>
      <c r="AU26" s="39" t="s">
        <v>57</v>
      </c>
      <c r="AV26" s="39" t="s">
        <v>57</v>
      </c>
      <c r="AW26" s="39" t="s">
        <v>57</v>
      </c>
      <c r="AX26" s="39">
        <v>0.06</v>
      </c>
      <c r="AY26" s="39">
        <v>0.04</v>
      </c>
      <c r="AZ26" s="40">
        <v>1</v>
      </c>
    </row>
    <row r="27" spans="1:52">
      <c r="A27" s="42" t="s">
        <v>55</v>
      </c>
      <c r="B27" s="43" t="s">
        <v>85</v>
      </c>
      <c r="C27" s="44">
        <f>(Tableau1[[#This Row],[IG (Index glycémqiue)]]*Tableau1[[#This Row],[ Glucides (g)]])/100</f>
        <v>0</v>
      </c>
      <c r="D27" s="44">
        <v>22.32</v>
      </c>
      <c r="E27" s="43">
        <v>26</v>
      </c>
      <c r="F27" s="43">
        <v>0</v>
      </c>
      <c r="G27" s="43">
        <v>7</v>
      </c>
      <c r="H27" s="43">
        <v>167</v>
      </c>
      <c r="I27" s="43">
        <v>260</v>
      </c>
      <c r="J27" s="43"/>
      <c r="K27" s="43">
        <v>0</v>
      </c>
      <c r="L27" s="43">
        <v>1.2</v>
      </c>
      <c r="M27" s="43"/>
      <c r="N27" s="43"/>
      <c r="O27" s="43">
        <v>0.5</v>
      </c>
      <c r="P27" s="43"/>
      <c r="Q27" s="43">
        <v>6.3</v>
      </c>
      <c r="R27" s="43">
        <v>5.6</v>
      </c>
      <c r="S27" s="43">
        <v>0.55000000000000004</v>
      </c>
      <c r="T27" s="43"/>
      <c r="U27" s="43">
        <v>42</v>
      </c>
      <c r="V27" s="43"/>
      <c r="W27" s="43"/>
      <c r="X27" s="43">
        <v>5</v>
      </c>
      <c r="Y27" s="43">
        <v>10</v>
      </c>
      <c r="Z27" s="43"/>
      <c r="AA27" s="43"/>
      <c r="AB27" s="43"/>
      <c r="AC27" s="43"/>
      <c r="AD27" s="43"/>
      <c r="AE27" s="43"/>
      <c r="AF27" s="43">
        <v>4.9000000000000004</v>
      </c>
      <c r="AG27" s="43">
        <v>0</v>
      </c>
      <c r="AH27" s="43">
        <v>1.33</v>
      </c>
      <c r="AI27" s="43">
        <v>0.79900000000000004</v>
      </c>
      <c r="AJ27" s="43">
        <v>0</v>
      </c>
      <c r="AK27" s="46">
        <v>0.86499999999999999</v>
      </c>
      <c r="AL27" s="43">
        <v>396</v>
      </c>
      <c r="AM27" s="46">
        <v>0</v>
      </c>
      <c r="AN27" s="43">
        <v>0</v>
      </c>
      <c r="AO27" s="43">
        <v>0</v>
      </c>
      <c r="AP27" s="43" t="s">
        <v>57</v>
      </c>
      <c r="AQ27" s="43">
        <v>0</v>
      </c>
      <c r="AR27" s="43">
        <v>2.86E-2</v>
      </c>
      <c r="AS27" s="43">
        <v>0.62</v>
      </c>
      <c r="AT27" s="43">
        <v>0.54600000000000004</v>
      </c>
      <c r="AU27" s="43">
        <v>0.54400000000000004</v>
      </c>
      <c r="AV27" s="43">
        <v>0.58699999999999997</v>
      </c>
      <c r="AW27" s="43">
        <v>3.5000000000000003E-2</v>
      </c>
      <c r="AX27" s="43">
        <v>0</v>
      </c>
      <c r="AY27" s="43">
        <v>0</v>
      </c>
      <c r="AZ27" s="44">
        <v>1</v>
      </c>
    </row>
    <row r="28" spans="1:52">
      <c r="A28" s="38" t="s">
        <v>55</v>
      </c>
      <c r="B28" s="39" t="s">
        <v>86</v>
      </c>
      <c r="C28" s="40">
        <f>(Tableau1[[#This Row],[IG (Index glycémqiue)]]*Tableau1[[#This Row],[ Glucides (g)]])/100</f>
        <v>8.5000000000000006E-3</v>
      </c>
      <c r="D28" s="40">
        <v>21.22</v>
      </c>
      <c r="E28" s="39">
        <v>15.3</v>
      </c>
      <c r="F28" s="39">
        <v>0.85</v>
      </c>
      <c r="G28" s="39">
        <v>2.65</v>
      </c>
      <c r="H28" s="39">
        <v>88.5</v>
      </c>
      <c r="I28" s="39">
        <v>238</v>
      </c>
      <c r="J28" s="39"/>
      <c r="K28" s="39">
        <v>0.7</v>
      </c>
      <c r="L28" s="39">
        <v>0.7</v>
      </c>
      <c r="M28" s="39"/>
      <c r="N28" s="39">
        <v>13.1</v>
      </c>
      <c r="O28" s="39">
        <v>0.38200000000000001</v>
      </c>
      <c r="P28" s="39">
        <v>2.39</v>
      </c>
      <c r="Q28" s="39">
        <v>7.91</v>
      </c>
      <c r="R28" s="39">
        <v>3.91</v>
      </c>
      <c r="S28" s="39">
        <v>0.35599999999999998</v>
      </c>
      <c r="T28" s="39">
        <v>71.599999999999994</v>
      </c>
      <c r="U28" s="39">
        <v>21.1</v>
      </c>
      <c r="V28" s="39">
        <v>10.199999999999999</v>
      </c>
      <c r="W28" s="39">
        <v>0.51</v>
      </c>
      <c r="X28" s="39">
        <v>6.87</v>
      </c>
      <c r="Y28" s="39">
        <v>8.73</v>
      </c>
      <c r="Z28" s="39">
        <v>16</v>
      </c>
      <c r="AA28" s="39">
        <v>0.16</v>
      </c>
      <c r="AB28" s="39">
        <v>236</v>
      </c>
      <c r="AC28" s="39">
        <v>235</v>
      </c>
      <c r="AD28" s="39">
        <v>118</v>
      </c>
      <c r="AE28" s="39">
        <v>198</v>
      </c>
      <c r="AF28" s="39">
        <v>1.56</v>
      </c>
      <c r="AG28" s="39">
        <v>0</v>
      </c>
      <c r="AH28" s="39">
        <v>0.503</v>
      </c>
      <c r="AI28" s="39">
        <v>0.30299999999999999</v>
      </c>
      <c r="AJ28" s="39">
        <v>0</v>
      </c>
      <c r="AK28" s="41">
        <v>0.32800000000000001</v>
      </c>
      <c r="AL28" s="39">
        <v>378</v>
      </c>
      <c r="AM28" s="41">
        <v>0</v>
      </c>
      <c r="AN28" s="39">
        <v>0</v>
      </c>
      <c r="AO28" s="39">
        <v>0</v>
      </c>
      <c r="AP28" s="39" t="s">
        <v>57</v>
      </c>
      <c r="AQ28" s="39">
        <v>0</v>
      </c>
      <c r="AR28" s="39">
        <v>1.09E-2</v>
      </c>
      <c r="AS28" s="39">
        <v>0.23499999999999999</v>
      </c>
      <c r="AT28" s="39">
        <v>0.20699999999999999</v>
      </c>
      <c r="AU28" s="39">
        <v>0.20599999999999999</v>
      </c>
      <c r="AV28" s="39">
        <v>0.223</v>
      </c>
      <c r="AW28" s="39">
        <v>1.3299999999999999E-2</v>
      </c>
      <c r="AX28" s="39">
        <v>0</v>
      </c>
      <c r="AY28" s="39">
        <v>0</v>
      </c>
      <c r="AZ28" s="40">
        <v>1</v>
      </c>
    </row>
    <row r="29" spans="1:52">
      <c r="A29" s="42" t="s">
        <v>55</v>
      </c>
      <c r="B29" s="43" t="s">
        <v>87</v>
      </c>
      <c r="C29" s="44">
        <f>(Tableau1[[#This Row],[IG (Index glycémqiue)]]*Tableau1[[#This Row],[ Glucides (g)]])/100</f>
        <v>0</v>
      </c>
      <c r="D29" s="45">
        <v>21</v>
      </c>
      <c r="E29" s="43">
        <v>27.1</v>
      </c>
      <c r="F29" s="43"/>
      <c r="G29" s="43">
        <v>5.82</v>
      </c>
      <c r="H29" s="43">
        <v>161</v>
      </c>
      <c r="I29" s="43">
        <v>0</v>
      </c>
      <c r="J29" s="43"/>
      <c r="K29" s="43">
        <v>1.1100000000000001</v>
      </c>
      <c r="L29" s="43">
        <v>1.03</v>
      </c>
      <c r="M29" s="43"/>
      <c r="N29" s="43">
        <v>0</v>
      </c>
      <c r="O29" s="43">
        <v>0.29499999999999998</v>
      </c>
      <c r="P29" s="43">
        <v>2.97</v>
      </c>
      <c r="Q29" s="43">
        <v>5.21</v>
      </c>
      <c r="R29" s="43">
        <v>1.95</v>
      </c>
      <c r="S29" s="43">
        <v>0.52600000000000002</v>
      </c>
      <c r="T29" s="43">
        <v>83</v>
      </c>
      <c r="U29" s="43">
        <v>25.5</v>
      </c>
      <c r="V29" s="43">
        <v>19</v>
      </c>
      <c r="W29" s="43">
        <v>0.56399999999999995</v>
      </c>
      <c r="X29" s="43">
        <v>7.65</v>
      </c>
      <c r="Y29" s="43">
        <v>10</v>
      </c>
      <c r="Z29" s="43">
        <v>12</v>
      </c>
      <c r="AA29" s="43">
        <v>0.185</v>
      </c>
      <c r="AB29" s="43">
        <v>304</v>
      </c>
      <c r="AC29" s="43">
        <v>135</v>
      </c>
      <c r="AD29" s="43"/>
      <c r="AE29" s="43">
        <v>94</v>
      </c>
      <c r="AF29" s="43">
        <v>2.97</v>
      </c>
      <c r="AG29" s="43">
        <v>0</v>
      </c>
      <c r="AH29" s="43">
        <v>1.72</v>
      </c>
      <c r="AI29" s="43">
        <v>0.83599999999999997</v>
      </c>
      <c r="AJ29" s="43">
        <v>0</v>
      </c>
      <c r="AK29" s="46">
        <v>0.753</v>
      </c>
      <c r="AL29" s="43">
        <v>576</v>
      </c>
      <c r="AM29" s="46">
        <v>0</v>
      </c>
      <c r="AN29" s="43">
        <v>0</v>
      </c>
      <c r="AO29" s="43">
        <v>0</v>
      </c>
      <c r="AP29" s="43" t="s">
        <v>57</v>
      </c>
      <c r="AQ29" s="43">
        <v>0</v>
      </c>
      <c r="AR29" s="43">
        <v>7.4999999999999997E-3</v>
      </c>
      <c r="AS29" s="43">
        <v>0.48099999999999998</v>
      </c>
      <c r="AT29" s="43">
        <v>0.45700000000000002</v>
      </c>
      <c r="AU29" s="43">
        <v>0.45300000000000001</v>
      </c>
      <c r="AV29" s="43">
        <v>0.48899999999999999</v>
      </c>
      <c r="AW29" s="43">
        <v>8.0000000000000002E-3</v>
      </c>
      <c r="AX29" s="43">
        <v>0</v>
      </c>
      <c r="AY29" s="43">
        <v>0</v>
      </c>
      <c r="AZ29" s="44">
        <v>1</v>
      </c>
    </row>
    <row r="30" spans="1:52">
      <c r="A30" s="38" t="s">
        <v>55</v>
      </c>
      <c r="B30" s="39" t="s">
        <v>88</v>
      </c>
      <c r="C30" s="40">
        <f>(Tableau1[[#This Row],[IG (Index glycémqiue)]]*Tableau1[[#This Row],[ Glucides (g)]])/100</f>
        <v>0</v>
      </c>
      <c r="D30" s="47">
        <v>21</v>
      </c>
      <c r="E30" s="39">
        <v>26.1</v>
      </c>
      <c r="F30" s="39">
        <v>0</v>
      </c>
      <c r="G30" s="39">
        <v>6.36</v>
      </c>
      <c r="H30" s="39">
        <v>162</v>
      </c>
      <c r="I30" s="39">
        <v>161</v>
      </c>
      <c r="J30" s="39"/>
      <c r="K30" s="39">
        <v>0.34399999999999997</v>
      </c>
      <c r="L30" s="39">
        <v>1.04</v>
      </c>
      <c r="M30" s="39"/>
      <c r="N30" s="39">
        <v>1.42</v>
      </c>
      <c r="O30" s="39">
        <v>0.43099999999999999</v>
      </c>
      <c r="P30" s="39">
        <v>1.21</v>
      </c>
      <c r="Q30" s="39">
        <v>6.16</v>
      </c>
      <c r="R30" s="39">
        <v>4.2</v>
      </c>
      <c r="S30" s="39">
        <v>0.497</v>
      </c>
      <c r="T30" s="39">
        <v>36.4</v>
      </c>
      <c r="U30" s="39">
        <v>41.9</v>
      </c>
      <c r="V30" s="39">
        <v>7.96</v>
      </c>
      <c r="W30" s="39">
        <v>0.24299999999999999</v>
      </c>
      <c r="X30" s="39">
        <v>6.79</v>
      </c>
      <c r="Y30" s="39">
        <v>10</v>
      </c>
      <c r="Z30" s="39">
        <v>7.01</v>
      </c>
      <c r="AA30" s="39">
        <v>7.5600000000000001E-2</v>
      </c>
      <c r="AB30" s="39">
        <v>138</v>
      </c>
      <c r="AC30" s="39">
        <v>76.599999999999994</v>
      </c>
      <c r="AD30" s="39"/>
      <c r="AE30" s="39">
        <v>57.4</v>
      </c>
      <c r="AF30" s="39">
        <v>4.18</v>
      </c>
      <c r="AG30" s="39">
        <v>0</v>
      </c>
      <c r="AH30" s="39">
        <v>1.49</v>
      </c>
      <c r="AI30" s="39">
        <v>0.80600000000000005</v>
      </c>
      <c r="AJ30" s="39">
        <v>0</v>
      </c>
      <c r="AK30" s="41">
        <v>0.85199999999999998</v>
      </c>
      <c r="AL30" s="39">
        <v>477</v>
      </c>
      <c r="AM30" s="41">
        <v>0</v>
      </c>
      <c r="AN30" s="39">
        <v>0</v>
      </c>
      <c r="AO30" s="39">
        <v>0</v>
      </c>
      <c r="AP30" s="39" t="s">
        <v>57</v>
      </c>
      <c r="AQ30" s="39">
        <v>1.3500000000000001E-3</v>
      </c>
      <c r="AR30" s="39">
        <v>2.3599999999999999E-2</v>
      </c>
      <c r="AS30" s="39">
        <v>0.56200000000000006</v>
      </c>
      <c r="AT30" s="39">
        <v>0.53</v>
      </c>
      <c r="AU30" s="39">
        <v>0.442</v>
      </c>
      <c r="AV30" s="39">
        <v>0.47799999999999998</v>
      </c>
      <c r="AW30" s="39">
        <v>2.1899999999999999E-2</v>
      </c>
      <c r="AX30" s="39">
        <v>8.09E-3</v>
      </c>
      <c r="AY30" s="39">
        <v>5.3899999999999998E-3</v>
      </c>
      <c r="AZ30" s="40">
        <v>1</v>
      </c>
    </row>
    <row r="31" spans="1:52">
      <c r="A31" s="42" t="s">
        <v>55</v>
      </c>
      <c r="B31" s="43" t="s">
        <v>89</v>
      </c>
      <c r="C31" s="44">
        <f>(Tableau1[[#This Row],[IG (Index glycémqiue)]]*Tableau1[[#This Row],[ Glucides (g)]])/100</f>
        <v>0</v>
      </c>
      <c r="D31" s="44">
        <v>10.25</v>
      </c>
      <c r="E31" s="43">
        <v>25.4</v>
      </c>
      <c r="F31" s="43"/>
      <c r="G31" s="43">
        <v>4.7</v>
      </c>
      <c r="H31" s="43">
        <v>144</v>
      </c>
      <c r="I31" s="43">
        <v>78</v>
      </c>
      <c r="J31" s="43"/>
      <c r="K31" s="43">
        <v>0</v>
      </c>
      <c r="L31" s="43"/>
      <c r="M31" s="43"/>
      <c r="N31" s="43">
        <v>10.6</v>
      </c>
      <c r="O31" s="43">
        <v>0.39600000000000002</v>
      </c>
      <c r="P31" s="43">
        <v>1.59</v>
      </c>
      <c r="Q31" s="43">
        <v>5.78</v>
      </c>
      <c r="R31" s="43">
        <v>2.87</v>
      </c>
      <c r="S31" s="43">
        <v>0.46</v>
      </c>
      <c r="T31" s="43">
        <v>41</v>
      </c>
      <c r="U31" s="43">
        <v>7.79</v>
      </c>
      <c r="V31" s="43">
        <v>13</v>
      </c>
      <c r="W31" s="43">
        <v>0.68300000000000005</v>
      </c>
      <c r="X31" s="43">
        <v>5.29</v>
      </c>
      <c r="Y31" s="43">
        <v>10</v>
      </c>
      <c r="Z31" s="43">
        <v>18</v>
      </c>
      <c r="AA31" s="43">
        <v>0.14899999999999999</v>
      </c>
      <c r="AB31" s="43">
        <v>240</v>
      </c>
      <c r="AC31" s="43">
        <v>143</v>
      </c>
      <c r="AD31" s="43"/>
      <c r="AE31" s="43">
        <v>80</v>
      </c>
      <c r="AF31" s="43">
        <v>4.1500000000000004</v>
      </c>
      <c r="AG31" s="43">
        <v>0</v>
      </c>
      <c r="AH31" s="43">
        <v>1.51</v>
      </c>
      <c r="AI31" s="43">
        <v>1.55</v>
      </c>
      <c r="AJ31" s="43">
        <v>0</v>
      </c>
      <c r="AK31" s="46">
        <v>0.38</v>
      </c>
      <c r="AL31" s="43">
        <v>480</v>
      </c>
      <c r="AM31" s="46">
        <v>0</v>
      </c>
      <c r="AN31" s="43">
        <v>0</v>
      </c>
      <c r="AO31" s="43">
        <v>0</v>
      </c>
      <c r="AP31" s="43" t="s">
        <v>57</v>
      </c>
      <c r="AQ31" s="43">
        <v>0.01</v>
      </c>
      <c r="AR31" s="43">
        <v>2.5000000000000001E-2</v>
      </c>
      <c r="AS31" s="43">
        <v>0.85</v>
      </c>
      <c r="AT31" s="43">
        <v>0.6</v>
      </c>
      <c r="AU31" s="43" t="s">
        <v>57</v>
      </c>
      <c r="AV31" s="43" t="s">
        <v>57</v>
      </c>
      <c r="AW31" s="43" t="s">
        <v>57</v>
      </c>
      <c r="AX31" s="43">
        <v>0</v>
      </c>
      <c r="AY31" s="43">
        <v>0</v>
      </c>
      <c r="AZ31" s="44">
        <v>1</v>
      </c>
    </row>
    <row r="32" spans="1:52">
      <c r="A32" s="38" t="s">
        <v>90</v>
      </c>
      <c r="B32" s="39" t="s">
        <v>91</v>
      </c>
      <c r="C32" s="40">
        <f>(Tableau1[[#This Row],[IG (Index glycémqiue)]]*Tableau1[[#This Row],[ Glucides (g)]])/100</f>
        <v>0</v>
      </c>
      <c r="D32" s="40"/>
      <c r="E32" s="39">
        <v>1.86</v>
      </c>
      <c r="F32" s="39">
        <v>7.41</v>
      </c>
      <c r="G32" s="39">
        <v>2.6</v>
      </c>
      <c r="H32" s="39">
        <v>60.5</v>
      </c>
      <c r="I32" s="39">
        <v>56</v>
      </c>
      <c r="J32" s="39">
        <v>50</v>
      </c>
      <c r="K32" s="39">
        <v>1.4</v>
      </c>
      <c r="L32" s="39">
        <v>0.65</v>
      </c>
      <c r="M32" s="39"/>
      <c r="N32" s="39"/>
      <c r="O32" s="39">
        <v>0.06</v>
      </c>
      <c r="P32" s="39">
        <v>0.23</v>
      </c>
      <c r="Q32" s="39">
        <v>0.84</v>
      </c>
      <c r="R32" s="39">
        <v>0.39</v>
      </c>
      <c r="S32" s="39">
        <v>0.1</v>
      </c>
      <c r="T32" s="39">
        <v>14.7</v>
      </c>
      <c r="U32" s="39">
        <v>0.31</v>
      </c>
      <c r="V32" s="39">
        <v>74.7</v>
      </c>
      <c r="W32" s="39">
        <v>7.0000000000000001E-3</v>
      </c>
      <c r="X32" s="39">
        <v>1</v>
      </c>
      <c r="Y32" s="39">
        <v>15</v>
      </c>
      <c r="Z32" s="39">
        <v>7.6</v>
      </c>
      <c r="AA32" s="39">
        <v>1</v>
      </c>
      <c r="AB32" s="39">
        <v>60</v>
      </c>
      <c r="AC32" s="39">
        <v>91.2</v>
      </c>
      <c r="AD32" s="39">
        <v>5</v>
      </c>
      <c r="AE32" s="39">
        <v>32.700000000000003</v>
      </c>
      <c r="AF32" s="39">
        <v>1</v>
      </c>
      <c r="AG32" s="39">
        <v>0</v>
      </c>
      <c r="AH32" s="39"/>
      <c r="AI32" s="39"/>
      <c r="AJ32" s="39">
        <v>0</v>
      </c>
      <c r="AK32" s="41"/>
      <c r="AL32" s="39">
        <v>3</v>
      </c>
      <c r="AM32" s="41"/>
      <c r="AN32" s="39"/>
      <c r="AO32" s="39"/>
      <c r="AP32" s="39" t="s">
        <v>57</v>
      </c>
      <c r="AQ32" s="39" t="s">
        <v>57</v>
      </c>
      <c r="AR32" s="39" t="s">
        <v>57</v>
      </c>
      <c r="AS32" s="39" t="s">
        <v>57</v>
      </c>
      <c r="AT32" s="39" t="s">
        <v>57</v>
      </c>
      <c r="AU32" s="39" t="s">
        <v>57</v>
      </c>
      <c r="AV32" s="39" t="s">
        <v>57</v>
      </c>
      <c r="AW32" s="39" t="s">
        <v>57</v>
      </c>
      <c r="AX32" s="39" t="s">
        <v>57</v>
      </c>
      <c r="AY32" s="39" t="s">
        <v>57</v>
      </c>
      <c r="AZ32" s="40"/>
    </row>
    <row r="33" spans="1:52">
      <c r="A33" s="42" t="s">
        <v>92</v>
      </c>
      <c r="B33" s="43" t="s">
        <v>93</v>
      </c>
      <c r="C33" s="44">
        <f>(Tableau1[[#This Row],[IG (Index glycémqiue)]]*Tableau1[[#This Row],[ Glucides (g)]])/100</f>
        <v>0</v>
      </c>
      <c r="D33" s="44">
        <v>0</v>
      </c>
      <c r="E33" s="43">
        <v>0</v>
      </c>
      <c r="F33" s="43">
        <v>0</v>
      </c>
      <c r="G33" s="43">
        <v>99.8</v>
      </c>
      <c r="H33" s="43">
        <v>898</v>
      </c>
      <c r="I33" s="43">
        <v>0</v>
      </c>
      <c r="J33" s="43">
        <v>0</v>
      </c>
      <c r="K33" s="43">
        <v>4.8</v>
      </c>
      <c r="L33" s="43"/>
      <c r="M33" s="43"/>
      <c r="N33" s="43">
        <v>0</v>
      </c>
      <c r="O33" s="43">
        <v>0</v>
      </c>
      <c r="P33" s="43">
        <v>0</v>
      </c>
      <c r="Q33" s="43">
        <v>0</v>
      </c>
      <c r="R33" s="43">
        <v>0</v>
      </c>
      <c r="S33" s="43">
        <v>0</v>
      </c>
      <c r="T33" s="43">
        <v>0</v>
      </c>
      <c r="U33" s="43">
        <v>0</v>
      </c>
      <c r="V33" s="43">
        <v>0</v>
      </c>
      <c r="W33" s="43">
        <v>0</v>
      </c>
      <c r="X33" s="43">
        <v>0</v>
      </c>
      <c r="Y33" s="43">
        <v>2</v>
      </c>
      <c r="Z33" s="43">
        <v>0</v>
      </c>
      <c r="AA33" s="43"/>
      <c r="AB33" s="43">
        <v>0</v>
      </c>
      <c r="AC33" s="43">
        <v>0</v>
      </c>
      <c r="AD33" s="43"/>
      <c r="AE33" s="43">
        <v>0</v>
      </c>
      <c r="AF33" s="43">
        <v>0</v>
      </c>
      <c r="AG33" s="43">
        <v>0</v>
      </c>
      <c r="AH33" s="43">
        <v>33.200000000000003</v>
      </c>
      <c r="AI33" s="43">
        <v>49.3</v>
      </c>
      <c r="AJ33" s="43">
        <v>0</v>
      </c>
      <c r="AK33" s="46">
        <v>12.9</v>
      </c>
      <c r="AL33" s="43">
        <v>100</v>
      </c>
      <c r="AM33" s="46">
        <v>0</v>
      </c>
      <c r="AN33" s="43">
        <v>0</v>
      </c>
      <c r="AO33" s="43">
        <v>0</v>
      </c>
      <c r="AP33" s="43">
        <v>0</v>
      </c>
      <c r="AQ33" s="43">
        <v>0</v>
      </c>
      <c r="AR33" s="43">
        <v>0.35</v>
      </c>
      <c r="AS33" s="43">
        <v>24.7</v>
      </c>
      <c r="AT33" s="43">
        <v>7.8</v>
      </c>
      <c r="AU33" s="43">
        <v>45</v>
      </c>
      <c r="AV33" s="43">
        <v>10.5</v>
      </c>
      <c r="AW33" s="43">
        <v>0.10100000000000001</v>
      </c>
      <c r="AX33" s="43">
        <v>0</v>
      </c>
      <c r="AY33" s="43">
        <v>0</v>
      </c>
      <c r="AZ33" s="44">
        <v>1</v>
      </c>
    </row>
    <row r="34" spans="1:52">
      <c r="A34" s="38" t="s">
        <v>92</v>
      </c>
      <c r="B34" s="39" t="s">
        <v>94</v>
      </c>
      <c r="C34" s="40">
        <f>(Tableau1[[#This Row],[IG (Index glycémqiue)]]*Tableau1[[#This Row],[ Glucides (g)]])/100</f>
        <v>0</v>
      </c>
      <c r="D34" s="40">
        <v>0</v>
      </c>
      <c r="E34" s="39">
        <v>0</v>
      </c>
      <c r="F34" s="39">
        <v>0</v>
      </c>
      <c r="G34" s="39">
        <v>99.8</v>
      </c>
      <c r="H34" s="39">
        <v>898</v>
      </c>
      <c r="I34" s="39">
        <v>144</v>
      </c>
      <c r="J34" s="39">
        <v>0</v>
      </c>
      <c r="K34" s="39">
        <v>0</v>
      </c>
      <c r="L34" s="39">
        <v>2.7</v>
      </c>
      <c r="M34" s="39"/>
      <c r="N34" s="39">
        <v>0</v>
      </c>
      <c r="O34" s="39">
        <v>0</v>
      </c>
      <c r="P34" s="39">
        <v>0</v>
      </c>
      <c r="Q34" s="39">
        <v>0</v>
      </c>
      <c r="R34" s="39">
        <v>0</v>
      </c>
      <c r="S34" s="39">
        <v>0</v>
      </c>
      <c r="T34" s="39">
        <v>0</v>
      </c>
      <c r="U34" s="39">
        <v>0</v>
      </c>
      <c r="V34" s="39">
        <v>0</v>
      </c>
      <c r="W34" s="39"/>
      <c r="X34" s="39">
        <v>0</v>
      </c>
      <c r="Y34" s="39">
        <v>2</v>
      </c>
      <c r="Z34" s="39">
        <v>0</v>
      </c>
      <c r="AA34" s="39"/>
      <c r="AB34" s="39">
        <v>0</v>
      </c>
      <c r="AC34" s="39">
        <v>0</v>
      </c>
      <c r="AD34" s="39"/>
      <c r="AE34" s="39">
        <v>0</v>
      </c>
      <c r="AF34" s="39">
        <v>0</v>
      </c>
      <c r="AG34" s="39">
        <v>0</v>
      </c>
      <c r="AH34" s="39">
        <v>27.7</v>
      </c>
      <c r="AI34" s="39">
        <v>56.7</v>
      </c>
      <c r="AJ34" s="39">
        <v>0</v>
      </c>
      <c r="AK34" s="41">
        <v>11</v>
      </c>
      <c r="AL34" s="39">
        <v>100</v>
      </c>
      <c r="AM34" s="41">
        <v>0</v>
      </c>
      <c r="AN34" s="39">
        <v>0</v>
      </c>
      <c r="AO34" s="39">
        <v>0</v>
      </c>
      <c r="AP34" s="39">
        <v>0</v>
      </c>
      <c r="AQ34" s="39">
        <v>0</v>
      </c>
      <c r="AR34" s="39">
        <v>0.33300000000000002</v>
      </c>
      <c r="AS34" s="39">
        <v>20.7</v>
      </c>
      <c r="AT34" s="39">
        <v>6.1</v>
      </c>
      <c r="AU34" s="39">
        <v>53.5</v>
      </c>
      <c r="AV34" s="39">
        <v>9.8000000000000007</v>
      </c>
      <c r="AW34" s="39">
        <v>0.5</v>
      </c>
      <c r="AX34" s="39">
        <v>0</v>
      </c>
      <c r="AY34" s="39">
        <v>0</v>
      </c>
      <c r="AZ34" s="40">
        <v>1</v>
      </c>
    </row>
    <row r="35" spans="1:52">
      <c r="A35" s="42" t="s">
        <v>92</v>
      </c>
      <c r="B35" s="43" t="s">
        <v>95</v>
      </c>
      <c r="C35" s="44">
        <f>(Tableau1[[#This Row],[IG (Index glycémqiue)]]*Tableau1[[#This Row],[ Glucides (g)]])/100</f>
        <v>0</v>
      </c>
      <c r="D35" s="44">
        <v>7.23</v>
      </c>
      <c r="E35" s="43">
        <v>0</v>
      </c>
      <c r="F35" s="43">
        <v>0</v>
      </c>
      <c r="G35" s="43">
        <v>100</v>
      </c>
      <c r="H35" s="43">
        <v>900</v>
      </c>
      <c r="I35" s="43">
        <v>30000</v>
      </c>
      <c r="J35" s="43"/>
      <c r="K35" s="43">
        <v>250</v>
      </c>
      <c r="L35" s="43">
        <v>30</v>
      </c>
      <c r="M35" s="43"/>
      <c r="N35" s="43">
        <v>0</v>
      </c>
      <c r="O35" s="43">
        <v>0</v>
      </c>
      <c r="P35" s="43">
        <v>0</v>
      </c>
      <c r="Q35" s="43">
        <v>0</v>
      </c>
      <c r="R35" s="43">
        <v>0</v>
      </c>
      <c r="S35" s="43">
        <v>0</v>
      </c>
      <c r="T35" s="43">
        <v>0</v>
      </c>
      <c r="U35" s="43">
        <v>0</v>
      </c>
      <c r="V35" s="43">
        <v>0.57499999999999996</v>
      </c>
      <c r="W35" s="43">
        <v>3.5000000000000001E-3</v>
      </c>
      <c r="X35" s="43">
        <v>3.6999999999999998E-2</v>
      </c>
      <c r="Y35" s="43">
        <v>400</v>
      </c>
      <c r="Z35" s="43">
        <v>0.04</v>
      </c>
      <c r="AA35" s="43">
        <v>1E-3</v>
      </c>
      <c r="AB35" s="43">
        <v>0</v>
      </c>
      <c r="AC35" s="43">
        <v>0</v>
      </c>
      <c r="AD35" s="43">
        <v>5.0000000000000001E-3</v>
      </c>
      <c r="AE35" s="43">
        <v>0.01</v>
      </c>
      <c r="AF35" s="43">
        <v>0.03</v>
      </c>
      <c r="AG35" s="43">
        <v>0</v>
      </c>
      <c r="AH35" s="43">
        <v>22</v>
      </c>
      <c r="AI35" s="43">
        <v>46.5</v>
      </c>
      <c r="AJ35" s="43">
        <v>0</v>
      </c>
      <c r="AK35" s="46">
        <v>24.3</v>
      </c>
      <c r="AL35" s="43">
        <v>510</v>
      </c>
      <c r="AM35" s="46">
        <v>0</v>
      </c>
      <c r="AN35" s="43">
        <v>0</v>
      </c>
      <c r="AO35" s="43">
        <v>0</v>
      </c>
      <c r="AP35" s="43">
        <v>0</v>
      </c>
      <c r="AQ35" s="43">
        <v>0</v>
      </c>
      <c r="AR35" s="43">
        <v>3.6</v>
      </c>
      <c r="AS35" s="43">
        <v>12.1</v>
      </c>
      <c r="AT35" s="43">
        <v>2.8</v>
      </c>
      <c r="AU35" s="43">
        <v>33.1</v>
      </c>
      <c r="AV35" s="43">
        <v>2.46</v>
      </c>
      <c r="AW35" s="43">
        <v>1.63</v>
      </c>
      <c r="AX35" s="43">
        <v>8.6</v>
      </c>
      <c r="AY35" s="43">
        <v>10.3</v>
      </c>
      <c r="AZ35" s="44">
        <v>1</v>
      </c>
    </row>
    <row r="36" spans="1:52">
      <c r="A36" s="38" t="s">
        <v>92</v>
      </c>
      <c r="B36" s="39" t="s">
        <v>96</v>
      </c>
      <c r="C36" s="40">
        <f>(Tableau1[[#This Row],[IG (Index glycémqiue)]]*Tableau1[[#This Row],[ Glucides (g)]])/100</f>
        <v>0</v>
      </c>
      <c r="D36" s="47">
        <v>7</v>
      </c>
      <c r="E36" s="39">
        <v>0</v>
      </c>
      <c r="F36" s="39">
        <v>0</v>
      </c>
      <c r="G36" s="39">
        <v>100</v>
      </c>
      <c r="H36" s="39">
        <v>900</v>
      </c>
      <c r="I36" s="39"/>
      <c r="J36" s="39">
        <v>0</v>
      </c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>
        <v>0.8</v>
      </c>
      <c r="Z36" s="39"/>
      <c r="AA36" s="39"/>
      <c r="AB36" s="39"/>
      <c r="AC36" s="39"/>
      <c r="AD36" s="39"/>
      <c r="AE36" s="39"/>
      <c r="AF36" s="39"/>
      <c r="AG36" s="39">
        <v>0</v>
      </c>
      <c r="AH36" s="39">
        <v>22</v>
      </c>
      <c r="AI36" s="39">
        <v>46.5</v>
      </c>
      <c r="AJ36" s="39">
        <v>0</v>
      </c>
      <c r="AK36" s="41">
        <v>24.3</v>
      </c>
      <c r="AL36" s="39"/>
      <c r="AM36" s="41">
        <v>0</v>
      </c>
      <c r="AN36" s="39">
        <v>0</v>
      </c>
      <c r="AO36" s="39">
        <v>0</v>
      </c>
      <c r="AP36" s="39">
        <v>0</v>
      </c>
      <c r="AQ36" s="39">
        <v>0</v>
      </c>
      <c r="AR36" s="39">
        <v>3.6</v>
      </c>
      <c r="AS36" s="39">
        <v>12.1</v>
      </c>
      <c r="AT36" s="39">
        <v>2.8</v>
      </c>
      <c r="AU36" s="39">
        <v>33.1</v>
      </c>
      <c r="AV36" s="39">
        <v>2.46</v>
      </c>
      <c r="AW36" s="39">
        <v>1.63</v>
      </c>
      <c r="AX36" s="39">
        <v>8.6</v>
      </c>
      <c r="AY36" s="39">
        <v>10.3</v>
      </c>
      <c r="AZ36" s="40">
        <v>1</v>
      </c>
    </row>
    <row r="37" spans="1:52">
      <c r="A37" s="42" t="s">
        <v>92</v>
      </c>
      <c r="B37" s="43" t="s">
        <v>97</v>
      </c>
      <c r="C37" s="44">
        <f>(Tableau1[[#This Row],[IG (Index glycémqiue)]]*Tableau1[[#This Row],[ Glucides (g)]])/100</f>
        <v>0.01</v>
      </c>
      <c r="D37" s="44"/>
      <c r="E37" s="43">
        <v>7.36</v>
      </c>
      <c r="F37" s="43">
        <v>1</v>
      </c>
      <c r="G37" s="43">
        <v>69</v>
      </c>
      <c r="H37" s="43">
        <v>654</v>
      </c>
      <c r="I37" s="43">
        <v>10.3</v>
      </c>
      <c r="J37" s="43">
        <v>0</v>
      </c>
      <c r="K37" s="43">
        <v>1.6</v>
      </c>
      <c r="L37" s="43">
        <v>7.0000000000000007E-2</v>
      </c>
      <c r="M37" s="43"/>
      <c r="N37" s="43">
        <v>3.3300000000000003E-2</v>
      </c>
      <c r="O37" s="43">
        <v>0.34599999999999997</v>
      </c>
      <c r="P37" s="43">
        <v>0.14299999999999999</v>
      </c>
      <c r="Q37" s="43">
        <v>2.34</v>
      </c>
      <c r="R37" s="43">
        <v>0.36299999999999999</v>
      </c>
      <c r="S37" s="43">
        <v>0.26400000000000001</v>
      </c>
      <c r="T37" s="43">
        <v>1</v>
      </c>
      <c r="U37" s="43">
        <v>0.44</v>
      </c>
      <c r="V37" s="43">
        <v>29</v>
      </c>
      <c r="W37" s="43">
        <v>5.3999999999999999E-2</v>
      </c>
      <c r="X37" s="43">
        <v>0.77700000000000002</v>
      </c>
      <c r="Y37" s="43">
        <v>0.5</v>
      </c>
      <c r="Z37" s="43">
        <v>9</v>
      </c>
      <c r="AA37" s="43">
        <v>1E-3</v>
      </c>
      <c r="AB37" s="43">
        <v>102</v>
      </c>
      <c r="AC37" s="43">
        <v>177</v>
      </c>
      <c r="AD37" s="43"/>
      <c r="AE37" s="43">
        <v>640</v>
      </c>
      <c r="AF37" s="43">
        <v>1.1399999999999999</v>
      </c>
      <c r="AG37" s="43">
        <v>0</v>
      </c>
      <c r="AH37" s="43">
        <v>24.6</v>
      </c>
      <c r="AI37" s="43">
        <v>29.3</v>
      </c>
      <c r="AJ37" s="43">
        <v>0</v>
      </c>
      <c r="AK37" s="46">
        <v>12.4</v>
      </c>
      <c r="AL37" s="43">
        <v>81.3</v>
      </c>
      <c r="AM37" s="46">
        <v>0</v>
      </c>
      <c r="AN37" s="43">
        <v>0</v>
      </c>
      <c r="AO37" s="43">
        <v>0</v>
      </c>
      <c r="AP37" s="43">
        <v>0.12</v>
      </c>
      <c r="AQ37" s="43">
        <v>0.114</v>
      </c>
      <c r="AR37" s="43">
        <v>0.6</v>
      </c>
      <c r="AS37" s="43">
        <v>15.1</v>
      </c>
      <c r="AT37" s="43">
        <v>8.6199999999999992</v>
      </c>
      <c r="AU37" s="43">
        <v>19.8</v>
      </c>
      <c r="AV37" s="43">
        <v>8.1199999999999992</v>
      </c>
      <c r="AW37" s="43">
        <v>0.35199999999999998</v>
      </c>
      <c r="AX37" s="43">
        <v>0</v>
      </c>
      <c r="AY37" s="43">
        <v>6.0000000000000001E-3</v>
      </c>
      <c r="AZ37" s="44">
        <v>1</v>
      </c>
    </row>
    <row r="38" spans="1:52">
      <c r="A38" s="38" t="s">
        <v>92</v>
      </c>
      <c r="B38" s="39" t="s">
        <v>98</v>
      </c>
      <c r="C38" s="40">
        <f>(Tableau1[[#This Row],[IG (Index glycémqiue)]]*Tableau1[[#This Row],[ Glucides (g)]])/100</f>
        <v>0</v>
      </c>
      <c r="D38" s="40"/>
      <c r="E38" s="39">
        <v>0.06</v>
      </c>
      <c r="F38" s="39">
        <v>0</v>
      </c>
      <c r="G38" s="39">
        <v>100</v>
      </c>
      <c r="H38" s="39">
        <v>900</v>
      </c>
      <c r="I38" s="39">
        <v>4.5</v>
      </c>
      <c r="J38" s="39">
        <v>0</v>
      </c>
      <c r="K38" s="39">
        <v>0</v>
      </c>
      <c r="L38" s="39">
        <v>0.7</v>
      </c>
      <c r="M38" s="39"/>
      <c r="N38" s="39">
        <v>0</v>
      </c>
      <c r="O38" s="39">
        <v>0</v>
      </c>
      <c r="P38" s="39">
        <v>0</v>
      </c>
      <c r="Q38" s="39">
        <v>0</v>
      </c>
      <c r="R38" s="39">
        <v>0</v>
      </c>
      <c r="S38" s="39">
        <v>8.0000000000000002E-3</v>
      </c>
      <c r="T38" s="39">
        <v>0</v>
      </c>
      <c r="U38" s="39">
        <v>0</v>
      </c>
      <c r="V38" s="39">
        <v>0.6</v>
      </c>
      <c r="W38" s="39">
        <v>1.3299999999999999E-2</v>
      </c>
      <c r="X38" s="39">
        <v>5.33E-2</v>
      </c>
      <c r="Y38" s="39">
        <v>1.37</v>
      </c>
      <c r="Z38" s="39">
        <v>0.66700000000000004</v>
      </c>
      <c r="AA38" s="39">
        <v>9.3299999999999998E-3</v>
      </c>
      <c r="AB38" s="39">
        <v>2.4</v>
      </c>
      <c r="AC38" s="39">
        <v>0.66700000000000004</v>
      </c>
      <c r="AD38" s="39">
        <v>2.37</v>
      </c>
      <c r="AE38" s="39">
        <v>1.33</v>
      </c>
      <c r="AF38" s="39">
        <v>5.5E-2</v>
      </c>
      <c r="AG38" s="39">
        <v>0</v>
      </c>
      <c r="AH38" s="39">
        <v>44</v>
      </c>
      <c r="AI38" s="39">
        <v>37.799999999999997</v>
      </c>
      <c r="AJ38" s="39">
        <v>0</v>
      </c>
      <c r="AK38" s="41">
        <v>9</v>
      </c>
      <c r="AL38" s="39">
        <v>95</v>
      </c>
      <c r="AM38" s="41">
        <v>0</v>
      </c>
      <c r="AN38" s="39">
        <v>0</v>
      </c>
      <c r="AO38" s="39">
        <v>0.41</v>
      </c>
      <c r="AP38" s="39">
        <v>0.17799999999999999</v>
      </c>
      <c r="AQ38" s="39">
        <v>0.39400000000000002</v>
      </c>
      <c r="AR38" s="39">
        <v>1.66</v>
      </c>
      <c r="AS38" s="39">
        <v>24.2</v>
      </c>
      <c r="AT38" s="39">
        <v>16.399999999999999</v>
      </c>
      <c r="AU38" s="39">
        <v>31.1</v>
      </c>
      <c r="AV38" s="39">
        <v>7.98</v>
      </c>
      <c r="AW38" s="39">
        <v>0.83099999999999996</v>
      </c>
      <c r="AX38" s="39">
        <v>1.2999999999999999E-2</v>
      </c>
      <c r="AY38" s="39">
        <v>3.8100000000000002E-2</v>
      </c>
      <c r="AZ38" s="40">
        <v>1</v>
      </c>
    </row>
    <row r="39" spans="1:52">
      <c r="A39" s="42" t="s">
        <v>99</v>
      </c>
      <c r="B39" s="43" t="s">
        <v>100</v>
      </c>
      <c r="C39" s="44">
        <f>(Tableau1[[#This Row],[IG (Index glycémqiue)]]*Tableau1[[#This Row],[ Glucides (g)]])/100</f>
        <v>4.4699999999999997E-2</v>
      </c>
      <c r="D39" s="44">
        <v>0.63</v>
      </c>
      <c r="E39" s="43">
        <v>3.41</v>
      </c>
      <c r="F39" s="43">
        <v>4.47</v>
      </c>
      <c r="G39" s="43">
        <v>30.6</v>
      </c>
      <c r="H39" s="43">
        <v>307</v>
      </c>
      <c r="I39" s="43">
        <v>201</v>
      </c>
      <c r="J39" s="43">
        <v>289</v>
      </c>
      <c r="K39" s="43">
        <v>5.8799999999999998E-2</v>
      </c>
      <c r="L39" s="43">
        <v>1.51</v>
      </c>
      <c r="M39" s="43"/>
      <c r="N39" s="43">
        <v>0.29399999999999998</v>
      </c>
      <c r="O39" s="43">
        <v>1.47E-2</v>
      </c>
      <c r="P39" s="43">
        <v>1.47E-2</v>
      </c>
      <c r="Q39" s="43">
        <v>1.47E-2</v>
      </c>
      <c r="R39" s="43">
        <v>3.5299999999999998E-2</v>
      </c>
      <c r="S39" s="43">
        <v>1.47E-2</v>
      </c>
      <c r="T39" s="43">
        <v>1.47</v>
      </c>
      <c r="U39" s="43">
        <v>5.8799999999999998E-2</v>
      </c>
      <c r="V39" s="43">
        <v>14.9</v>
      </c>
      <c r="W39" s="43">
        <v>0.29399999999999998</v>
      </c>
      <c r="X39" s="43">
        <v>0.33500000000000002</v>
      </c>
      <c r="Y39" s="43">
        <v>3.77</v>
      </c>
      <c r="Z39" s="43">
        <v>2.97</v>
      </c>
      <c r="AA39" s="43">
        <v>0.29399999999999998</v>
      </c>
      <c r="AB39" s="43">
        <v>8.24</v>
      </c>
      <c r="AC39" s="43">
        <v>45.1</v>
      </c>
      <c r="AD39" s="43">
        <v>4.7699999999999996</v>
      </c>
      <c r="AE39" s="43">
        <v>168</v>
      </c>
      <c r="AF39" s="43">
        <v>0.29399999999999998</v>
      </c>
      <c r="AG39" s="43">
        <v>0</v>
      </c>
      <c r="AH39" s="43">
        <v>19</v>
      </c>
      <c r="AI39" s="43">
        <v>7.27</v>
      </c>
      <c r="AJ39" s="43">
        <v>0</v>
      </c>
      <c r="AK39" s="46">
        <v>1.03</v>
      </c>
      <c r="AL39" s="43">
        <v>60.2</v>
      </c>
      <c r="AM39" s="46">
        <v>1.08</v>
      </c>
      <c r="AN39" s="43">
        <v>0.74199999999999999</v>
      </c>
      <c r="AO39" s="43">
        <v>0.374</v>
      </c>
      <c r="AP39" s="43">
        <v>0.81599999999999995</v>
      </c>
      <c r="AQ39" s="43">
        <v>1.05</v>
      </c>
      <c r="AR39" s="43">
        <v>3.23</v>
      </c>
      <c r="AS39" s="43">
        <v>8.59</v>
      </c>
      <c r="AT39" s="43">
        <v>2.83</v>
      </c>
      <c r="AU39" s="43">
        <v>5.89</v>
      </c>
      <c r="AV39" s="43">
        <v>0.24299999999999999</v>
      </c>
      <c r="AW39" s="43">
        <v>0.151</v>
      </c>
      <c r="AX39" s="43">
        <v>1.3299999999999999E-2</v>
      </c>
      <c r="AY39" s="43">
        <v>0</v>
      </c>
      <c r="AZ39" s="44">
        <v>1</v>
      </c>
    </row>
    <row r="40" spans="1:52">
      <c r="A40" s="38" t="s">
        <v>99</v>
      </c>
      <c r="B40" s="39" t="s">
        <v>101</v>
      </c>
      <c r="C40" s="40">
        <f>(Tableau1[[#This Row],[IG (Index glycémqiue)]]*Tableau1[[#This Row],[ Glucides (g)]])/100</f>
        <v>6.0000000000000001E-3</v>
      </c>
      <c r="D40" s="40">
        <v>0.63</v>
      </c>
      <c r="E40" s="39">
        <v>2.1</v>
      </c>
      <c r="F40" s="39">
        <v>0.6</v>
      </c>
      <c r="G40" s="39">
        <v>61.2</v>
      </c>
      <c r="H40" s="39">
        <v>562</v>
      </c>
      <c r="I40" s="39">
        <v>417</v>
      </c>
      <c r="J40" s="39">
        <v>319</v>
      </c>
      <c r="K40" s="39">
        <v>0.7</v>
      </c>
      <c r="L40" s="39">
        <v>1.1000000000000001</v>
      </c>
      <c r="M40" s="39">
        <v>13.8</v>
      </c>
      <c r="N40" s="39">
        <v>1</v>
      </c>
      <c r="O40" s="39">
        <v>0.05</v>
      </c>
      <c r="P40" s="39">
        <v>0.09</v>
      </c>
      <c r="Q40" s="39">
        <v>0.02</v>
      </c>
      <c r="R40" s="39">
        <v>0.1</v>
      </c>
      <c r="S40" s="39">
        <v>0.11</v>
      </c>
      <c r="T40" s="39">
        <v>1.65</v>
      </c>
      <c r="U40" s="39">
        <v>0.32</v>
      </c>
      <c r="V40" s="39">
        <v>36.799999999999997</v>
      </c>
      <c r="W40" s="39">
        <v>1</v>
      </c>
      <c r="X40" s="39">
        <v>1</v>
      </c>
      <c r="Y40" s="39">
        <v>2</v>
      </c>
      <c r="Z40" s="39">
        <v>3.8</v>
      </c>
      <c r="AA40" s="39">
        <v>1</v>
      </c>
      <c r="AB40" s="39">
        <v>35</v>
      </c>
      <c r="AC40" s="39">
        <v>47.7</v>
      </c>
      <c r="AD40" s="39">
        <v>5.5</v>
      </c>
      <c r="AE40" s="39">
        <v>20.7</v>
      </c>
      <c r="AF40" s="39">
        <v>1</v>
      </c>
      <c r="AG40" s="39">
        <v>0</v>
      </c>
      <c r="AH40" s="39">
        <v>39.4</v>
      </c>
      <c r="AI40" s="39">
        <v>13.2</v>
      </c>
      <c r="AJ40" s="39">
        <v>0</v>
      </c>
      <c r="AK40" s="41">
        <v>1.68</v>
      </c>
      <c r="AL40" s="39">
        <v>156</v>
      </c>
      <c r="AM40" s="41">
        <v>2.2599999999999998</v>
      </c>
      <c r="AN40" s="39">
        <v>1.34</v>
      </c>
      <c r="AO40" s="39">
        <v>0.77</v>
      </c>
      <c r="AP40" s="39">
        <v>1.67</v>
      </c>
      <c r="AQ40" s="39">
        <v>2.02</v>
      </c>
      <c r="AR40" s="39">
        <v>6.47</v>
      </c>
      <c r="AS40" s="39">
        <v>18.100000000000001</v>
      </c>
      <c r="AT40" s="39">
        <v>5.7</v>
      </c>
      <c r="AU40" s="39">
        <v>11</v>
      </c>
      <c r="AV40" s="39">
        <v>1.1000000000000001</v>
      </c>
      <c r="AW40" s="39">
        <v>0.20499999999999999</v>
      </c>
      <c r="AX40" s="39">
        <v>2.5000000000000001E-2</v>
      </c>
      <c r="AY40" s="39">
        <v>0</v>
      </c>
      <c r="AZ40" s="40">
        <v>1</v>
      </c>
    </row>
    <row r="41" spans="1:52">
      <c r="A41" s="42" t="s">
        <v>99</v>
      </c>
      <c r="B41" s="43" t="s">
        <v>102</v>
      </c>
      <c r="C41" s="44">
        <f>(Tableau1[[#This Row],[IG (Index glycémqiue)]]*Tableau1[[#This Row],[ Glucides (g)]])/100</f>
        <v>5.0000000000000001E-3</v>
      </c>
      <c r="D41" s="44">
        <v>0.63</v>
      </c>
      <c r="E41" s="43">
        <v>2.1</v>
      </c>
      <c r="F41" s="43">
        <v>0.5</v>
      </c>
      <c r="G41" s="43">
        <v>58</v>
      </c>
      <c r="H41" s="43">
        <v>532</v>
      </c>
      <c r="I41" s="43">
        <v>456</v>
      </c>
      <c r="J41" s="43">
        <v>107</v>
      </c>
      <c r="K41" s="43">
        <v>0.6</v>
      </c>
      <c r="L41" s="43">
        <v>1.1000000000000001</v>
      </c>
      <c r="M41" s="43"/>
      <c r="N41" s="43">
        <v>0</v>
      </c>
      <c r="O41" s="43">
        <v>5.0000000000000001E-3</v>
      </c>
      <c r="P41" s="43">
        <v>4.4999999999999998E-2</v>
      </c>
      <c r="Q41" s="43">
        <v>0.02</v>
      </c>
      <c r="R41" s="43"/>
      <c r="S41" s="43">
        <v>0.01</v>
      </c>
      <c r="T41" s="43">
        <v>1.65</v>
      </c>
      <c r="U41" s="43">
        <v>6.5000000000000002E-2</v>
      </c>
      <c r="V41" s="43">
        <v>33.4</v>
      </c>
      <c r="W41" s="43">
        <v>0</v>
      </c>
      <c r="X41" s="43">
        <v>0.59499999999999997</v>
      </c>
      <c r="Y41" s="43">
        <v>2</v>
      </c>
      <c r="Z41" s="43">
        <v>3.45</v>
      </c>
      <c r="AA41" s="43"/>
      <c r="AB41" s="43">
        <v>34</v>
      </c>
      <c r="AC41" s="43">
        <v>42.2</v>
      </c>
      <c r="AD41" s="43"/>
      <c r="AE41" s="43">
        <v>450</v>
      </c>
      <c r="AF41" s="43">
        <v>0.26</v>
      </c>
      <c r="AG41" s="43">
        <v>0</v>
      </c>
      <c r="AH41" s="43">
        <v>37.4</v>
      </c>
      <c r="AI41" s="43">
        <v>12.5</v>
      </c>
      <c r="AJ41" s="43">
        <v>0</v>
      </c>
      <c r="AK41" s="46">
        <v>1.59</v>
      </c>
      <c r="AL41" s="43">
        <v>120</v>
      </c>
      <c r="AM41" s="46">
        <v>2.15</v>
      </c>
      <c r="AN41" s="43">
        <v>1.27</v>
      </c>
      <c r="AO41" s="43">
        <v>0.73</v>
      </c>
      <c r="AP41" s="43">
        <v>1.59</v>
      </c>
      <c r="AQ41" s="43">
        <v>1.91</v>
      </c>
      <c r="AR41" s="43">
        <v>6.13</v>
      </c>
      <c r="AS41" s="43">
        <v>17.2</v>
      </c>
      <c r="AT41" s="43">
        <v>5.0999999999999996</v>
      </c>
      <c r="AU41" s="43">
        <v>10.4</v>
      </c>
      <c r="AV41" s="43">
        <v>1.05</v>
      </c>
      <c r="AW41" s="43">
        <v>0.19400000000000001</v>
      </c>
      <c r="AX41" s="43">
        <v>2.3800000000000002E-2</v>
      </c>
      <c r="AY41" s="43">
        <v>0</v>
      </c>
      <c r="AZ41" s="44">
        <v>1</v>
      </c>
    </row>
    <row r="42" spans="1:52">
      <c r="A42" s="38" t="s">
        <v>99</v>
      </c>
      <c r="B42" s="39" t="s">
        <v>103</v>
      </c>
      <c r="C42" s="40">
        <f>(Tableau1[[#This Row],[IG (Index glycémqiue)]]*Tableau1[[#This Row],[ Glucides (g)]])/100</f>
        <v>0</v>
      </c>
      <c r="D42" s="40">
        <v>0.44</v>
      </c>
      <c r="E42" s="39">
        <v>0.7</v>
      </c>
      <c r="F42" s="39"/>
      <c r="G42" s="39">
        <v>80.8</v>
      </c>
      <c r="H42" s="39">
        <v>732</v>
      </c>
      <c r="I42" s="39">
        <v>800</v>
      </c>
      <c r="J42" s="39">
        <v>370</v>
      </c>
      <c r="K42" s="39">
        <v>1.1299999999999999</v>
      </c>
      <c r="L42" s="39">
        <v>1.9</v>
      </c>
      <c r="M42" s="39"/>
      <c r="N42" s="39">
        <v>0</v>
      </c>
      <c r="O42" s="39">
        <v>7.3299999999999997E-3</v>
      </c>
      <c r="P42" s="39">
        <v>3.3000000000000002E-2</v>
      </c>
      <c r="Q42" s="39">
        <v>6.0699999999999997E-2</v>
      </c>
      <c r="R42" s="39">
        <v>0.11</v>
      </c>
      <c r="S42" s="39">
        <v>1E-3</v>
      </c>
      <c r="T42" s="39">
        <v>3</v>
      </c>
      <c r="U42" s="39">
        <v>0.17</v>
      </c>
      <c r="V42" s="39">
        <v>16.5</v>
      </c>
      <c r="W42" s="39">
        <v>9.1800000000000007E-3</v>
      </c>
      <c r="X42" s="39">
        <v>0.154</v>
      </c>
      <c r="Y42" s="39">
        <v>1.75</v>
      </c>
      <c r="Z42" s="39">
        <v>4.9400000000000004</v>
      </c>
      <c r="AA42" s="39">
        <v>4.7299999999999998E-3</v>
      </c>
      <c r="AB42" s="39">
        <v>23.7</v>
      </c>
      <c r="AC42" s="39">
        <v>39</v>
      </c>
      <c r="AD42" s="39">
        <v>10</v>
      </c>
      <c r="AE42" s="39">
        <v>774</v>
      </c>
      <c r="AF42" s="39">
        <v>5.16E-2</v>
      </c>
      <c r="AG42" s="39">
        <v>0</v>
      </c>
      <c r="AH42" s="39">
        <v>54.8</v>
      </c>
      <c r="AI42" s="39">
        <v>20.2</v>
      </c>
      <c r="AJ42" s="39">
        <v>0</v>
      </c>
      <c r="AK42" s="41">
        <v>2.64</v>
      </c>
      <c r="AL42" s="39">
        <v>228</v>
      </c>
      <c r="AM42" s="41">
        <v>3.06</v>
      </c>
      <c r="AN42" s="39">
        <v>2.6</v>
      </c>
      <c r="AO42" s="39">
        <v>1.3</v>
      </c>
      <c r="AP42" s="39">
        <v>2.2000000000000002</v>
      </c>
      <c r="AQ42" s="39">
        <v>2.59</v>
      </c>
      <c r="AR42" s="39">
        <v>5.96</v>
      </c>
      <c r="AS42" s="39">
        <v>21.9</v>
      </c>
      <c r="AT42" s="39">
        <v>9.65</v>
      </c>
      <c r="AU42" s="39">
        <v>18.600000000000001</v>
      </c>
      <c r="AV42" s="39">
        <v>1.78</v>
      </c>
      <c r="AW42" s="39">
        <v>0.35799999999999998</v>
      </c>
      <c r="AX42" s="39">
        <v>0</v>
      </c>
      <c r="AY42" s="39">
        <v>0</v>
      </c>
      <c r="AZ42" s="40">
        <v>1</v>
      </c>
    </row>
    <row r="43" spans="1:52">
      <c r="A43" s="42" t="s">
        <v>99</v>
      </c>
      <c r="B43" s="43" t="s">
        <v>104</v>
      </c>
      <c r="C43" s="44">
        <f>(Tableau1[[#This Row],[IG (Index glycémqiue)]]*Tableau1[[#This Row],[ Glucides (g)]])/100</f>
        <v>0</v>
      </c>
      <c r="D43" s="44">
        <v>0.44</v>
      </c>
      <c r="E43" s="43">
        <v>0.68600000000000005</v>
      </c>
      <c r="F43" s="43"/>
      <c r="G43" s="43">
        <v>82.2</v>
      </c>
      <c r="H43" s="43">
        <v>745</v>
      </c>
      <c r="I43" s="43">
        <v>800</v>
      </c>
      <c r="J43" s="43">
        <v>328</v>
      </c>
      <c r="K43" s="43">
        <v>1.01</v>
      </c>
      <c r="L43" s="43">
        <v>1.5</v>
      </c>
      <c r="M43" s="43"/>
      <c r="N43" s="43">
        <v>0</v>
      </c>
      <c r="O43" s="43">
        <v>5.0000000000000001E-3</v>
      </c>
      <c r="P43" s="43">
        <v>2.4799999999999999E-2</v>
      </c>
      <c r="Q43" s="43">
        <v>2.7300000000000001E-2</v>
      </c>
      <c r="R43" s="43">
        <v>0.11</v>
      </c>
      <c r="S43" s="43">
        <v>1E-3</v>
      </c>
      <c r="T43" s="43">
        <v>2</v>
      </c>
      <c r="U43" s="43">
        <v>8.5000000000000006E-2</v>
      </c>
      <c r="V43" s="43">
        <v>16.5</v>
      </c>
      <c r="W43" s="43">
        <v>2.5700000000000001E-2</v>
      </c>
      <c r="X43" s="43">
        <v>8.7300000000000003E-2</v>
      </c>
      <c r="Y43" s="43">
        <v>1.75</v>
      </c>
      <c r="Z43" s="43">
        <v>2.0299999999999998</v>
      </c>
      <c r="AA43" s="43">
        <v>1.8400000000000001E-3</v>
      </c>
      <c r="AB43" s="43">
        <v>24</v>
      </c>
      <c r="AC43" s="43">
        <v>17.8</v>
      </c>
      <c r="AD43" s="43">
        <v>1.8</v>
      </c>
      <c r="AE43" s="43">
        <v>15.5</v>
      </c>
      <c r="AF43" s="43">
        <v>8.3000000000000004E-2</v>
      </c>
      <c r="AG43" s="43">
        <v>0</v>
      </c>
      <c r="AH43" s="43">
        <v>54.9</v>
      </c>
      <c r="AI43" s="43">
        <v>18.2</v>
      </c>
      <c r="AJ43" s="43">
        <v>0</v>
      </c>
      <c r="AK43" s="46">
        <v>2.91</v>
      </c>
      <c r="AL43" s="43">
        <v>224</v>
      </c>
      <c r="AM43" s="46">
        <v>3.57</v>
      </c>
      <c r="AN43" s="43">
        <v>2.4900000000000002</v>
      </c>
      <c r="AO43" s="43">
        <v>1.51</v>
      </c>
      <c r="AP43" s="43">
        <v>3.32</v>
      </c>
      <c r="AQ43" s="43">
        <v>3.07</v>
      </c>
      <c r="AR43" s="43">
        <v>9.09</v>
      </c>
      <c r="AS43" s="43">
        <v>21.7</v>
      </c>
      <c r="AT43" s="43">
        <v>6.61</v>
      </c>
      <c r="AU43" s="43">
        <v>12.6</v>
      </c>
      <c r="AV43" s="43">
        <v>1.0900000000000001</v>
      </c>
      <c r="AW43" s="43">
        <v>0.33</v>
      </c>
      <c r="AX43" s="43">
        <v>3.1300000000000001E-2</v>
      </c>
      <c r="AY43" s="43">
        <v>0</v>
      </c>
      <c r="AZ43" s="44">
        <v>1</v>
      </c>
    </row>
    <row r="44" spans="1:52">
      <c r="A44" s="38" t="s">
        <v>99</v>
      </c>
      <c r="B44" s="39" t="s">
        <v>105</v>
      </c>
      <c r="C44" s="40">
        <f>(Tableau1[[#This Row],[IG (Index glycémqiue)]]*Tableau1[[#This Row],[ Glucides (g)]])/100</f>
        <v>0.01</v>
      </c>
      <c r="D44" s="40">
        <v>0.44</v>
      </c>
      <c r="E44" s="39">
        <v>7</v>
      </c>
      <c r="F44" s="39">
        <v>1</v>
      </c>
      <c r="G44" s="39">
        <v>36.299999999999997</v>
      </c>
      <c r="H44" s="39">
        <v>359</v>
      </c>
      <c r="I44" s="39"/>
      <c r="J44" s="39"/>
      <c r="K44" s="39"/>
      <c r="L44" s="39">
        <v>1.22</v>
      </c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>
        <v>0.1</v>
      </c>
      <c r="Y44" s="39">
        <v>2</v>
      </c>
      <c r="Z44" s="39"/>
      <c r="AA44" s="39"/>
      <c r="AB44" s="39"/>
      <c r="AC44" s="39"/>
      <c r="AD44" s="39"/>
      <c r="AE44" s="39"/>
      <c r="AF44" s="39"/>
      <c r="AG44" s="39">
        <v>0</v>
      </c>
      <c r="AH44" s="39">
        <v>23.1</v>
      </c>
      <c r="AI44" s="39">
        <v>9.3699999999999992</v>
      </c>
      <c r="AJ44" s="39">
        <v>0</v>
      </c>
      <c r="AK44" s="41">
        <v>1.28</v>
      </c>
      <c r="AL44" s="39">
        <v>84.5</v>
      </c>
      <c r="AM44" s="41">
        <v>1.55</v>
      </c>
      <c r="AN44" s="39">
        <v>1.08</v>
      </c>
      <c r="AO44" s="39">
        <v>0.47299999999999998</v>
      </c>
      <c r="AP44" s="39">
        <v>1</v>
      </c>
      <c r="AQ44" s="39">
        <v>1.37</v>
      </c>
      <c r="AR44" s="39">
        <v>4.01</v>
      </c>
      <c r="AS44" s="39">
        <v>9.89</v>
      </c>
      <c r="AT44" s="39">
        <v>3.68</v>
      </c>
      <c r="AU44" s="39">
        <v>7.43</v>
      </c>
      <c r="AV44" s="39">
        <v>0.59499999999999997</v>
      </c>
      <c r="AW44" s="39">
        <v>0.219</v>
      </c>
      <c r="AX44" s="39">
        <v>1.38E-2</v>
      </c>
      <c r="AY44" s="39">
        <v>0</v>
      </c>
      <c r="AZ44" s="40">
        <v>1</v>
      </c>
    </row>
    <row r="45" spans="1:52">
      <c r="A45" s="42" t="s">
        <v>99</v>
      </c>
      <c r="B45" s="43" t="s">
        <v>106</v>
      </c>
      <c r="C45" s="44">
        <f>(Tableau1[[#This Row],[IG (Index glycémqiue)]]*Tableau1[[#This Row],[ Glucides (g)]])/100</f>
        <v>0.01</v>
      </c>
      <c r="D45" s="44">
        <v>0.44</v>
      </c>
      <c r="E45" s="43">
        <v>7</v>
      </c>
      <c r="F45" s="43">
        <v>1</v>
      </c>
      <c r="G45" s="43">
        <v>39.6</v>
      </c>
      <c r="H45" s="43">
        <v>388</v>
      </c>
      <c r="I45" s="43"/>
      <c r="J45" s="43"/>
      <c r="K45" s="43"/>
      <c r="L45" s="43">
        <v>2.98</v>
      </c>
      <c r="M45" s="43"/>
      <c r="N45" s="43"/>
      <c r="O45" s="43"/>
      <c r="P45" s="43"/>
      <c r="Q45" s="43"/>
      <c r="R45" s="43"/>
      <c r="S45" s="43">
        <v>0</v>
      </c>
      <c r="T45" s="43"/>
      <c r="U45" s="43"/>
      <c r="V45" s="43">
        <v>23</v>
      </c>
      <c r="W45" s="43"/>
      <c r="X45" s="43">
        <v>0.1</v>
      </c>
      <c r="Y45" s="43">
        <v>2</v>
      </c>
      <c r="Z45" s="43">
        <v>8</v>
      </c>
      <c r="AA45" s="43"/>
      <c r="AB45" s="43"/>
      <c r="AC45" s="43">
        <v>80</v>
      </c>
      <c r="AD45" s="43"/>
      <c r="AE45" s="43"/>
      <c r="AF45" s="43"/>
      <c r="AG45" s="43">
        <v>0</v>
      </c>
      <c r="AH45" s="43">
        <v>22.6</v>
      </c>
      <c r="AI45" s="43">
        <v>9.18</v>
      </c>
      <c r="AJ45" s="43">
        <v>0</v>
      </c>
      <c r="AK45" s="46">
        <v>1.26</v>
      </c>
      <c r="AL45" s="43"/>
      <c r="AM45" s="46">
        <v>1.52</v>
      </c>
      <c r="AN45" s="43">
        <v>1.06</v>
      </c>
      <c r="AO45" s="43">
        <v>0.46300000000000002</v>
      </c>
      <c r="AP45" s="43">
        <v>0.98399999999999999</v>
      </c>
      <c r="AQ45" s="43">
        <v>1.34</v>
      </c>
      <c r="AR45" s="43">
        <v>3.93</v>
      </c>
      <c r="AS45" s="43">
        <v>9.69</v>
      </c>
      <c r="AT45" s="43">
        <v>3.61</v>
      </c>
      <c r="AU45" s="43">
        <v>7.28</v>
      </c>
      <c r="AV45" s="43">
        <v>0.58299999999999996</v>
      </c>
      <c r="AW45" s="43">
        <v>0.214</v>
      </c>
      <c r="AX45" s="43">
        <v>1.35E-2</v>
      </c>
      <c r="AY45" s="43">
        <v>0</v>
      </c>
      <c r="AZ45" s="44">
        <v>1</v>
      </c>
    </row>
    <row r="46" spans="1:52">
      <c r="A46" s="38" t="s">
        <v>99</v>
      </c>
      <c r="B46" s="39" t="s">
        <v>107</v>
      </c>
      <c r="C46" s="40">
        <f>(Tableau1[[#This Row],[IG (Index glycémqiue)]]*Tableau1[[#This Row],[ Glucides (g)]])/100</f>
        <v>4.2000000000000003E-2</v>
      </c>
      <c r="D46" s="40"/>
      <c r="E46" s="39">
        <v>0.36</v>
      </c>
      <c r="F46" s="39">
        <v>4.2</v>
      </c>
      <c r="G46" s="39">
        <v>21.1</v>
      </c>
      <c r="H46" s="39">
        <v>208</v>
      </c>
      <c r="I46" s="39">
        <v>448</v>
      </c>
      <c r="J46" s="39">
        <v>732</v>
      </c>
      <c r="K46" s="39">
        <v>0.7</v>
      </c>
      <c r="L46" s="39"/>
      <c r="M46" s="39"/>
      <c r="N46" s="39">
        <v>1</v>
      </c>
      <c r="O46" s="39">
        <v>0.05</v>
      </c>
      <c r="P46" s="39">
        <v>0.05</v>
      </c>
      <c r="Q46" s="39">
        <v>0.05</v>
      </c>
      <c r="R46" s="39">
        <v>0.08</v>
      </c>
      <c r="S46" s="39">
        <v>0.05</v>
      </c>
      <c r="T46" s="39">
        <v>5</v>
      </c>
      <c r="U46" s="39">
        <v>0.2</v>
      </c>
      <c r="V46" s="39">
        <v>22.7</v>
      </c>
      <c r="W46" s="39">
        <v>1</v>
      </c>
      <c r="X46" s="39">
        <v>1</v>
      </c>
      <c r="Y46" s="39">
        <v>10</v>
      </c>
      <c r="Z46" s="39">
        <v>2.2999999999999998</v>
      </c>
      <c r="AA46" s="39">
        <v>1</v>
      </c>
      <c r="AB46" s="39">
        <v>15</v>
      </c>
      <c r="AC46" s="39">
        <v>48.1</v>
      </c>
      <c r="AD46" s="39">
        <v>5.8</v>
      </c>
      <c r="AE46" s="39">
        <v>228</v>
      </c>
      <c r="AF46" s="39">
        <v>1</v>
      </c>
      <c r="AG46" s="39">
        <v>0</v>
      </c>
      <c r="AH46" s="39">
        <v>10.5</v>
      </c>
      <c r="AI46" s="39">
        <v>4.62</v>
      </c>
      <c r="AJ46" s="39">
        <v>0</v>
      </c>
      <c r="AK46" s="41">
        <v>0.70499999999999996</v>
      </c>
      <c r="AL46" s="39">
        <v>59</v>
      </c>
      <c r="AM46" s="41">
        <v>0.6</v>
      </c>
      <c r="AN46" s="39">
        <v>0.38</v>
      </c>
      <c r="AO46" s="39">
        <v>0.224</v>
      </c>
      <c r="AP46" s="39">
        <v>0.47699999999999998</v>
      </c>
      <c r="AQ46" s="39">
        <v>0.60399999999999998</v>
      </c>
      <c r="AR46" s="39">
        <v>1.77</v>
      </c>
      <c r="AS46" s="39">
        <v>4.63</v>
      </c>
      <c r="AT46" s="39">
        <v>1.53</v>
      </c>
      <c r="AU46" s="39">
        <v>3.88</v>
      </c>
      <c r="AV46" s="39">
        <v>0.27900000000000003</v>
      </c>
      <c r="AW46" s="39">
        <v>0.10100000000000001</v>
      </c>
      <c r="AX46" s="39">
        <v>1.06E-2</v>
      </c>
      <c r="AY46" s="39">
        <v>0</v>
      </c>
      <c r="AZ46" s="40">
        <v>1</v>
      </c>
    </row>
    <row r="47" spans="1:52">
      <c r="A47" s="42" t="s">
        <v>99</v>
      </c>
      <c r="B47" s="43" t="s">
        <v>108</v>
      </c>
      <c r="C47" s="44">
        <f>(Tableau1[[#This Row],[IG (Index glycémqiue)]]*Tableau1[[#This Row],[ Glucides (g)]])/100</f>
        <v>6.9000000000000006E-2</v>
      </c>
      <c r="D47" s="44"/>
      <c r="E47" s="43">
        <v>0.9</v>
      </c>
      <c r="F47" s="43">
        <v>6.9</v>
      </c>
      <c r="G47" s="43">
        <v>25.6</v>
      </c>
      <c r="H47" s="43">
        <v>262</v>
      </c>
      <c r="I47" s="43">
        <v>342</v>
      </c>
      <c r="J47" s="43">
        <v>491</v>
      </c>
      <c r="K47" s="43">
        <v>0.2</v>
      </c>
      <c r="L47" s="43">
        <v>1.1499999999999999</v>
      </c>
      <c r="M47" s="43"/>
      <c r="N47" s="43">
        <v>1</v>
      </c>
      <c r="O47" s="43">
        <v>0.05</v>
      </c>
      <c r="P47" s="43">
        <v>0.05</v>
      </c>
      <c r="Q47" s="43">
        <v>0.05</v>
      </c>
      <c r="R47" s="43">
        <v>0.06</v>
      </c>
      <c r="S47" s="43">
        <v>0.05</v>
      </c>
      <c r="T47" s="43">
        <v>5</v>
      </c>
      <c r="U47" s="43">
        <v>0.2</v>
      </c>
      <c r="V47" s="43">
        <v>18</v>
      </c>
      <c r="W47" s="43">
        <v>1</v>
      </c>
      <c r="X47" s="43">
        <v>1</v>
      </c>
      <c r="Y47" s="43">
        <v>10</v>
      </c>
      <c r="Z47" s="43">
        <v>2.5</v>
      </c>
      <c r="AA47" s="43">
        <v>1</v>
      </c>
      <c r="AB47" s="43">
        <v>14</v>
      </c>
      <c r="AC47" s="43">
        <v>51.2</v>
      </c>
      <c r="AD47" s="43">
        <v>8.1</v>
      </c>
      <c r="AE47" s="43">
        <v>286</v>
      </c>
      <c r="AF47" s="43">
        <v>1</v>
      </c>
      <c r="AG47" s="43">
        <v>0</v>
      </c>
      <c r="AH47" s="43">
        <v>16.3</v>
      </c>
      <c r="AI47" s="43">
        <v>5.85</v>
      </c>
      <c r="AJ47" s="43">
        <v>0</v>
      </c>
      <c r="AK47" s="46">
        <v>0.86599999999999999</v>
      </c>
      <c r="AL47" s="43">
        <v>70</v>
      </c>
      <c r="AM47" s="46">
        <v>0.76500000000000001</v>
      </c>
      <c r="AN47" s="43">
        <v>0.51100000000000001</v>
      </c>
      <c r="AO47" s="43">
        <v>0.308</v>
      </c>
      <c r="AP47" s="43">
        <v>0.69</v>
      </c>
      <c r="AQ47" s="43">
        <v>0.84</v>
      </c>
      <c r="AR47" s="43">
        <v>2.71</v>
      </c>
      <c r="AS47" s="43">
        <v>7.75</v>
      </c>
      <c r="AT47" s="43">
        <v>2.2599999999999998</v>
      </c>
      <c r="AU47" s="43">
        <v>4.8600000000000003</v>
      </c>
      <c r="AV47" s="43" t="s">
        <v>57</v>
      </c>
      <c r="AW47" s="43">
        <v>0.105</v>
      </c>
      <c r="AX47" s="43">
        <v>1.2999999999999999E-2</v>
      </c>
      <c r="AY47" s="43" t="s">
        <v>57</v>
      </c>
      <c r="AZ47" s="44">
        <v>1</v>
      </c>
    </row>
    <row r="48" spans="1:52">
      <c r="A48" s="38" t="s">
        <v>109</v>
      </c>
      <c r="B48" s="39" t="s">
        <v>110</v>
      </c>
      <c r="C48" s="40">
        <f>(Tableau1[[#This Row],[IG (Index glycémqiue)]]*Tableau1[[#This Row],[ Glucides (g)]])/100</f>
        <v>1.0824</v>
      </c>
      <c r="D48" s="40">
        <v>-0.06</v>
      </c>
      <c r="E48" s="39">
        <v>0.36699999999999999</v>
      </c>
      <c r="F48" s="39">
        <v>1.64</v>
      </c>
      <c r="G48" s="39">
        <v>0</v>
      </c>
      <c r="H48" s="39">
        <v>32.299999999999997</v>
      </c>
      <c r="I48" s="39">
        <v>0</v>
      </c>
      <c r="J48" s="39">
        <v>0</v>
      </c>
      <c r="K48" s="39">
        <v>0</v>
      </c>
      <c r="L48" s="39">
        <v>0</v>
      </c>
      <c r="M48" s="39"/>
      <c r="N48" s="39"/>
      <c r="O48" s="39"/>
      <c r="P48" s="39">
        <v>0.02</v>
      </c>
      <c r="Q48" s="39">
        <v>0.54500000000000004</v>
      </c>
      <c r="R48" s="39">
        <v>0.36899999999999999</v>
      </c>
      <c r="S48" s="39">
        <v>0.03</v>
      </c>
      <c r="T48" s="39">
        <v>4.82</v>
      </c>
      <c r="U48" s="39">
        <v>0.115</v>
      </c>
      <c r="V48" s="39">
        <v>9</v>
      </c>
      <c r="W48" s="39">
        <v>0.14000000000000001</v>
      </c>
      <c r="X48" s="39">
        <v>0.02</v>
      </c>
      <c r="Y48" s="39">
        <v>1.2</v>
      </c>
      <c r="Z48" s="39">
        <v>7.37</v>
      </c>
      <c r="AA48" s="39">
        <v>7.1000000000000004E-3</v>
      </c>
      <c r="AB48" s="39">
        <v>13.5</v>
      </c>
      <c r="AC48" s="39">
        <v>36.5</v>
      </c>
      <c r="AD48" s="39">
        <v>5.0000000000000001E-3</v>
      </c>
      <c r="AE48" s="39">
        <v>4.4400000000000004</v>
      </c>
      <c r="AF48" s="39">
        <v>0.03</v>
      </c>
      <c r="AG48" s="39">
        <v>0</v>
      </c>
      <c r="AH48" s="39">
        <v>0</v>
      </c>
      <c r="AI48" s="39">
        <v>0</v>
      </c>
      <c r="AJ48" s="39">
        <v>0</v>
      </c>
      <c r="AK48" s="41">
        <v>0</v>
      </c>
      <c r="AL48" s="39">
        <v>0</v>
      </c>
      <c r="AM48" s="41">
        <v>0</v>
      </c>
      <c r="AN48" s="39">
        <v>0</v>
      </c>
      <c r="AO48" s="39">
        <v>0</v>
      </c>
      <c r="AP48" s="39">
        <v>0</v>
      </c>
      <c r="AQ48" s="39">
        <v>0</v>
      </c>
      <c r="AR48" s="39">
        <v>0</v>
      </c>
      <c r="AS48" s="39">
        <v>0</v>
      </c>
      <c r="AT48" s="39">
        <v>0</v>
      </c>
      <c r="AU48" s="39">
        <v>0</v>
      </c>
      <c r="AV48" s="39">
        <v>0</v>
      </c>
      <c r="AW48" s="39">
        <v>0</v>
      </c>
      <c r="AX48" s="39">
        <v>0</v>
      </c>
      <c r="AY48" s="39">
        <v>0</v>
      </c>
      <c r="AZ48" s="40">
        <v>66</v>
      </c>
    </row>
    <row r="49" spans="1:52">
      <c r="A49" s="42" t="s">
        <v>109</v>
      </c>
      <c r="B49" s="43" t="s">
        <v>112</v>
      </c>
      <c r="C49" s="44">
        <f>(Tableau1[[#This Row],[IG (Index glycémqiue)]]*Tableau1[[#This Row],[ Glucides (g)]])/100</f>
        <v>2.31</v>
      </c>
      <c r="D49" s="44">
        <v>-0.06</v>
      </c>
      <c r="E49" s="43">
        <v>0.4</v>
      </c>
      <c r="F49" s="43">
        <v>3.5</v>
      </c>
      <c r="G49" s="43">
        <v>0</v>
      </c>
      <c r="H49" s="43">
        <v>47.8</v>
      </c>
      <c r="I49" s="43">
        <v>0</v>
      </c>
      <c r="J49" s="43"/>
      <c r="K49" s="43">
        <v>0</v>
      </c>
      <c r="L49" s="43">
        <v>0</v>
      </c>
      <c r="M49" s="43"/>
      <c r="N49" s="43">
        <v>0</v>
      </c>
      <c r="O49" s="43">
        <v>6.0000000000000001E-3</v>
      </c>
      <c r="P49" s="43">
        <v>1.9E-2</v>
      </c>
      <c r="Q49" s="43">
        <v>0.64900000000000002</v>
      </c>
      <c r="R49" s="43">
        <v>0.13900000000000001</v>
      </c>
      <c r="S49" s="43">
        <v>4.4999999999999998E-2</v>
      </c>
      <c r="T49" s="43">
        <v>2.6</v>
      </c>
      <c r="U49" s="43">
        <v>0.02</v>
      </c>
      <c r="V49" s="43">
        <v>4.9000000000000004</v>
      </c>
      <c r="W49" s="43">
        <v>6.0000000000000001E-3</v>
      </c>
      <c r="X49" s="43">
        <v>1.2E-2</v>
      </c>
      <c r="Y49" s="43">
        <v>1.5</v>
      </c>
      <c r="Z49" s="43">
        <v>7.9</v>
      </c>
      <c r="AA49" s="43">
        <v>8.0000000000000002E-3</v>
      </c>
      <c r="AB49" s="43">
        <v>21.5</v>
      </c>
      <c r="AC49" s="43">
        <v>41.6</v>
      </c>
      <c r="AD49" s="43">
        <v>0.11</v>
      </c>
      <c r="AE49" s="43">
        <v>3.7</v>
      </c>
      <c r="AF49" s="43">
        <v>1.7999999999999999E-2</v>
      </c>
      <c r="AG49" s="43">
        <v>0</v>
      </c>
      <c r="AH49" s="43">
        <v>0</v>
      </c>
      <c r="AI49" s="43">
        <v>0</v>
      </c>
      <c r="AJ49" s="43">
        <v>0</v>
      </c>
      <c r="AK49" s="46">
        <v>0</v>
      </c>
      <c r="AL49" s="43">
        <v>0</v>
      </c>
      <c r="AM49" s="46">
        <v>0</v>
      </c>
      <c r="AN49" s="43">
        <v>0</v>
      </c>
      <c r="AO49" s="43">
        <v>0</v>
      </c>
      <c r="AP49" s="43">
        <v>0</v>
      </c>
      <c r="AQ49" s="43">
        <v>0</v>
      </c>
      <c r="AR49" s="43">
        <v>0</v>
      </c>
      <c r="AS49" s="43">
        <v>0</v>
      </c>
      <c r="AT49" s="43">
        <v>0</v>
      </c>
      <c r="AU49" s="43">
        <v>0</v>
      </c>
      <c r="AV49" s="43">
        <v>0</v>
      </c>
      <c r="AW49" s="43">
        <v>0</v>
      </c>
      <c r="AX49" s="43">
        <v>0</v>
      </c>
      <c r="AY49" s="43">
        <v>0</v>
      </c>
      <c r="AZ49" s="44">
        <v>66</v>
      </c>
    </row>
    <row r="50" spans="1:52">
      <c r="A50" s="38" t="s">
        <v>109</v>
      </c>
      <c r="B50" s="39" t="s">
        <v>113</v>
      </c>
      <c r="C50" s="40">
        <f>(Tableau1[[#This Row],[IG (Index glycémqiue)]]*Tableau1[[#This Row],[ Glucides (g)]])/100</f>
        <v>2.1383999999999999</v>
      </c>
      <c r="D50" s="40">
        <v>-0.06</v>
      </c>
      <c r="E50" s="39">
        <v>0.5</v>
      </c>
      <c r="F50" s="39">
        <v>3.24</v>
      </c>
      <c r="G50" s="39"/>
      <c r="H50" s="39">
        <v>51.3</v>
      </c>
      <c r="I50" s="39">
        <v>0</v>
      </c>
      <c r="J50" s="39"/>
      <c r="K50" s="39">
        <v>0</v>
      </c>
      <c r="L50" s="39">
        <v>0</v>
      </c>
      <c r="M50" s="39"/>
      <c r="N50" s="39">
        <v>0</v>
      </c>
      <c r="O50" s="39">
        <v>0.04</v>
      </c>
      <c r="P50" s="39">
        <v>0.3</v>
      </c>
      <c r="Q50" s="39">
        <v>0.8</v>
      </c>
      <c r="R50" s="39">
        <v>1</v>
      </c>
      <c r="S50" s="39">
        <v>0.05</v>
      </c>
      <c r="T50" s="39">
        <v>7.98</v>
      </c>
      <c r="U50" s="39">
        <v>0.2</v>
      </c>
      <c r="V50" s="39">
        <v>5.89</v>
      </c>
      <c r="W50" s="39">
        <v>4.0000000000000001E-3</v>
      </c>
      <c r="X50" s="39">
        <v>6.0000000000000001E-3</v>
      </c>
      <c r="Y50" s="39">
        <v>1.9</v>
      </c>
      <c r="Z50" s="39">
        <v>9.84</v>
      </c>
      <c r="AA50" s="39">
        <v>5.0000000000000001E-3</v>
      </c>
      <c r="AB50" s="39">
        <v>25</v>
      </c>
      <c r="AC50" s="39">
        <v>48.8</v>
      </c>
      <c r="AD50" s="39">
        <v>0.9</v>
      </c>
      <c r="AE50" s="39">
        <v>1.92</v>
      </c>
      <c r="AF50" s="39">
        <v>0</v>
      </c>
      <c r="AG50" s="39">
        <v>0</v>
      </c>
      <c r="AH50" s="39">
        <v>0</v>
      </c>
      <c r="AI50" s="39">
        <v>0</v>
      </c>
      <c r="AJ50" s="39">
        <v>0</v>
      </c>
      <c r="AK50" s="41">
        <v>0</v>
      </c>
      <c r="AL50" s="39">
        <v>0</v>
      </c>
      <c r="AM50" s="41"/>
      <c r="AN50" s="39"/>
      <c r="AO50" s="39"/>
      <c r="AP50" s="39" t="s">
        <v>57</v>
      </c>
      <c r="AQ50" s="39" t="s">
        <v>57</v>
      </c>
      <c r="AR50" s="39" t="s">
        <v>57</v>
      </c>
      <c r="AS50" s="39" t="s">
        <v>57</v>
      </c>
      <c r="AT50" s="39" t="s">
        <v>57</v>
      </c>
      <c r="AU50" s="39" t="s">
        <v>57</v>
      </c>
      <c r="AV50" s="39" t="s">
        <v>57</v>
      </c>
      <c r="AW50" s="39" t="s">
        <v>57</v>
      </c>
      <c r="AX50" s="39" t="s">
        <v>57</v>
      </c>
      <c r="AY50" s="39" t="s">
        <v>57</v>
      </c>
      <c r="AZ50" s="40">
        <v>66</v>
      </c>
    </row>
    <row r="51" spans="1:52">
      <c r="A51" s="42" t="s">
        <v>109</v>
      </c>
      <c r="B51" s="43" t="s">
        <v>114</v>
      </c>
      <c r="C51" s="44">
        <f>(Tableau1[[#This Row],[IG (Index glycémqiue)]]*Tableau1[[#This Row],[ Glucides (g)]])/100</f>
        <v>3.1086</v>
      </c>
      <c r="D51" s="44">
        <v>-0.06</v>
      </c>
      <c r="E51" s="43">
        <v>0.3</v>
      </c>
      <c r="F51" s="43">
        <v>4.71</v>
      </c>
      <c r="G51" s="43"/>
      <c r="H51" s="43">
        <v>35.299999999999997</v>
      </c>
      <c r="I51" s="43">
        <v>0</v>
      </c>
      <c r="J51" s="43"/>
      <c r="K51" s="43">
        <v>0</v>
      </c>
      <c r="L51" s="43">
        <v>0</v>
      </c>
      <c r="M51" s="43"/>
      <c r="N51" s="43"/>
      <c r="O51" s="43"/>
      <c r="P51" s="43">
        <v>0.02</v>
      </c>
      <c r="Q51" s="43">
        <v>0.26</v>
      </c>
      <c r="R51" s="43">
        <v>0.1</v>
      </c>
      <c r="S51" s="43">
        <v>0.01</v>
      </c>
      <c r="T51" s="43">
        <v>4</v>
      </c>
      <c r="U51" s="43">
        <v>0.1</v>
      </c>
      <c r="V51" s="43">
        <v>6.94</v>
      </c>
      <c r="W51" s="43">
        <v>7.0000000000000007E-2</v>
      </c>
      <c r="X51" s="43">
        <v>0.02</v>
      </c>
      <c r="Y51" s="43">
        <v>4.0999999999999996</v>
      </c>
      <c r="Z51" s="43">
        <v>6</v>
      </c>
      <c r="AA51" s="43"/>
      <c r="AB51" s="43">
        <v>10.9</v>
      </c>
      <c r="AC51" s="43">
        <v>32.700000000000003</v>
      </c>
      <c r="AD51" s="43"/>
      <c r="AE51" s="43">
        <v>15.9</v>
      </c>
      <c r="AF51" s="43">
        <v>0.03</v>
      </c>
      <c r="AG51" s="43">
        <v>0</v>
      </c>
      <c r="AH51" s="43"/>
      <c r="AI51" s="43"/>
      <c r="AJ51" s="43">
        <v>0</v>
      </c>
      <c r="AK51" s="46"/>
      <c r="AL51" s="43">
        <v>0</v>
      </c>
      <c r="AM51" s="46"/>
      <c r="AN51" s="43"/>
      <c r="AO51" s="43"/>
      <c r="AP51" s="43" t="s">
        <v>83</v>
      </c>
      <c r="AQ51" s="43" t="s">
        <v>83</v>
      </c>
      <c r="AR51" s="43" t="s">
        <v>83</v>
      </c>
      <c r="AS51" s="43" t="s">
        <v>83</v>
      </c>
      <c r="AT51" s="43" t="s">
        <v>83</v>
      </c>
      <c r="AU51" s="43" t="s">
        <v>83</v>
      </c>
      <c r="AV51" s="43" t="s">
        <v>83</v>
      </c>
      <c r="AW51" s="43" t="s">
        <v>83</v>
      </c>
      <c r="AX51" s="43" t="s">
        <v>83</v>
      </c>
      <c r="AY51" s="43" t="s">
        <v>83</v>
      </c>
      <c r="AZ51" s="44">
        <v>66</v>
      </c>
    </row>
    <row r="52" spans="1:52">
      <c r="A52" s="38" t="s">
        <v>109</v>
      </c>
      <c r="B52" s="39" t="s">
        <v>115</v>
      </c>
      <c r="C52" s="40">
        <f>(Tableau1[[#This Row],[IG (Index glycémqiue)]]*Tableau1[[#This Row],[ Glucides (g)]])/100</f>
        <v>3.0359999999999996</v>
      </c>
      <c r="D52" s="40">
        <v>-0.06</v>
      </c>
      <c r="E52" s="39">
        <v>0.4</v>
      </c>
      <c r="F52" s="39">
        <v>4.5999999999999996</v>
      </c>
      <c r="G52" s="39"/>
      <c r="H52" s="39">
        <v>62</v>
      </c>
      <c r="I52" s="39">
        <v>0</v>
      </c>
      <c r="J52" s="39"/>
      <c r="K52" s="39">
        <v>0</v>
      </c>
      <c r="L52" s="39">
        <v>0</v>
      </c>
      <c r="M52" s="39"/>
      <c r="N52" s="39"/>
      <c r="O52" s="39">
        <v>7.0000000000000001E-3</v>
      </c>
      <c r="P52" s="39">
        <v>0.03</v>
      </c>
      <c r="Q52" s="39">
        <v>0.47</v>
      </c>
      <c r="R52" s="39">
        <v>8.5000000000000006E-2</v>
      </c>
      <c r="S52" s="39">
        <v>4.4999999999999998E-2</v>
      </c>
      <c r="T52" s="39">
        <v>2.6</v>
      </c>
      <c r="U52" s="39">
        <v>0.02</v>
      </c>
      <c r="V52" s="39">
        <v>4.3</v>
      </c>
      <c r="W52" s="39">
        <v>8.9999999999999993E-3</v>
      </c>
      <c r="X52" s="39">
        <v>0.02</v>
      </c>
      <c r="Y52" s="39">
        <v>1.75</v>
      </c>
      <c r="Z52" s="39">
        <v>9</v>
      </c>
      <c r="AA52" s="39">
        <v>1.7999999999999999E-2</v>
      </c>
      <c r="AB52" s="39">
        <v>18.399999999999999</v>
      </c>
      <c r="AC52" s="39">
        <v>64.2</v>
      </c>
      <c r="AD52" s="39">
        <v>0.11</v>
      </c>
      <c r="AE52" s="39">
        <v>6.8</v>
      </c>
      <c r="AF52" s="39">
        <v>1.2999999999999999E-2</v>
      </c>
      <c r="AG52" s="39">
        <v>0</v>
      </c>
      <c r="AH52" s="39">
        <v>0</v>
      </c>
      <c r="AI52" s="39">
        <v>0</v>
      </c>
      <c r="AJ52" s="39">
        <v>0</v>
      </c>
      <c r="AK52" s="41">
        <v>0</v>
      </c>
      <c r="AL52" s="39">
        <v>0</v>
      </c>
      <c r="AM52" s="41">
        <v>0</v>
      </c>
      <c r="AN52" s="39">
        <v>0</v>
      </c>
      <c r="AO52" s="39">
        <v>0</v>
      </c>
      <c r="AP52" s="39">
        <v>0</v>
      </c>
      <c r="AQ52" s="39">
        <v>0</v>
      </c>
      <c r="AR52" s="39">
        <v>0</v>
      </c>
      <c r="AS52" s="39">
        <v>0</v>
      </c>
      <c r="AT52" s="39">
        <v>0</v>
      </c>
      <c r="AU52" s="39">
        <v>0</v>
      </c>
      <c r="AV52" s="39">
        <v>0</v>
      </c>
      <c r="AW52" s="39">
        <v>0</v>
      </c>
      <c r="AX52" s="39">
        <v>0</v>
      </c>
      <c r="AY52" s="39">
        <v>0</v>
      </c>
      <c r="AZ52" s="40">
        <v>66</v>
      </c>
    </row>
    <row r="53" spans="1:52">
      <c r="A53" s="42" t="s">
        <v>109</v>
      </c>
      <c r="B53" s="43" t="s">
        <v>116</v>
      </c>
      <c r="C53" s="44">
        <f>(Tableau1[[#This Row],[IG (Index glycémqiue)]]*Tableau1[[#This Row],[ Glucides (g)]])/100</f>
        <v>3.0821999999999998</v>
      </c>
      <c r="D53" s="44">
        <v>-0.06</v>
      </c>
      <c r="E53" s="43">
        <v>0.25</v>
      </c>
      <c r="F53" s="43">
        <v>4.67</v>
      </c>
      <c r="G53" s="43"/>
      <c r="H53" s="43">
        <v>26</v>
      </c>
      <c r="I53" s="43">
        <v>0</v>
      </c>
      <c r="J53" s="43"/>
      <c r="K53" s="43">
        <v>0</v>
      </c>
      <c r="L53" s="43">
        <v>0</v>
      </c>
      <c r="M53" s="43"/>
      <c r="N53" s="43">
        <v>0.1</v>
      </c>
      <c r="O53" s="43">
        <v>1.33</v>
      </c>
      <c r="P53" s="43">
        <v>1.23E-2</v>
      </c>
      <c r="Q53" s="43">
        <v>0.65</v>
      </c>
      <c r="R53" s="43">
        <v>4.7E-2</v>
      </c>
      <c r="S53" s="43">
        <v>0.04</v>
      </c>
      <c r="T53" s="43">
        <v>5</v>
      </c>
      <c r="U53" s="43">
        <v>0.08</v>
      </c>
      <c r="V53" s="43">
        <v>5.73</v>
      </c>
      <c r="W53" s="43">
        <v>4.3E-3</v>
      </c>
      <c r="X53" s="43">
        <v>1.0999999999999999E-2</v>
      </c>
      <c r="Y53" s="43">
        <v>1</v>
      </c>
      <c r="Z53" s="43">
        <v>5.53</v>
      </c>
      <c r="AA53" s="43">
        <v>7.4999999999999997E-3</v>
      </c>
      <c r="AB53" s="43">
        <v>9.85</v>
      </c>
      <c r="AC53" s="43">
        <v>29.3</v>
      </c>
      <c r="AD53" s="43">
        <v>2.2000000000000002</v>
      </c>
      <c r="AE53" s="43">
        <v>2.5099999999999998</v>
      </c>
      <c r="AF53" s="43">
        <v>1.3299999999999999E-2</v>
      </c>
      <c r="AG53" s="43">
        <v>0</v>
      </c>
      <c r="AH53" s="43"/>
      <c r="AI53" s="43"/>
      <c r="AJ53" s="43"/>
      <c r="AK53" s="46"/>
      <c r="AL53" s="43">
        <v>0</v>
      </c>
      <c r="AM53" s="46"/>
      <c r="AN53" s="43"/>
      <c r="AO53" s="43"/>
      <c r="AP53" s="43" t="s">
        <v>57</v>
      </c>
      <c r="AQ53" s="43" t="s">
        <v>57</v>
      </c>
      <c r="AR53" s="43" t="s">
        <v>57</v>
      </c>
      <c r="AS53" s="43" t="s">
        <v>57</v>
      </c>
      <c r="AT53" s="43" t="s">
        <v>57</v>
      </c>
      <c r="AU53" s="43" t="s">
        <v>57</v>
      </c>
      <c r="AV53" s="43" t="s">
        <v>57</v>
      </c>
      <c r="AW53" s="43" t="s">
        <v>57</v>
      </c>
      <c r="AX53" s="43" t="s">
        <v>57</v>
      </c>
      <c r="AY53" s="43" t="s">
        <v>57</v>
      </c>
      <c r="AZ53" s="44">
        <v>66</v>
      </c>
    </row>
    <row r="54" spans="1:52">
      <c r="A54" s="38" t="s">
        <v>117</v>
      </c>
      <c r="B54" s="39" t="s">
        <v>118</v>
      </c>
      <c r="C54" s="40">
        <f>(Tableau1[[#This Row],[IG (Index glycémqiue)]]*Tableau1[[#This Row],[ Glucides (g)]])/100</f>
        <v>53.774999999999999</v>
      </c>
      <c r="D54" s="40"/>
      <c r="E54" s="39">
        <v>11.9</v>
      </c>
      <c r="F54" s="39">
        <v>71.7</v>
      </c>
      <c r="G54" s="39">
        <v>6.82</v>
      </c>
      <c r="H54" s="39">
        <v>404</v>
      </c>
      <c r="I54" s="39">
        <v>53</v>
      </c>
      <c r="J54" s="39"/>
      <c r="K54" s="39">
        <v>0.34499999999999997</v>
      </c>
      <c r="L54" s="39">
        <v>1.04</v>
      </c>
      <c r="M54" s="39"/>
      <c r="N54" s="39">
        <v>0</v>
      </c>
      <c r="O54" s="39">
        <v>0.39200000000000002</v>
      </c>
      <c r="P54" s="39">
        <v>0.14199999999999999</v>
      </c>
      <c r="Q54" s="39">
        <v>2.4</v>
      </c>
      <c r="R54" s="39"/>
      <c r="S54" s="39">
        <v>0.27900000000000003</v>
      </c>
      <c r="T54" s="39">
        <v>95.3</v>
      </c>
      <c r="U54" s="39">
        <v>0</v>
      </c>
      <c r="V54" s="39">
        <v>23.4</v>
      </c>
      <c r="W54" s="39">
        <v>0.13500000000000001</v>
      </c>
      <c r="X54" s="39">
        <v>1.37</v>
      </c>
      <c r="Y54" s="39">
        <v>8.43</v>
      </c>
      <c r="Z54" s="39">
        <v>43.2</v>
      </c>
      <c r="AA54" s="39">
        <v>0.67300000000000004</v>
      </c>
      <c r="AB54" s="39">
        <v>122</v>
      </c>
      <c r="AC54" s="39">
        <v>250</v>
      </c>
      <c r="AD54" s="39">
        <v>10</v>
      </c>
      <c r="AE54" s="39">
        <v>484</v>
      </c>
      <c r="AF54" s="39">
        <v>0.79300000000000004</v>
      </c>
      <c r="AG54" s="39">
        <v>3.89</v>
      </c>
      <c r="AH54" s="39">
        <v>3.12</v>
      </c>
      <c r="AI54" s="39">
        <v>2.04</v>
      </c>
      <c r="AJ54" s="39">
        <v>0</v>
      </c>
      <c r="AK54" s="41">
        <v>1.18</v>
      </c>
      <c r="AL54" s="39">
        <v>0</v>
      </c>
      <c r="AM54" s="41">
        <v>2.8700000000000002E-3</v>
      </c>
      <c r="AN54" s="39">
        <v>2.8700000000000002E-3</v>
      </c>
      <c r="AO54" s="39">
        <v>2.5000000000000001E-2</v>
      </c>
      <c r="AP54" s="39">
        <v>7.1799999999999998E-3</v>
      </c>
      <c r="AQ54" s="39">
        <v>4.4999999999999998E-2</v>
      </c>
      <c r="AR54" s="39">
        <v>0.13600000000000001</v>
      </c>
      <c r="AS54" s="39">
        <v>1.93</v>
      </c>
      <c r="AT54" s="39">
        <v>0.38700000000000001</v>
      </c>
      <c r="AU54" s="39">
        <v>1.7</v>
      </c>
      <c r="AV54" s="39">
        <v>0.90100000000000002</v>
      </c>
      <c r="AW54" s="39">
        <v>5.1299999999999998E-2</v>
      </c>
      <c r="AX54" s="39">
        <v>0</v>
      </c>
      <c r="AY54" s="39">
        <v>4.7699999999999999E-4</v>
      </c>
      <c r="AZ54" s="40">
        <v>75</v>
      </c>
    </row>
    <row r="55" spans="1:52">
      <c r="A55" s="42" t="s">
        <v>117</v>
      </c>
      <c r="B55" s="43" t="s">
        <v>119</v>
      </c>
      <c r="C55" s="44">
        <f>(Tableau1[[#This Row],[IG (Index glycémqiue)]]*Tableau1[[#This Row],[ Glucides (g)]])/100</f>
        <v>49.2</v>
      </c>
      <c r="D55" s="44"/>
      <c r="E55" s="43">
        <v>13.4</v>
      </c>
      <c r="F55" s="43">
        <v>65.599999999999994</v>
      </c>
      <c r="G55" s="43">
        <v>7.24</v>
      </c>
      <c r="H55" s="43">
        <v>400</v>
      </c>
      <c r="I55" s="43">
        <v>0</v>
      </c>
      <c r="J55" s="43">
        <v>50</v>
      </c>
      <c r="K55" s="43">
        <v>0</v>
      </c>
      <c r="L55" s="43">
        <v>2.5</v>
      </c>
      <c r="M55" s="43"/>
      <c r="N55" s="43">
        <v>0</v>
      </c>
      <c r="O55" s="43">
        <v>0.39</v>
      </c>
      <c r="P55" s="43">
        <v>0.13</v>
      </c>
      <c r="Q55" s="43">
        <v>1.9</v>
      </c>
      <c r="R55" s="43">
        <v>0.74</v>
      </c>
      <c r="S55" s="43">
        <v>0.47</v>
      </c>
      <c r="T55" s="43">
        <v>58</v>
      </c>
      <c r="U55" s="43">
        <v>0</v>
      </c>
      <c r="V55" s="43">
        <v>40.6</v>
      </c>
      <c r="W55" s="43">
        <v>1</v>
      </c>
      <c r="X55" s="43">
        <v>3.1</v>
      </c>
      <c r="Y55" s="43">
        <v>10</v>
      </c>
      <c r="Z55" s="43">
        <v>77.8</v>
      </c>
      <c r="AA55" s="43">
        <v>2</v>
      </c>
      <c r="AB55" s="43">
        <v>260</v>
      </c>
      <c r="AC55" s="43">
        <v>350</v>
      </c>
      <c r="AD55" s="43">
        <v>5</v>
      </c>
      <c r="AE55" s="43">
        <v>487</v>
      </c>
      <c r="AF55" s="43">
        <v>1.9</v>
      </c>
      <c r="AG55" s="43">
        <v>9.1999999999999993</v>
      </c>
      <c r="AH55" s="43">
        <v>2.41</v>
      </c>
      <c r="AI55" s="43">
        <v>2.09</v>
      </c>
      <c r="AJ55" s="43">
        <v>0</v>
      </c>
      <c r="AK55" s="46">
        <v>1.97</v>
      </c>
      <c r="AL55" s="43">
        <v>0</v>
      </c>
      <c r="AM55" s="46">
        <v>0</v>
      </c>
      <c r="AN55" s="43">
        <v>0</v>
      </c>
      <c r="AO55" s="43">
        <v>0</v>
      </c>
      <c r="AP55" s="43">
        <v>9.1699999999999993E-3</v>
      </c>
      <c r="AQ55" s="43">
        <v>2.4299999999999999E-2</v>
      </c>
      <c r="AR55" s="43">
        <v>5.8900000000000001E-2</v>
      </c>
      <c r="AS55" s="43">
        <v>2.0699999999999998</v>
      </c>
      <c r="AT55" s="43">
        <v>0.246</v>
      </c>
      <c r="AU55" s="43">
        <v>2</v>
      </c>
      <c r="AV55" s="43">
        <v>1.8</v>
      </c>
      <c r="AW55" s="43">
        <v>0.16500000000000001</v>
      </c>
      <c r="AX55" s="43">
        <v>0</v>
      </c>
      <c r="AY55" s="43">
        <v>6.5099999999999997E-5</v>
      </c>
      <c r="AZ55" s="44">
        <v>75</v>
      </c>
    </row>
    <row r="56" spans="1:52">
      <c r="A56" s="38" t="s">
        <v>117</v>
      </c>
      <c r="B56" s="39" t="s">
        <v>120</v>
      </c>
      <c r="C56" s="40">
        <f>(Tableau1[[#This Row],[IG (Index glycémqiue)]]*Tableau1[[#This Row],[ Glucides (g)]])/100</f>
        <v>48.3</v>
      </c>
      <c r="D56" s="40"/>
      <c r="E56" s="39">
        <v>14.3</v>
      </c>
      <c r="F56" s="39">
        <v>64.400000000000006</v>
      </c>
      <c r="G56" s="39">
        <v>8.3000000000000007</v>
      </c>
      <c r="H56" s="39">
        <v>404</v>
      </c>
      <c r="I56" s="39">
        <v>0</v>
      </c>
      <c r="J56" s="39">
        <v>50</v>
      </c>
      <c r="K56" s="39">
        <v>0</v>
      </c>
      <c r="L56" s="39">
        <v>0.49</v>
      </c>
      <c r="M56" s="39"/>
      <c r="N56" s="39">
        <v>0</v>
      </c>
      <c r="O56" s="39">
        <v>0.16</v>
      </c>
      <c r="P56" s="39">
        <v>0.12</v>
      </c>
      <c r="Q56" s="39">
        <v>1.6</v>
      </c>
      <c r="R56" s="39">
        <v>0.57999999999999996</v>
      </c>
      <c r="S56" s="39">
        <v>0.16</v>
      </c>
      <c r="T56" s="39">
        <v>29</v>
      </c>
      <c r="U56" s="39">
        <v>0</v>
      </c>
      <c r="V56" s="39">
        <v>39.5</v>
      </c>
      <c r="W56" s="39">
        <v>1</v>
      </c>
      <c r="X56" s="39">
        <v>1.1000000000000001</v>
      </c>
      <c r="Y56" s="39">
        <v>10</v>
      </c>
      <c r="Z56" s="39">
        <v>55.1</v>
      </c>
      <c r="AA56" s="39">
        <v>1.1000000000000001</v>
      </c>
      <c r="AB56" s="39">
        <v>186</v>
      </c>
      <c r="AC56" s="39">
        <v>233</v>
      </c>
      <c r="AD56" s="39">
        <v>5</v>
      </c>
      <c r="AE56" s="39">
        <v>648</v>
      </c>
      <c r="AF56" s="39">
        <v>1.5</v>
      </c>
      <c r="AG56" s="39">
        <v>7.48</v>
      </c>
      <c r="AH56" s="39">
        <v>1.88</v>
      </c>
      <c r="AI56" s="39">
        <v>1.96</v>
      </c>
      <c r="AJ56" s="39">
        <v>0</v>
      </c>
      <c r="AK56" s="41">
        <v>2.0699999999999998</v>
      </c>
      <c r="AL56" s="39">
        <v>0</v>
      </c>
      <c r="AM56" s="41">
        <v>0</v>
      </c>
      <c r="AN56" s="39">
        <v>0</v>
      </c>
      <c r="AO56" s="39">
        <v>6.4599999999999998E-4</v>
      </c>
      <c r="AP56" s="39">
        <v>1.6799999999999998E-5</v>
      </c>
      <c r="AQ56" s="39">
        <v>2.7799999999999999E-3</v>
      </c>
      <c r="AR56" s="39">
        <v>1.5900000000000001E-2</v>
      </c>
      <c r="AS56" s="39">
        <v>1.58</v>
      </c>
      <c r="AT56" s="39">
        <v>0.20799999999999999</v>
      </c>
      <c r="AU56" s="39">
        <v>0.99399999999999999</v>
      </c>
      <c r="AV56" s="39">
        <v>1.71</v>
      </c>
      <c r="AW56" s="39">
        <v>9.3100000000000002E-2</v>
      </c>
      <c r="AX56" s="39">
        <v>0</v>
      </c>
      <c r="AY56" s="39">
        <v>0</v>
      </c>
      <c r="AZ56" s="40">
        <v>75</v>
      </c>
    </row>
    <row r="57" spans="1:52">
      <c r="A57" s="42" t="s">
        <v>117</v>
      </c>
      <c r="B57" s="43" t="s">
        <v>121</v>
      </c>
      <c r="C57" s="44">
        <f>(Tableau1[[#This Row],[IG (Index glycémqiue)]]*Tableau1[[#This Row],[ Glucides (g)]])/100</f>
        <v>55.05</v>
      </c>
      <c r="D57" s="44"/>
      <c r="E57" s="43">
        <v>10.9</v>
      </c>
      <c r="F57" s="43">
        <v>73.400000000000006</v>
      </c>
      <c r="G57" s="43">
        <v>5.84</v>
      </c>
      <c r="H57" s="43">
        <v>402</v>
      </c>
      <c r="I57" s="43"/>
      <c r="J57" s="43"/>
      <c r="K57" s="43"/>
      <c r="L57" s="43">
        <v>4.7</v>
      </c>
      <c r="M57" s="43"/>
      <c r="N57" s="43">
        <v>0</v>
      </c>
      <c r="O57" s="43">
        <v>0.66</v>
      </c>
      <c r="P57" s="43">
        <v>0.22</v>
      </c>
      <c r="Q57" s="43">
        <v>1.1000000000000001</v>
      </c>
      <c r="R57" s="43"/>
      <c r="S57" s="43">
        <v>0.94</v>
      </c>
      <c r="T57" s="43">
        <v>94</v>
      </c>
      <c r="U57" s="43">
        <v>0</v>
      </c>
      <c r="V57" s="43">
        <v>376</v>
      </c>
      <c r="W57" s="43">
        <v>0.182</v>
      </c>
      <c r="X57" s="43">
        <v>1.3</v>
      </c>
      <c r="Y57" s="43">
        <v>6.3</v>
      </c>
      <c r="Z57" s="43">
        <v>22.5</v>
      </c>
      <c r="AA57" s="43">
        <v>0.7</v>
      </c>
      <c r="AB57" s="43">
        <v>120</v>
      </c>
      <c r="AC57" s="43">
        <v>161</v>
      </c>
      <c r="AD57" s="43">
        <v>2.2000000000000002</v>
      </c>
      <c r="AE57" s="43">
        <v>12.1</v>
      </c>
      <c r="AF57" s="43">
        <v>7</v>
      </c>
      <c r="AG57" s="43">
        <v>5.9</v>
      </c>
      <c r="AH57" s="43">
        <v>2.2000000000000002</v>
      </c>
      <c r="AI57" s="43">
        <v>1.6</v>
      </c>
      <c r="AJ57" s="43">
        <v>0</v>
      </c>
      <c r="AK57" s="46">
        <v>0.97599999999999998</v>
      </c>
      <c r="AL57" s="43">
        <v>0.6</v>
      </c>
      <c r="AM57" s="46">
        <v>0</v>
      </c>
      <c r="AN57" s="43">
        <v>0</v>
      </c>
      <c r="AO57" s="43">
        <v>0</v>
      </c>
      <c r="AP57" s="43">
        <v>0</v>
      </c>
      <c r="AQ57" s="43">
        <v>4.0000000000000001E-3</v>
      </c>
      <c r="AR57" s="43">
        <v>2.1999999999999999E-2</v>
      </c>
      <c r="AS57" s="43">
        <v>1.95</v>
      </c>
      <c r="AT57" s="43">
        <v>0.184</v>
      </c>
      <c r="AU57" s="43">
        <v>0.111</v>
      </c>
      <c r="AV57" s="43">
        <v>0.55400000000000005</v>
      </c>
      <c r="AW57" s="43">
        <v>4.82E-2</v>
      </c>
      <c r="AX57" s="43">
        <v>0</v>
      </c>
      <c r="AY57" s="43">
        <v>0</v>
      </c>
      <c r="AZ57" s="44">
        <v>75</v>
      </c>
    </row>
    <row r="58" spans="1:52">
      <c r="A58" s="38" t="s">
        <v>117</v>
      </c>
      <c r="B58" s="39" t="s">
        <v>122</v>
      </c>
      <c r="C58" s="40">
        <f>(Tableau1[[#This Row],[IG (Index glycémqiue)]]*Tableau1[[#This Row],[ Glucides (g)]])/100</f>
        <v>0</v>
      </c>
      <c r="D58" s="40"/>
      <c r="E58" s="39">
        <v>5.86</v>
      </c>
      <c r="F58" s="39">
        <v>30.3</v>
      </c>
      <c r="G58" s="39">
        <v>13.7</v>
      </c>
      <c r="H58" s="39">
        <v>271</v>
      </c>
      <c r="I58" s="39">
        <v>23</v>
      </c>
      <c r="J58" s="39"/>
      <c r="K58" s="39">
        <v>0.5</v>
      </c>
      <c r="L58" s="39">
        <v>2.4</v>
      </c>
      <c r="M58" s="39"/>
      <c r="N58" s="39">
        <v>0</v>
      </c>
      <c r="O58" s="39">
        <v>0.106</v>
      </c>
      <c r="P58" s="39">
        <v>0.11700000000000001</v>
      </c>
      <c r="Q58" s="39">
        <v>0.73</v>
      </c>
      <c r="R58" s="39">
        <v>0.35</v>
      </c>
      <c r="S58" s="39">
        <v>7.0000000000000007E-2</v>
      </c>
      <c r="T58" s="39">
        <v>33</v>
      </c>
      <c r="U58" s="39">
        <v>0.27500000000000002</v>
      </c>
      <c r="V58" s="39">
        <v>38.9</v>
      </c>
      <c r="W58" s="39">
        <v>0.1</v>
      </c>
      <c r="X58" s="39">
        <v>0.6</v>
      </c>
      <c r="Y58" s="39">
        <v>30</v>
      </c>
      <c r="Z58" s="39">
        <v>14.2</v>
      </c>
      <c r="AA58" s="39">
        <v>0.3</v>
      </c>
      <c r="AB58" s="39">
        <v>116</v>
      </c>
      <c r="AC58" s="39">
        <v>137</v>
      </c>
      <c r="AD58" s="39">
        <v>5</v>
      </c>
      <c r="AE58" s="39">
        <v>463</v>
      </c>
      <c r="AF58" s="39">
        <v>0.45</v>
      </c>
      <c r="AG58" s="39">
        <v>1.5</v>
      </c>
      <c r="AH58" s="39">
        <v>8.09</v>
      </c>
      <c r="AI58" s="39">
        <v>3.31</v>
      </c>
      <c r="AJ58" s="39">
        <v>0</v>
      </c>
      <c r="AK58" s="41">
        <v>1.05</v>
      </c>
      <c r="AL58" s="39">
        <v>24.7</v>
      </c>
      <c r="AM58" s="41">
        <v>0.44700000000000001</v>
      </c>
      <c r="AN58" s="39">
        <v>0.27200000000000002</v>
      </c>
      <c r="AO58" s="39">
        <v>0.16200000000000001</v>
      </c>
      <c r="AP58" s="39">
        <v>0.34399999999999997</v>
      </c>
      <c r="AQ58" s="39">
        <v>0.47599999999999998</v>
      </c>
      <c r="AR58" s="39">
        <v>1.25</v>
      </c>
      <c r="AS58" s="39">
        <v>3.55</v>
      </c>
      <c r="AT58" s="39">
        <v>1.1299999999999999</v>
      </c>
      <c r="AU58" s="39">
        <v>2.89</v>
      </c>
      <c r="AV58" s="39">
        <v>0.94599999999999995</v>
      </c>
      <c r="AW58" s="39">
        <v>5.9499999999999997E-2</v>
      </c>
      <c r="AX58" s="39">
        <v>0</v>
      </c>
      <c r="AY58" s="39">
        <v>8.9300000000000004E-3</v>
      </c>
      <c r="AZ58" s="40"/>
    </row>
    <row r="59" spans="1:52">
      <c r="A59" s="42" t="s">
        <v>117</v>
      </c>
      <c r="B59" s="43" t="s">
        <v>123</v>
      </c>
      <c r="C59" s="44">
        <f>(Tableau1[[#This Row],[IG (Index glycémqiue)]]*Tableau1[[#This Row],[ Glucides (g)]])/100</f>
        <v>0</v>
      </c>
      <c r="D59" s="44"/>
      <c r="E59" s="43">
        <v>12.7</v>
      </c>
      <c r="F59" s="43">
        <v>71.5</v>
      </c>
      <c r="G59" s="43">
        <v>5.5</v>
      </c>
      <c r="H59" s="43">
        <v>395</v>
      </c>
      <c r="I59" s="43">
        <v>0</v>
      </c>
      <c r="J59" s="43">
        <v>50</v>
      </c>
      <c r="K59" s="43">
        <v>0</v>
      </c>
      <c r="L59" s="43">
        <v>0.15</v>
      </c>
      <c r="M59" s="43"/>
      <c r="N59" s="43">
        <v>0</v>
      </c>
      <c r="O59" s="43">
        <v>0.2</v>
      </c>
      <c r="P59" s="43">
        <v>0.09</v>
      </c>
      <c r="Q59" s="43">
        <v>1</v>
      </c>
      <c r="R59" s="43">
        <v>0.71</v>
      </c>
      <c r="S59" s="43">
        <v>0.12</v>
      </c>
      <c r="T59" s="43">
        <v>22</v>
      </c>
      <c r="U59" s="43">
        <v>0</v>
      </c>
      <c r="V59" s="43">
        <v>72.8</v>
      </c>
      <c r="W59" s="43">
        <v>0.1</v>
      </c>
      <c r="X59" s="43">
        <v>1.8</v>
      </c>
      <c r="Y59" s="43">
        <v>10</v>
      </c>
      <c r="Z59" s="43">
        <v>55.5</v>
      </c>
      <c r="AA59" s="43">
        <v>1.2</v>
      </c>
      <c r="AB59" s="43">
        <v>196</v>
      </c>
      <c r="AC59" s="43">
        <v>270</v>
      </c>
      <c r="AD59" s="43">
        <v>5</v>
      </c>
      <c r="AE59" s="43">
        <v>728</v>
      </c>
      <c r="AF59" s="43">
        <v>1.5</v>
      </c>
      <c r="AG59" s="43">
        <v>4.5</v>
      </c>
      <c r="AH59" s="43">
        <v>0.22</v>
      </c>
      <c r="AI59" s="43">
        <v>0.105</v>
      </c>
      <c r="AJ59" s="43">
        <v>0</v>
      </c>
      <c r="AK59" s="46">
        <v>0.83499999999999996</v>
      </c>
      <c r="AL59" s="43">
        <v>0</v>
      </c>
      <c r="AM59" s="46">
        <v>0</v>
      </c>
      <c r="AN59" s="43">
        <v>0</v>
      </c>
      <c r="AO59" s="43">
        <v>4.1200000000000004E-3</v>
      </c>
      <c r="AP59" s="43">
        <v>2.0600000000000002E-3</v>
      </c>
      <c r="AQ59" s="43">
        <v>5.0600000000000003E-3</v>
      </c>
      <c r="AR59" s="43">
        <v>5.7400000000000003E-3</v>
      </c>
      <c r="AS59" s="43">
        <v>0.16400000000000001</v>
      </c>
      <c r="AT59" s="43">
        <v>3.8899999999999997E-2</v>
      </c>
      <c r="AU59" s="43">
        <v>0.105</v>
      </c>
      <c r="AV59" s="43">
        <v>0.752</v>
      </c>
      <c r="AW59" s="43">
        <v>8.3299999999999999E-2</v>
      </c>
      <c r="AX59" s="43" t="s">
        <v>57</v>
      </c>
      <c r="AY59" s="43" t="s">
        <v>57</v>
      </c>
      <c r="AZ59" s="44"/>
    </row>
    <row r="60" spans="1:52">
      <c r="A60" s="38" t="s">
        <v>117</v>
      </c>
      <c r="B60" s="39" t="s">
        <v>124</v>
      </c>
      <c r="C60" s="40">
        <f>(Tableau1[[#This Row],[IG (Index glycémqiue)]]*Tableau1[[#This Row],[ Glucides (g)]])/100</f>
        <v>0</v>
      </c>
      <c r="D60" s="40">
        <v>5.69</v>
      </c>
      <c r="E60" s="39">
        <v>15.1</v>
      </c>
      <c r="F60" s="39">
        <v>38.4</v>
      </c>
      <c r="G60" s="39">
        <v>38</v>
      </c>
      <c r="H60" s="39">
        <v>564</v>
      </c>
      <c r="I60" s="39"/>
      <c r="J60" s="39">
        <v>0</v>
      </c>
      <c r="K60" s="39"/>
      <c r="L60" s="39"/>
      <c r="M60" s="39"/>
      <c r="N60" s="39">
        <v>0</v>
      </c>
      <c r="O60" s="39">
        <v>0.08</v>
      </c>
      <c r="P60" s="39">
        <v>0.22</v>
      </c>
      <c r="Q60" s="39">
        <v>1.1000000000000001</v>
      </c>
      <c r="R60" s="39"/>
      <c r="S60" s="39">
        <v>0.44</v>
      </c>
      <c r="T60" s="39">
        <v>30</v>
      </c>
      <c r="U60" s="39">
        <v>0</v>
      </c>
      <c r="V60" s="39">
        <v>20</v>
      </c>
      <c r="W60" s="39">
        <v>0.127</v>
      </c>
      <c r="X60" s="39">
        <v>1.3</v>
      </c>
      <c r="Y60" s="39">
        <v>6.3</v>
      </c>
      <c r="Z60" s="39">
        <v>25</v>
      </c>
      <c r="AA60" s="39">
        <v>0.61699999999999999</v>
      </c>
      <c r="AB60" s="39">
        <v>119</v>
      </c>
      <c r="AC60" s="39">
        <v>161</v>
      </c>
      <c r="AD60" s="39">
        <v>2.2000000000000002</v>
      </c>
      <c r="AE60" s="39">
        <v>246</v>
      </c>
      <c r="AF60" s="39">
        <v>0.71199999999999997</v>
      </c>
      <c r="AG60" s="39">
        <v>4.2</v>
      </c>
      <c r="AH60" s="39">
        <v>13.5</v>
      </c>
      <c r="AI60" s="39">
        <v>9.27</v>
      </c>
      <c r="AJ60" s="39">
        <v>0</v>
      </c>
      <c r="AK60" s="41">
        <v>2.5</v>
      </c>
      <c r="AL60" s="39"/>
      <c r="AM60" s="41">
        <v>0</v>
      </c>
      <c r="AN60" s="39">
        <v>0</v>
      </c>
      <c r="AO60" s="39">
        <v>0.129</v>
      </c>
      <c r="AP60" s="39">
        <v>3.3099999999999997E-2</v>
      </c>
      <c r="AQ60" s="39">
        <v>0.33900000000000002</v>
      </c>
      <c r="AR60" s="39">
        <v>0.42299999999999999</v>
      </c>
      <c r="AS60" s="39">
        <v>11.3</v>
      </c>
      <c r="AT60" s="39">
        <v>1.17</v>
      </c>
      <c r="AU60" s="39">
        <v>8.9600000000000009</v>
      </c>
      <c r="AV60" s="39">
        <v>2.44</v>
      </c>
      <c r="AW60" s="39">
        <v>5.6800000000000003E-2</v>
      </c>
      <c r="AX60" s="39">
        <v>8.9400000000000005E-4</v>
      </c>
      <c r="AY60" s="39">
        <v>2.5500000000000002E-4</v>
      </c>
      <c r="AZ60" s="40"/>
    </row>
    <row r="61" spans="1:52">
      <c r="A61" s="42" t="s">
        <v>117</v>
      </c>
      <c r="B61" s="43" t="s">
        <v>125</v>
      </c>
      <c r="C61" s="44">
        <f>(Tableau1[[#This Row],[IG (Index glycémqiue)]]*Tableau1[[#This Row],[ Glucides (g)]])/100</f>
        <v>0</v>
      </c>
      <c r="D61" s="45">
        <v>5</v>
      </c>
      <c r="E61" s="43">
        <v>15.9</v>
      </c>
      <c r="F61" s="43">
        <v>66.599999999999994</v>
      </c>
      <c r="G61" s="43">
        <v>9.7899999999999991</v>
      </c>
      <c r="H61" s="43">
        <v>426</v>
      </c>
      <c r="I61" s="43">
        <v>0</v>
      </c>
      <c r="J61" s="43">
        <v>0</v>
      </c>
      <c r="K61" s="43">
        <v>0</v>
      </c>
      <c r="L61" s="43">
        <v>1.9</v>
      </c>
      <c r="M61" s="43"/>
      <c r="N61" s="43">
        <v>7</v>
      </c>
      <c r="O61" s="43">
        <v>0.216</v>
      </c>
      <c r="P61" s="43">
        <v>8.2000000000000003E-2</v>
      </c>
      <c r="Q61" s="43">
        <v>1.83</v>
      </c>
      <c r="R61" s="43">
        <v>0.47</v>
      </c>
      <c r="S61" s="43">
        <v>0.111</v>
      </c>
      <c r="T61" s="43">
        <v>72.400000000000006</v>
      </c>
      <c r="U61" s="43">
        <v>0.255</v>
      </c>
      <c r="V61" s="43">
        <v>48</v>
      </c>
      <c r="W61" s="43">
        <v>0.25</v>
      </c>
      <c r="X61" s="43">
        <v>1.2</v>
      </c>
      <c r="Y61" s="43">
        <v>20</v>
      </c>
      <c r="Z61" s="43">
        <v>66.3</v>
      </c>
      <c r="AA61" s="43">
        <v>0.36</v>
      </c>
      <c r="AB61" s="43">
        <v>188</v>
      </c>
      <c r="AC61" s="43">
        <v>213</v>
      </c>
      <c r="AD61" s="43">
        <v>5</v>
      </c>
      <c r="AE61" s="43">
        <v>591</v>
      </c>
      <c r="AF61" s="43">
        <v>1.4</v>
      </c>
      <c r="AG61" s="43">
        <v>4</v>
      </c>
      <c r="AH61" s="43">
        <v>2.1</v>
      </c>
      <c r="AI61" s="43">
        <v>5.41</v>
      </c>
      <c r="AJ61" s="43">
        <v>0</v>
      </c>
      <c r="AK61" s="46">
        <v>1.42</v>
      </c>
      <c r="AL61" s="43">
        <v>6</v>
      </c>
      <c r="AM61" s="46"/>
      <c r="AN61" s="43"/>
      <c r="AO61" s="43"/>
      <c r="AP61" s="43" t="s">
        <v>57</v>
      </c>
      <c r="AQ61" s="43">
        <v>1.49E-2</v>
      </c>
      <c r="AR61" s="43">
        <v>2.98E-2</v>
      </c>
      <c r="AS61" s="43">
        <v>1.59</v>
      </c>
      <c r="AT61" s="43">
        <v>0.315</v>
      </c>
      <c r="AU61" s="43">
        <v>3.88</v>
      </c>
      <c r="AV61" s="43">
        <v>1.1100000000000001</v>
      </c>
      <c r="AW61" s="43">
        <v>0.31</v>
      </c>
      <c r="AX61" s="43">
        <v>0</v>
      </c>
      <c r="AY61" s="43">
        <v>0</v>
      </c>
      <c r="AZ61" s="44"/>
    </row>
    <row r="62" spans="1:52">
      <c r="A62" s="38" t="s">
        <v>117</v>
      </c>
      <c r="B62" s="39" t="s">
        <v>126</v>
      </c>
      <c r="C62" s="40">
        <f>(Tableau1[[#This Row],[IG (Index glycémqiue)]]*Tableau1[[#This Row],[ Glucides (g)]])/100</f>
        <v>0</v>
      </c>
      <c r="D62" s="47">
        <v>5</v>
      </c>
      <c r="E62" s="39">
        <v>11.3</v>
      </c>
      <c r="F62" s="39">
        <v>67.3</v>
      </c>
      <c r="G62" s="39">
        <v>7.48</v>
      </c>
      <c r="H62" s="39">
        <v>397</v>
      </c>
      <c r="I62" s="39"/>
      <c r="J62" s="39">
        <v>50</v>
      </c>
      <c r="K62" s="39"/>
      <c r="L62" s="39">
        <v>0.5</v>
      </c>
      <c r="M62" s="39"/>
      <c r="N62" s="39"/>
      <c r="O62" s="39">
        <v>0.19</v>
      </c>
      <c r="P62" s="39">
        <v>0.11</v>
      </c>
      <c r="Q62" s="39">
        <v>1.4</v>
      </c>
      <c r="R62" s="39">
        <v>0.69</v>
      </c>
      <c r="S62" s="39">
        <v>0.25</v>
      </c>
      <c r="T62" s="39">
        <v>26</v>
      </c>
      <c r="U62" s="39"/>
      <c r="V62" s="39">
        <v>26.8</v>
      </c>
      <c r="W62" s="39">
        <v>1</v>
      </c>
      <c r="X62" s="39">
        <v>1.6</v>
      </c>
      <c r="Y62" s="39">
        <v>10</v>
      </c>
      <c r="Z62" s="39">
        <v>60.9</v>
      </c>
      <c r="AA62" s="39">
        <v>1.7</v>
      </c>
      <c r="AB62" s="39">
        <v>213</v>
      </c>
      <c r="AC62" s="39">
        <v>284</v>
      </c>
      <c r="AD62" s="39">
        <v>5</v>
      </c>
      <c r="AE62" s="39">
        <v>635</v>
      </c>
      <c r="AF62" s="39">
        <v>1.4</v>
      </c>
      <c r="AG62" s="39">
        <v>7.51</v>
      </c>
      <c r="AH62" s="39">
        <v>1.04</v>
      </c>
      <c r="AI62" s="39">
        <v>4.28</v>
      </c>
      <c r="AJ62" s="39">
        <v>0</v>
      </c>
      <c r="AK62" s="41">
        <v>1.86</v>
      </c>
      <c r="AL62" s="39"/>
      <c r="AM62" s="41">
        <v>0</v>
      </c>
      <c r="AN62" s="39">
        <v>0</v>
      </c>
      <c r="AO62" s="39">
        <v>0</v>
      </c>
      <c r="AP62" s="39">
        <v>7.1699999999999995E-5</v>
      </c>
      <c r="AQ62" s="39">
        <v>3.86E-4</v>
      </c>
      <c r="AR62" s="39">
        <v>3.3999999999999998E-3</v>
      </c>
      <c r="AS62" s="39">
        <v>0.317</v>
      </c>
      <c r="AT62" s="39">
        <v>0.11899999999999999</v>
      </c>
      <c r="AU62" s="39">
        <v>4.07</v>
      </c>
      <c r="AV62" s="39">
        <v>1.28</v>
      </c>
      <c r="AW62" s="39">
        <v>0.58299999999999996</v>
      </c>
      <c r="AX62" s="39">
        <v>0</v>
      </c>
      <c r="AY62" s="39">
        <v>0</v>
      </c>
      <c r="AZ62" s="40"/>
    </row>
    <row r="63" spans="1:52">
      <c r="A63" s="42" t="s">
        <v>117</v>
      </c>
      <c r="B63" s="43" t="s">
        <v>127</v>
      </c>
      <c r="C63" s="44">
        <f>(Tableau1[[#This Row],[IG (Index glycémqiue)]]*Tableau1[[#This Row],[ Glucides (g)]])/100</f>
        <v>0</v>
      </c>
      <c r="D63" s="45">
        <v>5</v>
      </c>
      <c r="E63" s="43">
        <v>10.3</v>
      </c>
      <c r="F63" s="43">
        <v>70.400000000000006</v>
      </c>
      <c r="G63" s="43">
        <v>8.19</v>
      </c>
      <c r="H63" s="43">
        <v>407</v>
      </c>
      <c r="I63" s="43"/>
      <c r="J63" s="43">
        <v>50</v>
      </c>
      <c r="K63" s="43"/>
      <c r="L63" s="43">
        <v>0.63</v>
      </c>
      <c r="M63" s="43"/>
      <c r="N63" s="43"/>
      <c r="O63" s="43">
        <v>0.2</v>
      </c>
      <c r="P63" s="43">
        <v>7.0000000000000007E-2</v>
      </c>
      <c r="Q63" s="43">
        <v>1.4</v>
      </c>
      <c r="R63" s="43">
        <v>0.52</v>
      </c>
      <c r="S63" s="43">
        <v>0.14000000000000001</v>
      </c>
      <c r="T63" s="43">
        <v>21</v>
      </c>
      <c r="U63" s="43"/>
      <c r="V63" s="43">
        <v>42.2</v>
      </c>
      <c r="W63" s="43"/>
      <c r="X63" s="43">
        <v>1</v>
      </c>
      <c r="Y63" s="43">
        <v>10</v>
      </c>
      <c r="Z63" s="43">
        <v>23.4</v>
      </c>
      <c r="AA63" s="43">
        <v>1</v>
      </c>
      <c r="AB63" s="43">
        <v>120</v>
      </c>
      <c r="AC63" s="43">
        <v>163</v>
      </c>
      <c r="AD63" s="43">
        <v>5</v>
      </c>
      <c r="AE63" s="43">
        <v>431</v>
      </c>
      <c r="AF63" s="43">
        <v>1</v>
      </c>
      <c r="AG63" s="43">
        <v>5.4</v>
      </c>
      <c r="AH63" s="43">
        <v>3.01</v>
      </c>
      <c r="AI63" s="43">
        <v>3.38</v>
      </c>
      <c r="AJ63" s="43">
        <v>0</v>
      </c>
      <c r="AK63" s="46">
        <v>1.47</v>
      </c>
      <c r="AL63" s="43"/>
      <c r="AM63" s="46">
        <v>0</v>
      </c>
      <c r="AN63" s="43">
        <v>0</v>
      </c>
      <c r="AO63" s="43">
        <v>0</v>
      </c>
      <c r="AP63" s="43">
        <v>7.8399999999999995E-5</v>
      </c>
      <c r="AQ63" s="43">
        <v>4.2200000000000001E-4</v>
      </c>
      <c r="AR63" s="43">
        <v>3.7200000000000002E-3</v>
      </c>
      <c r="AS63" s="43">
        <v>0.34699999999999998</v>
      </c>
      <c r="AT63" s="43">
        <v>0.13</v>
      </c>
      <c r="AU63" s="43">
        <v>3.38</v>
      </c>
      <c r="AV63" s="43">
        <v>1.01</v>
      </c>
      <c r="AW63" s="43">
        <v>0.46100000000000002</v>
      </c>
      <c r="AX63" s="43">
        <v>0</v>
      </c>
      <c r="AY63" s="43">
        <v>0</v>
      </c>
      <c r="AZ63" s="44"/>
    </row>
    <row r="64" spans="1:52">
      <c r="A64" s="38" t="s">
        <v>117</v>
      </c>
      <c r="B64" s="39" t="s">
        <v>128</v>
      </c>
      <c r="C64" s="40">
        <f>(Tableau1[[#This Row],[IG (Index glycémqiue)]]*Tableau1[[#This Row],[ Glucides (g)]])/100</f>
        <v>0</v>
      </c>
      <c r="D64" s="47">
        <v>5</v>
      </c>
      <c r="E64" s="39">
        <v>10.5</v>
      </c>
      <c r="F64" s="39">
        <v>74.599999999999994</v>
      </c>
      <c r="G64" s="39">
        <v>5.23</v>
      </c>
      <c r="H64" s="39">
        <v>396</v>
      </c>
      <c r="I64" s="39"/>
      <c r="J64" s="39">
        <v>0</v>
      </c>
      <c r="K64" s="39">
        <v>0</v>
      </c>
      <c r="L64" s="39">
        <v>0</v>
      </c>
      <c r="M64" s="39"/>
      <c r="N64" s="39">
        <v>0</v>
      </c>
      <c r="O64" s="39">
        <v>0.06</v>
      </c>
      <c r="P64" s="39">
        <v>0.06</v>
      </c>
      <c r="Q64" s="39">
        <v>0.9</v>
      </c>
      <c r="R64" s="39">
        <v>0.1</v>
      </c>
      <c r="S64" s="39">
        <v>0.08</v>
      </c>
      <c r="T64" s="39">
        <v>31</v>
      </c>
      <c r="U64" s="39">
        <v>0</v>
      </c>
      <c r="V64" s="39">
        <v>27</v>
      </c>
      <c r="W64" s="39">
        <v>0.18</v>
      </c>
      <c r="X64" s="39">
        <v>1.35</v>
      </c>
      <c r="Y64" s="39">
        <v>4</v>
      </c>
      <c r="Z64" s="39">
        <v>40.5</v>
      </c>
      <c r="AA64" s="39">
        <v>0.7</v>
      </c>
      <c r="AB64" s="39">
        <v>104</v>
      </c>
      <c r="AC64" s="39">
        <v>182</v>
      </c>
      <c r="AD64" s="39">
        <v>2</v>
      </c>
      <c r="AE64" s="39">
        <v>582</v>
      </c>
      <c r="AF64" s="39">
        <v>1</v>
      </c>
      <c r="AG64" s="39">
        <v>4.42</v>
      </c>
      <c r="AH64" s="39">
        <v>1.87</v>
      </c>
      <c r="AI64" s="39">
        <v>2.37</v>
      </c>
      <c r="AJ64" s="39">
        <v>0</v>
      </c>
      <c r="AK64" s="41">
        <v>0.78100000000000003</v>
      </c>
      <c r="AL64" s="39">
        <v>0</v>
      </c>
      <c r="AM64" s="41">
        <v>0</v>
      </c>
      <c r="AN64" s="39">
        <v>0</v>
      </c>
      <c r="AO64" s="39">
        <v>6.0099999999999997E-3</v>
      </c>
      <c r="AP64" s="39">
        <v>0</v>
      </c>
      <c r="AQ64" s="39">
        <v>4.4600000000000001E-2</v>
      </c>
      <c r="AR64" s="39">
        <v>4.1799999999999997E-2</v>
      </c>
      <c r="AS64" s="39">
        <v>1.61</v>
      </c>
      <c r="AT64" s="39">
        <v>0.16700000000000001</v>
      </c>
      <c r="AU64" s="39">
        <v>2.21</v>
      </c>
      <c r="AV64" s="39">
        <v>0.73399999999999999</v>
      </c>
      <c r="AW64" s="39">
        <v>3.1300000000000001E-2</v>
      </c>
      <c r="AX64" s="39">
        <v>3.0500000000000002E-3</v>
      </c>
      <c r="AY64" s="39">
        <v>4.3899999999999998E-3</v>
      </c>
      <c r="AZ64" s="40"/>
    </row>
    <row r="65" spans="1:52">
      <c r="A65" s="42" t="s">
        <v>117</v>
      </c>
      <c r="B65" s="43" t="s">
        <v>129</v>
      </c>
      <c r="C65" s="44">
        <f>(Tableau1[[#This Row],[IG (Index glycémqiue)]]*Tableau1[[#This Row],[ Glucides (g)]])/100</f>
        <v>0</v>
      </c>
      <c r="D65" s="45">
        <v>5</v>
      </c>
      <c r="E65" s="43">
        <v>12.1</v>
      </c>
      <c r="F65" s="43">
        <v>68.5</v>
      </c>
      <c r="G65" s="43">
        <v>8</v>
      </c>
      <c r="H65" s="43">
        <v>409</v>
      </c>
      <c r="I65" s="43"/>
      <c r="J65" s="43">
        <v>0</v>
      </c>
      <c r="K65" s="43">
        <v>0</v>
      </c>
      <c r="L65" s="43">
        <v>1.5</v>
      </c>
      <c r="M65" s="43"/>
      <c r="N65" s="43">
        <v>0</v>
      </c>
      <c r="O65" s="43">
        <v>0.2</v>
      </c>
      <c r="P65" s="43">
        <v>0.15</v>
      </c>
      <c r="Q65" s="43">
        <v>1.5</v>
      </c>
      <c r="R65" s="43">
        <v>0.1</v>
      </c>
      <c r="S65" s="43">
        <v>0.1</v>
      </c>
      <c r="T65" s="43">
        <v>57</v>
      </c>
      <c r="U65" s="43">
        <v>0</v>
      </c>
      <c r="V65" s="43">
        <v>30</v>
      </c>
      <c r="W65" s="43">
        <v>0.18</v>
      </c>
      <c r="X65" s="43">
        <v>9</v>
      </c>
      <c r="Y65" s="43">
        <v>4</v>
      </c>
      <c r="Z65" s="43">
        <v>66</v>
      </c>
      <c r="AA65" s="43">
        <v>0.7</v>
      </c>
      <c r="AB65" s="43">
        <v>194</v>
      </c>
      <c r="AC65" s="43">
        <v>300</v>
      </c>
      <c r="AD65" s="43">
        <v>1.7</v>
      </c>
      <c r="AE65" s="43">
        <v>630</v>
      </c>
      <c r="AF65" s="43">
        <v>1.5</v>
      </c>
      <c r="AG65" s="43">
        <v>7.5</v>
      </c>
      <c r="AH65" s="43">
        <v>2.21</v>
      </c>
      <c r="AI65" s="43">
        <v>2.41</v>
      </c>
      <c r="AJ65" s="43">
        <v>0</v>
      </c>
      <c r="AK65" s="46">
        <v>2.0499999999999998</v>
      </c>
      <c r="AL65" s="43">
        <v>0</v>
      </c>
      <c r="AM65" s="46">
        <v>0</v>
      </c>
      <c r="AN65" s="43">
        <v>0</v>
      </c>
      <c r="AO65" s="43">
        <v>1E-3</v>
      </c>
      <c r="AP65" s="43">
        <v>1.2E-4</v>
      </c>
      <c r="AQ65" s="43">
        <v>7.8300000000000002E-3</v>
      </c>
      <c r="AR65" s="43">
        <v>1.9400000000000001E-2</v>
      </c>
      <c r="AS65" s="43">
        <v>1.85</v>
      </c>
      <c r="AT65" s="43">
        <v>0.24099999999999999</v>
      </c>
      <c r="AU65" s="43">
        <v>1.18</v>
      </c>
      <c r="AV65" s="43">
        <v>1.66</v>
      </c>
      <c r="AW65" s="43">
        <v>8.1799999999999998E-2</v>
      </c>
      <c r="AX65" s="43">
        <v>0</v>
      </c>
      <c r="AY65" s="43">
        <v>0</v>
      </c>
      <c r="AZ65" s="44"/>
    </row>
    <row r="66" spans="1:52">
      <c r="A66" s="38" t="s">
        <v>117</v>
      </c>
      <c r="B66" s="39" t="s">
        <v>130</v>
      </c>
      <c r="C66" s="40">
        <f>(Tableau1[[#This Row],[IG (Index glycémqiue)]]*Tableau1[[#This Row],[ Glucides (g)]])/100</f>
        <v>0</v>
      </c>
      <c r="D66" s="47">
        <v>5</v>
      </c>
      <c r="E66" s="39">
        <v>8.33</v>
      </c>
      <c r="F66" s="39">
        <v>53.4</v>
      </c>
      <c r="G66" s="39">
        <v>1.25</v>
      </c>
      <c r="H66" s="39">
        <v>261</v>
      </c>
      <c r="I66" s="39"/>
      <c r="J66" s="39">
        <v>50</v>
      </c>
      <c r="K66" s="39"/>
      <c r="L66" s="39">
        <v>7.3999999999999996E-2</v>
      </c>
      <c r="M66" s="39"/>
      <c r="N66" s="39"/>
      <c r="O66" s="39">
        <v>0.11</v>
      </c>
      <c r="P66" s="39">
        <v>0.08</v>
      </c>
      <c r="Q66" s="39">
        <v>2.6</v>
      </c>
      <c r="R66" s="39">
        <v>0.49</v>
      </c>
      <c r="S66" s="39">
        <v>0.05</v>
      </c>
      <c r="T66" s="39">
        <v>21</v>
      </c>
      <c r="U66" s="39"/>
      <c r="V66" s="39">
        <v>52.7</v>
      </c>
      <c r="W66" s="39"/>
      <c r="X66" s="39">
        <v>1</v>
      </c>
      <c r="Y66" s="39">
        <v>10</v>
      </c>
      <c r="Z66" s="39">
        <v>18.100000000000001</v>
      </c>
      <c r="AA66" s="39">
        <v>1</v>
      </c>
      <c r="AB66" s="39">
        <v>84</v>
      </c>
      <c r="AC66" s="39">
        <v>134</v>
      </c>
      <c r="AD66" s="39">
        <v>5</v>
      </c>
      <c r="AE66" s="39">
        <v>530</v>
      </c>
      <c r="AF66" s="39">
        <v>1</v>
      </c>
      <c r="AG66" s="39">
        <v>1.2</v>
      </c>
      <c r="AH66" s="39">
        <v>0</v>
      </c>
      <c r="AI66" s="39">
        <v>0</v>
      </c>
      <c r="AJ66" s="39">
        <v>0</v>
      </c>
      <c r="AK66" s="41">
        <v>0</v>
      </c>
      <c r="AL66" s="39"/>
      <c r="AM66" s="41">
        <v>0</v>
      </c>
      <c r="AN66" s="39">
        <v>0</v>
      </c>
      <c r="AO66" s="39">
        <v>0</v>
      </c>
      <c r="AP66" s="39">
        <v>0</v>
      </c>
      <c r="AQ66" s="39">
        <v>0</v>
      </c>
      <c r="AR66" s="39">
        <v>0</v>
      </c>
      <c r="AS66" s="39">
        <v>0</v>
      </c>
      <c r="AT66" s="39">
        <v>0</v>
      </c>
      <c r="AU66" s="39">
        <v>0</v>
      </c>
      <c r="AV66" s="39">
        <v>0</v>
      </c>
      <c r="AW66" s="39">
        <v>0</v>
      </c>
      <c r="AX66" s="39" t="s">
        <v>57</v>
      </c>
      <c r="AY66" s="39" t="s">
        <v>57</v>
      </c>
      <c r="AZ66" s="40"/>
    </row>
    <row r="67" spans="1:52">
      <c r="A67" s="42" t="s">
        <v>117</v>
      </c>
      <c r="B67" s="43" t="s">
        <v>131</v>
      </c>
      <c r="C67" s="44">
        <f>(Tableau1[[#This Row],[IG (Index glycémqiue)]]*Tableau1[[#This Row],[ Glucides (g)]])/100</f>
        <v>0</v>
      </c>
      <c r="D67" s="45">
        <v>5</v>
      </c>
      <c r="E67" s="43">
        <v>10.5</v>
      </c>
      <c r="F67" s="43">
        <v>74.2</v>
      </c>
      <c r="G67" s="43">
        <v>3.9</v>
      </c>
      <c r="H67" s="43">
        <v>382</v>
      </c>
      <c r="I67" s="43"/>
      <c r="J67" s="43">
        <v>50</v>
      </c>
      <c r="K67" s="43"/>
      <c r="L67" s="43">
        <v>0.26</v>
      </c>
      <c r="M67" s="43"/>
      <c r="N67" s="43">
        <v>0</v>
      </c>
      <c r="O67" s="43">
        <v>0.71</v>
      </c>
      <c r="P67" s="43">
        <v>0.09</v>
      </c>
      <c r="Q67" s="43">
        <v>3.3</v>
      </c>
      <c r="R67" s="43">
        <v>0.71</v>
      </c>
      <c r="S67" s="43">
        <v>0.69299999999999995</v>
      </c>
      <c r="T67" s="43">
        <v>72.5</v>
      </c>
      <c r="U67" s="43">
        <v>0</v>
      </c>
      <c r="V67" s="43">
        <v>42.3</v>
      </c>
      <c r="W67" s="43"/>
      <c r="X67" s="43">
        <v>1</v>
      </c>
      <c r="Y67" s="43">
        <v>10</v>
      </c>
      <c r="Z67" s="43">
        <v>29.8</v>
      </c>
      <c r="AA67" s="43">
        <v>1</v>
      </c>
      <c r="AB67" s="43">
        <v>131</v>
      </c>
      <c r="AC67" s="43">
        <v>254</v>
      </c>
      <c r="AD67" s="43">
        <v>5</v>
      </c>
      <c r="AE67" s="43">
        <v>599</v>
      </c>
      <c r="AF67" s="43">
        <v>1</v>
      </c>
      <c r="AG67" s="43">
        <v>3.85</v>
      </c>
      <c r="AH67" s="43">
        <v>0.81899999999999995</v>
      </c>
      <c r="AI67" s="43">
        <v>1.57</v>
      </c>
      <c r="AJ67" s="43">
        <v>0</v>
      </c>
      <c r="AK67" s="46">
        <v>1.36</v>
      </c>
      <c r="AL67" s="43"/>
      <c r="AM67" s="46">
        <v>0</v>
      </c>
      <c r="AN67" s="43">
        <v>0</v>
      </c>
      <c r="AO67" s="43">
        <v>0</v>
      </c>
      <c r="AP67" s="43">
        <v>1.1999999999999999E-3</v>
      </c>
      <c r="AQ67" s="43">
        <v>8.6399999999999997E-4</v>
      </c>
      <c r="AR67" s="43">
        <v>5.0200000000000002E-3</v>
      </c>
      <c r="AS67" s="43">
        <v>0.46200000000000002</v>
      </c>
      <c r="AT67" s="43">
        <v>6.3399999999999998E-2</v>
      </c>
      <c r="AU67" s="43">
        <v>1.57</v>
      </c>
      <c r="AV67" s="43">
        <v>1.08</v>
      </c>
      <c r="AW67" s="43">
        <v>0.26800000000000002</v>
      </c>
      <c r="AX67" s="43">
        <v>1.17E-2</v>
      </c>
      <c r="AY67" s="43">
        <v>0</v>
      </c>
      <c r="AZ67" s="44"/>
    </row>
    <row r="68" spans="1:52">
      <c r="A68" s="38" t="s">
        <v>132</v>
      </c>
      <c r="B68" s="39" t="s">
        <v>133</v>
      </c>
      <c r="C68" s="40">
        <f>(Tableau1[[#This Row],[IG (Index glycémqiue)]]*Tableau1[[#This Row],[ Glucides (g)]])/100</f>
        <v>0</v>
      </c>
      <c r="D68" s="47">
        <v>3.5</v>
      </c>
      <c r="E68" s="39">
        <v>4.42</v>
      </c>
      <c r="F68" s="39">
        <v>49.3</v>
      </c>
      <c r="G68" s="39">
        <v>30.6</v>
      </c>
      <c r="H68" s="39">
        <v>513</v>
      </c>
      <c r="I68" s="39"/>
      <c r="J68" s="39"/>
      <c r="K68" s="39"/>
      <c r="L68" s="39"/>
      <c r="M68" s="39"/>
      <c r="N68" s="39"/>
      <c r="O68" s="39" t="s">
        <v>57</v>
      </c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>
        <v>388</v>
      </c>
      <c r="AF68" s="39"/>
      <c r="AG68" s="39">
        <v>11.5</v>
      </c>
      <c r="AH68" s="39">
        <v>15.1</v>
      </c>
      <c r="AI68" s="39">
        <v>11.3</v>
      </c>
      <c r="AJ68" s="39">
        <v>0</v>
      </c>
      <c r="AK68" s="41">
        <v>2.84</v>
      </c>
      <c r="AL68" s="39">
        <v>37.700000000000003</v>
      </c>
      <c r="AM68" s="41">
        <v>0</v>
      </c>
      <c r="AN68" s="39">
        <v>0</v>
      </c>
      <c r="AO68" s="39">
        <v>0</v>
      </c>
      <c r="AP68" s="39" t="s">
        <v>57</v>
      </c>
      <c r="AQ68" s="39">
        <v>3.0599999999999999E-2</v>
      </c>
      <c r="AR68" s="39">
        <v>0.153</v>
      </c>
      <c r="AS68" s="39">
        <v>13.3</v>
      </c>
      <c r="AT68" s="39">
        <v>1.31</v>
      </c>
      <c r="AU68" s="39" t="s">
        <v>57</v>
      </c>
      <c r="AV68" s="39" t="s">
        <v>57</v>
      </c>
      <c r="AW68" s="39" t="s">
        <v>57</v>
      </c>
      <c r="AX68" s="39">
        <v>0</v>
      </c>
      <c r="AY68" s="39">
        <v>0</v>
      </c>
      <c r="AZ68" s="40"/>
    </row>
    <row r="69" spans="1:52">
      <c r="A69" s="42" t="s">
        <v>132</v>
      </c>
      <c r="B69" s="43" t="s">
        <v>134</v>
      </c>
      <c r="C69" s="44">
        <f>(Tableau1[[#This Row],[IG (Index glycémqiue)]]*Tableau1[[#This Row],[ Glucides (g)]])/100</f>
        <v>0</v>
      </c>
      <c r="D69" s="45">
        <v>3.5</v>
      </c>
      <c r="E69" s="43">
        <v>8.0500000000000007</v>
      </c>
      <c r="F69" s="43">
        <v>58</v>
      </c>
      <c r="G69" s="43">
        <v>28.1</v>
      </c>
      <c r="H69" s="43">
        <v>518</v>
      </c>
      <c r="I69" s="43">
        <v>2</v>
      </c>
      <c r="J69" s="43">
        <v>33</v>
      </c>
      <c r="K69" s="43">
        <v>0.5</v>
      </c>
      <c r="L69" s="43">
        <v>3.7</v>
      </c>
      <c r="M69" s="43"/>
      <c r="N69" s="43">
        <v>3.9</v>
      </c>
      <c r="O69" s="43">
        <v>0.16500000000000001</v>
      </c>
      <c r="P69" s="43">
        <v>0.14000000000000001</v>
      </c>
      <c r="Q69" s="43">
        <v>3.4</v>
      </c>
      <c r="R69" s="43">
        <v>0.62</v>
      </c>
      <c r="S69" s="43">
        <v>0.26</v>
      </c>
      <c r="T69" s="43">
        <v>42</v>
      </c>
      <c r="U69" s="43">
        <v>0.15</v>
      </c>
      <c r="V69" s="43">
        <v>55.4</v>
      </c>
      <c r="W69" s="43">
        <v>0.2</v>
      </c>
      <c r="X69" s="43">
        <v>1.2</v>
      </c>
      <c r="Y69" s="43">
        <v>11</v>
      </c>
      <c r="Z69" s="43">
        <v>38.5</v>
      </c>
      <c r="AA69" s="43">
        <v>0.42</v>
      </c>
      <c r="AB69" s="43">
        <v>95.8</v>
      </c>
      <c r="AC69" s="43">
        <v>371</v>
      </c>
      <c r="AD69" s="43">
        <v>7</v>
      </c>
      <c r="AE69" s="43">
        <v>695</v>
      </c>
      <c r="AF69" s="43">
        <v>0.5</v>
      </c>
      <c r="AG69" s="43">
        <v>1</v>
      </c>
      <c r="AH69" s="43">
        <v>10.6</v>
      </c>
      <c r="AI69" s="43">
        <v>7.73</v>
      </c>
      <c r="AJ69" s="43">
        <v>0</v>
      </c>
      <c r="AK69" s="46">
        <v>4.3</v>
      </c>
      <c r="AL69" s="43">
        <v>5.6</v>
      </c>
      <c r="AM69" s="46" t="s">
        <v>111</v>
      </c>
      <c r="AN69" s="43">
        <v>5.5500000000000001E-2</v>
      </c>
      <c r="AO69" s="43">
        <v>0.51400000000000001</v>
      </c>
      <c r="AP69" s="43">
        <v>0.14099999999999999</v>
      </c>
      <c r="AQ69" s="43">
        <v>1.48</v>
      </c>
      <c r="AR69" s="43">
        <v>0.78400000000000003</v>
      </c>
      <c r="AS69" s="43">
        <v>6.42</v>
      </c>
      <c r="AT69" s="43">
        <v>0.97599999999999998</v>
      </c>
      <c r="AU69" s="43">
        <v>6.4</v>
      </c>
      <c r="AV69" s="43">
        <v>4.2300000000000004</v>
      </c>
      <c r="AW69" s="43">
        <v>6.0199999999999997E-2</v>
      </c>
      <c r="AX69" s="43">
        <v>1.4E-3</v>
      </c>
      <c r="AY69" s="43">
        <v>5.1400000000000003E-4</v>
      </c>
      <c r="AZ69" s="44"/>
    </row>
    <row r="70" spans="1:52">
      <c r="A70" s="38"/>
      <c r="B70" s="39"/>
      <c r="C70" s="40"/>
      <c r="D70" s="47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  <c r="AI70" s="39"/>
      <c r="AJ70" s="39"/>
      <c r="AK70" s="41"/>
      <c r="AL70" s="39"/>
      <c r="AM70" s="41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40"/>
    </row>
    <row r="71" spans="1:52">
      <c r="A71" s="42"/>
      <c r="B71" s="43"/>
      <c r="C71" s="44"/>
      <c r="D71" s="45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3"/>
      <c r="AI71" s="43"/>
      <c r="AJ71" s="43"/>
      <c r="AK71" s="46"/>
      <c r="AL71" s="43"/>
      <c r="AM71" s="46"/>
      <c r="AN71" s="43"/>
      <c r="AO71" s="43"/>
      <c r="AP71" s="43"/>
      <c r="AQ71" s="43"/>
      <c r="AR71" s="43"/>
      <c r="AS71" s="43"/>
      <c r="AT71" s="43"/>
      <c r="AU71" s="43"/>
      <c r="AV71" s="43"/>
      <c r="AW71" s="43"/>
      <c r="AX71" s="43"/>
      <c r="AY71" s="43"/>
      <c r="AZ71" s="44"/>
    </row>
    <row r="72" spans="1:52">
      <c r="A72" s="38"/>
      <c r="B72" s="39"/>
      <c r="C72" s="40"/>
      <c r="D72" s="47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  <c r="AI72" s="39"/>
      <c r="AJ72" s="39"/>
      <c r="AK72" s="41"/>
      <c r="AL72" s="39"/>
      <c r="AM72" s="41"/>
      <c r="AN72" s="39"/>
      <c r="AO72" s="39"/>
      <c r="AP72" s="39"/>
      <c r="AQ72" s="39"/>
      <c r="AR72" s="39"/>
      <c r="AS72" s="39"/>
      <c r="AT72" s="39"/>
      <c r="AU72" s="39"/>
      <c r="AV72" s="39"/>
      <c r="AW72" s="39"/>
      <c r="AX72" s="39"/>
      <c r="AY72" s="39"/>
      <c r="AZ72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tableau</vt:lpstr>
      <vt:lpstr>aliments</vt:lpstr>
      <vt:lpstr>Feuil1</vt:lpstr>
      <vt:lpstr>Abats</vt:lpstr>
      <vt:lpstr>Aliments_lactés_diététiques</vt:lpstr>
      <vt:lpstr>Autres_matières_grasses_animales</vt:lpstr>
      <vt:lpstr>Beurres_et_matières_grasses_animales</vt:lpstr>
      <vt:lpstr>Beurres_et_matières_grasses_laitières</vt:lpstr>
      <vt:lpstr>Bières_et_similaires</vt:lpstr>
      <vt:lpstr>Biscottes_et_pains_non_levés</vt:lpstr>
      <vt:lpstr>Biscuit_apéritif_à_base_de_pomme_de_terre__type_tuile_salée</vt:lpstr>
      <vt:lpstr>Biscuits_salés_apéritifs</vt:lpstr>
      <vt:lpstr>Catégories</vt:lpstr>
      <vt:lpstr>Lait_de_croissance_infantile</vt:lpstr>
    </vt:vector>
  </TitlesOfParts>
  <Company>DEBITEL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DEBITEL</dc:creator>
  <cp:lastModifiedBy>lacy</cp:lastModifiedBy>
  <cp:lastPrinted>2012-12-19T23:51:05Z</cp:lastPrinted>
  <dcterms:created xsi:type="dcterms:W3CDTF">2007-09-16T13:12:08Z</dcterms:created>
  <dcterms:modified xsi:type="dcterms:W3CDTF">2013-01-04T15:38:16Z</dcterms:modified>
</cp:coreProperties>
</file>