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165" yWindow="1875" windowWidth="27480" windowHeight="15735" tabRatio="500"/>
  </bookViews>
  <sheets>
    <sheet name="Feuil1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U6" i="1" l="1"/>
  <c r="T6" i="1"/>
  <c r="U7" i="1"/>
  <c r="T7" i="1"/>
  <c r="V6" i="1"/>
  <c r="U8" i="1"/>
  <c r="U9" i="1"/>
  <c r="T8" i="1"/>
  <c r="T9" i="1"/>
  <c r="V8" i="1"/>
  <c r="U10" i="1"/>
  <c r="U11" i="1"/>
  <c r="T10" i="1"/>
  <c r="T11" i="1"/>
  <c r="V10" i="1"/>
  <c r="U12" i="1"/>
  <c r="U13" i="1"/>
  <c r="T12" i="1"/>
  <c r="T13" i="1"/>
  <c r="V12" i="1"/>
  <c r="U14" i="1"/>
  <c r="U15" i="1"/>
  <c r="T14" i="1"/>
  <c r="T15" i="1"/>
  <c r="V14" i="1"/>
  <c r="U16" i="1"/>
  <c r="U17" i="1"/>
  <c r="T16" i="1"/>
  <c r="T17" i="1"/>
  <c r="V16" i="1"/>
  <c r="N7" i="1"/>
  <c r="O7" i="1"/>
  <c r="P7" i="1"/>
  <c r="Q7" i="1"/>
  <c r="R7" i="1"/>
  <c r="S7" i="1"/>
  <c r="N8" i="1"/>
  <c r="O8" i="1"/>
  <c r="P8" i="1"/>
  <c r="Q8" i="1"/>
  <c r="R8" i="1"/>
  <c r="S8" i="1"/>
  <c r="N9" i="1"/>
  <c r="O9" i="1"/>
  <c r="P9" i="1"/>
  <c r="Q9" i="1"/>
  <c r="R9" i="1"/>
  <c r="S9" i="1"/>
  <c r="N10" i="1"/>
  <c r="O10" i="1"/>
  <c r="P10" i="1"/>
  <c r="Q10" i="1"/>
  <c r="R10" i="1"/>
  <c r="S10" i="1"/>
  <c r="N11" i="1"/>
  <c r="O11" i="1"/>
  <c r="P11" i="1"/>
  <c r="Q11" i="1"/>
  <c r="R11" i="1"/>
  <c r="S11" i="1"/>
  <c r="N12" i="1"/>
  <c r="O12" i="1"/>
  <c r="P12" i="1"/>
  <c r="Q12" i="1"/>
  <c r="R12" i="1"/>
  <c r="S12" i="1"/>
  <c r="N13" i="1"/>
  <c r="O13" i="1"/>
  <c r="P13" i="1"/>
  <c r="Q13" i="1"/>
  <c r="R13" i="1"/>
  <c r="S13" i="1"/>
  <c r="N14" i="1"/>
  <c r="O14" i="1"/>
  <c r="P14" i="1"/>
  <c r="Q14" i="1"/>
  <c r="R14" i="1"/>
  <c r="S14" i="1"/>
  <c r="N15" i="1"/>
  <c r="O15" i="1"/>
  <c r="P15" i="1"/>
  <c r="Q15" i="1"/>
  <c r="R15" i="1"/>
  <c r="S15" i="1"/>
  <c r="N16" i="1"/>
  <c r="O16" i="1"/>
  <c r="P16" i="1"/>
  <c r="Q16" i="1"/>
  <c r="R16" i="1"/>
  <c r="S16" i="1"/>
  <c r="N17" i="1"/>
  <c r="O17" i="1"/>
  <c r="P17" i="1"/>
  <c r="Q17" i="1"/>
  <c r="R17" i="1"/>
  <c r="S17" i="1"/>
  <c r="S6" i="1"/>
  <c r="R6" i="1"/>
  <c r="Q6" i="1"/>
  <c r="P6" i="1"/>
  <c r="O6" i="1"/>
  <c r="N6" i="1"/>
</calcChain>
</file>

<file path=xl/sharedStrings.xml><?xml version="1.0" encoding="utf-8"?>
<sst xmlns="http://schemas.openxmlformats.org/spreadsheetml/2006/main" count="144" uniqueCount="48">
  <si>
    <t>RGAM</t>
  </si>
  <si>
    <t>H</t>
  </si>
  <si>
    <t>5121128812</t>
  </si>
  <si>
    <t>D</t>
  </si>
  <si>
    <t>5121142011</t>
  </si>
  <si>
    <t>2016</t>
  </si>
  <si>
    <t>5121141351</t>
  </si>
  <si>
    <t>5121136054</t>
  </si>
  <si>
    <t>2015</t>
  </si>
  <si>
    <t>5141203660</t>
  </si>
  <si>
    <t>5121137128</t>
  </si>
  <si>
    <t>Equipe N°</t>
  </si>
  <si>
    <t>NJ</t>
  </si>
  <si>
    <t>Nom et Prénom</t>
  </si>
  <si>
    <t>Club</t>
  </si>
  <si>
    <t>Idx</t>
  </si>
  <si>
    <t>Licence</t>
  </si>
  <si>
    <t>Année</t>
  </si>
  <si>
    <t>H/D</t>
  </si>
  <si>
    <t>Check Idx</t>
  </si>
  <si>
    <t>HP Jeu</t>
  </si>
  <si>
    <t>CR</t>
  </si>
  <si>
    <t>TABLEAU 1</t>
  </si>
  <si>
    <t>TABLEAU 2</t>
  </si>
  <si>
    <t>Match</t>
  </si>
  <si>
    <t>Mon tableau A est une BDD pouvant contenir un nombre indeterminé de joueurs</t>
  </si>
  <si>
    <t>Dans la colonne L, j'ai les n° des équipes dans un ordre croissant</t>
  </si>
  <si>
    <t>A partir de la colonne M j'utilise la fonction recherchev pour remplir les colonnes N à U</t>
  </si>
  <si>
    <t>Des points sont attribués à chaque équipe dans la colonne V</t>
  </si>
  <si>
    <t>TABLEAU 3</t>
  </si>
  <si>
    <t xml:space="preserve">Dans la colonne X, j'ai les n° des matchs </t>
  </si>
  <si>
    <t>Pour la suite, j'ai besoin de votre aide</t>
  </si>
  <si>
    <t>Merci beaucoup</t>
  </si>
  <si>
    <t>Les joueurs forment des équipes de 2 que je mets dans la colonne M au fur et à mesure des inscriptions (Ex: le joueur n°4 avec le joueur n°8 et ainsi de suite)</t>
  </si>
  <si>
    <t>Dans la colonne Y je mets le n° des équipes tirées au sort (2 vs 6, 3 vs 5, 1 vs 4 etc.)</t>
  </si>
  <si>
    <t>Zig 1</t>
  </si>
  <si>
    <t>Zig 2</t>
  </si>
  <si>
    <t>Zig 3</t>
  </si>
  <si>
    <t>Zig 4</t>
  </si>
  <si>
    <t>Zig 5</t>
  </si>
  <si>
    <t>Zig 6</t>
  </si>
  <si>
    <t>Zig 7</t>
  </si>
  <si>
    <t>Zig 8</t>
  </si>
  <si>
    <t>Zig 9</t>
  </si>
  <si>
    <t>Zig 10</t>
  </si>
  <si>
    <t>Zig 11</t>
  </si>
  <si>
    <t>Zig 12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</si>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</sst>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Arial Black"/>
    </font>
    <font>
      <sz val="12"/>
      <name val="Arial Black"/>
    </font>
    <font>
      <sz val="12"/>
      <name val="Arial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02">
    <xf numFmtId="0" fontId="0" fillId="0" borderId="0" xfId="0"/>
    <xf numFmtId="164" fontId="0" fillId="0" borderId="0" xfId="0" applyNumberFormat="1"/>
    <xf numFmtId="1" fontId="0" fillId="0" borderId="0" xfId="0" applyNumberFormat="1"/>
    <xf numFmtId="1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1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center"/>
    </xf>
    <xf numFmtId="164" fontId="0" fillId="0" borderId="1" xfId="0" applyNumberFormat="1" applyBorder="1"/>
    <xf numFmtId="164" fontId="0" fillId="0" borderId="1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2" xfId="0" applyBorder="1"/>
    <xf numFmtId="164" fontId="0" fillId="0" borderId="2" xfId="0" applyNumberFormat="1" applyBorder="1"/>
    <xf numFmtId="1" fontId="0" fillId="0" borderId="2" xfId="0" applyNumberFormat="1" applyBorder="1" applyAlignment="1">
      <alignment horizontal="right"/>
    </xf>
    <xf numFmtId="1" fontId="0" fillId="0" borderId="2" xfId="0" applyNumberFormat="1" applyBorder="1" applyAlignment="1">
      <alignment horizontal="center"/>
    </xf>
    <xf numFmtId="0" fontId="0" fillId="0" borderId="7" xfId="0" applyBorder="1"/>
    <xf numFmtId="164" fontId="0" fillId="0" borderId="7" xfId="0" applyNumberFormat="1" applyBorder="1"/>
    <xf numFmtId="1" fontId="0" fillId="0" borderId="7" xfId="0" applyNumberFormat="1" applyBorder="1" applyAlignment="1">
      <alignment horizontal="right"/>
    </xf>
    <xf numFmtId="1" fontId="0" fillId="0" borderId="7" xfId="0" applyNumberForma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/>
    <xf numFmtId="164" fontId="0" fillId="3" borderId="4" xfId="0" applyNumberFormat="1" applyFill="1" applyBorder="1"/>
    <xf numFmtId="1" fontId="0" fillId="3" borderId="4" xfId="0" applyNumberFormat="1" applyFill="1" applyBorder="1" applyAlignment="1">
      <alignment horizontal="right"/>
    </xf>
    <xf numFmtId="1" fontId="0" fillId="3" borderId="4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164" fontId="0" fillId="3" borderId="1" xfId="0" applyNumberFormat="1" applyFill="1" applyBorder="1"/>
    <xf numFmtId="1" fontId="0" fillId="3" borderId="1" xfId="0" applyNumberFormat="1" applyFill="1" applyBorder="1" applyAlignment="1">
      <alignment horizontal="right"/>
    </xf>
    <xf numFmtId="1" fontId="0" fillId="3" borderId="1" xfId="0" applyNumberForma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2" xfId="0" applyFill="1" applyBorder="1"/>
    <xf numFmtId="164" fontId="0" fillId="3" borderId="2" xfId="0" applyNumberFormat="1" applyFill="1" applyBorder="1"/>
    <xf numFmtId="1" fontId="0" fillId="3" borderId="2" xfId="0" applyNumberFormat="1" applyFill="1" applyBorder="1" applyAlignment="1">
      <alignment horizontal="right"/>
    </xf>
    <xf numFmtId="1" fontId="0" fillId="3" borderId="2" xfId="0" applyNumberFormat="1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/>
    <xf numFmtId="164" fontId="0" fillId="3" borderId="7" xfId="0" applyNumberFormat="1" applyFill="1" applyBorder="1"/>
    <xf numFmtId="1" fontId="0" fillId="3" borderId="7" xfId="0" applyNumberFormat="1" applyFill="1" applyBorder="1" applyAlignment="1">
      <alignment horizontal="right"/>
    </xf>
    <xf numFmtId="1" fontId="0" fillId="3" borderId="7" xfId="0" applyNumberForma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1" fontId="0" fillId="0" borderId="0" xfId="0" applyNumberFormat="1" applyBorder="1" applyAlignment="1">
      <alignment horizontal="center" vertical="center"/>
    </xf>
    <xf numFmtId="1" fontId="0" fillId="0" borderId="0" xfId="0" applyNumberFormat="1" applyFill="1"/>
    <xf numFmtId="0" fontId="4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1" fontId="0" fillId="0" borderId="0" xfId="0" applyNumberForma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/>
    </xf>
    <xf numFmtId="0" fontId="6" fillId="0" borderId="4" xfId="0" applyFont="1" applyFill="1" applyBorder="1" applyAlignment="1" applyProtection="1">
      <alignment horizontal="left" vertical="center" wrapText="1"/>
    </xf>
    <xf numFmtId="0" fontId="6" fillId="0" borderId="4" xfId="0" applyFont="1" applyFill="1" applyBorder="1" applyAlignment="1" applyProtection="1">
      <alignment horizontal="center" vertical="center" wrapText="1"/>
    </xf>
    <xf numFmtId="1" fontId="6" fillId="0" borderId="4" xfId="0" applyNumberFormat="1" applyFont="1" applyFill="1" applyBorder="1" applyAlignment="1" applyProtection="1">
      <alignment horizontal="left" vertical="center" wrapText="1"/>
    </xf>
    <xf numFmtId="0" fontId="0" fillId="0" borderId="7" xfId="0" applyFont="1" applyBorder="1" applyAlignment="1">
      <alignment horizontal="center"/>
    </xf>
    <xf numFmtId="0" fontId="6" fillId="0" borderId="7" xfId="0" applyFont="1" applyFill="1" applyBorder="1" applyAlignment="1" applyProtection="1">
      <alignment horizontal="left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1" fontId="6" fillId="0" borderId="7" xfId="0" applyNumberFormat="1" applyFont="1" applyFill="1" applyBorder="1" applyAlignment="1" applyProtection="1">
      <alignment horizontal="left" vertical="center" wrapText="1"/>
    </xf>
    <xf numFmtId="164" fontId="1" fillId="0" borderId="22" xfId="0" applyNumberFormat="1" applyFont="1" applyBorder="1" applyAlignment="1">
      <alignment horizontal="center" vertical="center" wrapText="1"/>
    </xf>
    <xf numFmtId="164" fontId="6" fillId="0" borderId="4" xfId="0" applyNumberFormat="1" applyFont="1" applyFill="1" applyBorder="1" applyAlignment="1" applyProtection="1">
      <alignment horizontal="center" vertical="center" wrapText="1"/>
    </xf>
    <xf numFmtId="164" fontId="6" fillId="0" borderId="7" xfId="0" applyNumberFormat="1" applyFont="1" applyFill="1" applyBorder="1" applyAlignment="1" applyProtection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" fontId="1" fillId="0" borderId="2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0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1" fontId="7" fillId="0" borderId="24" xfId="0" applyNumberFormat="1" applyFont="1" applyFill="1" applyBorder="1" applyAlignment="1" applyProtection="1">
      <alignment horizontal="center" vertical="center"/>
    </xf>
    <xf numFmtId="1" fontId="7" fillId="0" borderId="25" xfId="0" applyNumberFormat="1" applyFont="1" applyFill="1" applyBorder="1" applyAlignment="1" applyProtection="1">
      <alignment horizontal="center" vertical="center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1" fontId="0" fillId="3" borderId="5" xfId="0" applyNumberFormat="1" applyFill="1" applyBorder="1" applyAlignment="1">
      <alignment horizontal="center" vertical="center"/>
    </xf>
    <xf numFmtId="1" fontId="0" fillId="3" borderId="13" xfId="0" applyNumberForma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1" fontId="0" fillId="3" borderId="12" xfId="0" applyNumberFormat="1" applyFill="1" applyBorder="1" applyAlignment="1">
      <alignment horizontal="center" vertical="center"/>
    </xf>
    <xf numFmtId="1" fontId="0" fillId="3" borderId="8" xfId="0" applyNumberForma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" fontId="0" fillId="0" borderId="12" xfId="0" applyNumberFormat="1" applyBorder="1" applyAlignment="1">
      <alignment horizontal="center" vertical="center"/>
    </xf>
    <xf numFmtId="1" fontId="0" fillId="0" borderId="13" xfId="0" applyNumberFormat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0" fontId="5" fillId="4" borderId="10" xfId="0" applyFont="1" applyFill="1" applyBorder="1" applyAlignment="1">
      <alignment horizontal="center"/>
    </xf>
    <xf numFmtId="0" fontId="5" fillId="4" borderId="11" xfId="0" applyFont="1" applyFill="1" applyBorder="1" applyAlignment="1">
      <alignment horizontal="center"/>
    </xf>
    <xf numFmtId="0" fontId="0" fillId="0" borderId="17" xfId="0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</cellXfs>
  <cellStyles count="3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I30"/>
  <sheetViews>
    <sheetView tabSelected="1" workbookViewId="0">
      <selection activeCell="N27" sqref="N27"/>
    </sheetView>
  </sheetViews>
  <sheetFormatPr baseColWidth="10" defaultRowHeight="15.75" x14ac:dyDescent="0.25"/>
  <cols>
    <col min="2" max="2" width="4.5" style="5" customWidth="1"/>
    <col min="3" max="3" width="7.625" bestFit="1" customWidth="1"/>
    <col min="4" max="4" width="6.5" bestFit="1" customWidth="1"/>
    <col min="5" max="5" width="5.875" style="1" bestFit="1" customWidth="1"/>
    <col min="6" max="6" width="11.375" style="3" bestFit="1" customWidth="1"/>
    <col min="7" max="7" width="7.5" style="3" customWidth="1"/>
    <col min="8" max="8" width="4.625" style="13" customWidth="1"/>
    <col min="9" max="9" width="6" style="11" customWidth="1"/>
    <col min="10" max="10" width="4.875" style="13" bestFit="1" customWidth="1"/>
    <col min="11" max="11" width="3.125" style="2" customWidth="1"/>
    <col min="12" max="12" width="7.375" style="2" customWidth="1"/>
    <col min="13" max="13" width="3.125" style="2" customWidth="1"/>
    <col min="14" max="14" width="7.875" style="2" bestFit="1" customWidth="1"/>
    <col min="15" max="15" width="11.375" style="2" bestFit="1" customWidth="1"/>
    <col min="16" max="16" width="5.125" style="11" bestFit="1" customWidth="1"/>
    <col min="17" max="17" width="12.875" style="2" customWidth="1"/>
    <col min="18" max="18" width="5.625" style="2" bestFit="1" customWidth="1"/>
    <col min="19" max="19" width="3.375" style="13" bestFit="1" customWidth="1"/>
    <col min="20" max="20" width="6" style="66" customWidth="1"/>
    <col min="21" max="21" width="5" style="13" bestFit="1" customWidth="1"/>
    <col min="22" max="22" width="3.125" style="2" customWidth="1"/>
    <col min="23" max="23" width="2.875" style="48" customWidth="1"/>
    <col min="24" max="24" width="6.625" customWidth="1"/>
    <col min="25" max="25" width="6.875" bestFit="1" customWidth="1"/>
    <col min="26" max="26" width="3.125" style="5" bestFit="1" customWidth="1"/>
    <col min="27" max="27" width="7.625" bestFit="1" customWidth="1"/>
    <col min="28" max="28" width="6.5" bestFit="1" customWidth="1"/>
    <col min="29" max="29" width="5.875" style="1" bestFit="1" customWidth="1"/>
    <col min="30" max="30" width="11.375" style="3" bestFit="1" customWidth="1"/>
    <col min="31" max="31" width="7.5" style="3" customWidth="1"/>
    <col min="32" max="32" width="4.625" style="13" customWidth="1"/>
    <col min="33" max="33" width="6" style="1" customWidth="1"/>
    <col min="34" max="34" width="4.875" style="1" bestFit="1" customWidth="1"/>
    <col min="35" max="35" width="3.125" style="2" bestFit="1" customWidth="1"/>
    <col min="37" max="37" width="2.125" bestFit="1" customWidth="1"/>
    <col min="38" max="38" width="3.125" bestFit="1" customWidth="1"/>
    <col min="39" max="39" width="3.5" bestFit="1" customWidth="1"/>
    <col min="40" max="40" width="6.5" bestFit="1" customWidth="1"/>
    <col min="41" max="41" width="4.875" bestFit="1" customWidth="1"/>
    <col min="42" max="42" width="11.375" bestFit="1" customWidth="1"/>
    <col min="43" max="43" width="5.375" bestFit="1" customWidth="1"/>
    <col min="44" max="44" width="2.5" bestFit="1" customWidth="1"/>
    <col min="45" max="46" width="4.875" bestFit="1" customWidth="1"/>
    <col min="47" max="47" width="3.125" bestFit="1" customWidth="1"/>
  </cols>
  <sheetData>
    <row r="1" spans="2:35" ht="16.5" thickBot="1" x14ac:dyDescent="0.3"/>
    <row r="2" spans="2:35" ht="20.25" thickBot="1" x14ac:dyDescent="0.45">
      <c r="B2" s="73" t="s">
        <v>22</v>
      </c>
      <c r="C2" s="74"/>
      <c r="D2" s="74"/>
      <c r="E2" s="74"/>
      <c r="F2" s="74"/>
      <c r="G2" s="74"/>
      <c r="H2" s="74"/>
      <c r="I2" s="74"/>
      <c r="J2" s="75"/>
      <c r="K2" s="45"/>
      <c r="L2" s="95" t="s">
        <v>23</v>
      </c>
      <c r="M2" s="96"/>
      <c r="N2" s="96"/>
      <c r="O2" s="96"/>
      <c r="P2" s="96"/>
      <c r="Q2" s="96"/>
      <c r="R2" s="96"/>
      <c r="S2" s="96"/>
      <c r="T2" s="96"/>
      <c r="U2" s="96"/>
      <c r="V2" s="97"/>
      <c r="W2" s="49"/>
      <c r="X2" s="92" t="s">
        <v>29</v>
      </c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4"/>
    </row>
    <row r="3" spans="2:35" ht="16.5" thickBot="1" x14ac:dyDescent="0.3">
      <c r="L3"/>
      <c r="M3" s="5"/>
      <c r="N3"/>
      <c r="O3"/>
      <c r="Q3" s="3"/>
      <c r="R3" s="3"/>
      <c r="U3" s="11"/>
    </row>
    <row r="4" spans="2:35" ht="32.1" customHeight="1" thickBot="1" x14ac:dyDescent="0.3">
      <c r="B4" s="53" t="s">
        <v>12</v>
      </c>
      <c r="C4" s="53" t="s">
        <v>13</v>
      </c>
      <c r="D4" s="53" t="s">
        <v>14</v>
      </c>
      <c r="E4" s="53" t="s">
        <v>15</v>
      </c>
      <c r="F4" s="53" t="s">
        <v>16</v>
      </c>
      <c r="G4" s="53" t="s">
        <v>17</v>
      </c>
      <c r="H4" s="53" t="s">
        <v>18</v>
      </c>
      <c r="I4" s="53" t="s">
        <v>19</v>
      </c>
      <c r="J4" s="67" t="s">
        <v>20</v>
      </c>
      <c r="K4" s="46"/>
      <c r="L4" s="52" t="s">
        <v>11</v>
      </c>
      <c r="M4" s="53" t="s">
        <v>12</v>
      </c>
      <c r="N4" s="53" t="s">
        <v>13</v>
      </c>
      <c r="O4" s="53" t="s">
        <v>14</v>
      </c>
      <c r="P4" s="63" t="s">
        <v>15</v>
      </c>
      <c r="Q4" s="53" t="s">
        <v>16</v>
      </c>
      <c r="R4" s="53" t="s">
        <v>17</v>
      </c>
      <c r="S4" s="53" t="s">
        <v>18</v>
      </c>
      <c r="T4" s="63" t="s">
        <v>19</v>
      </c>
      <c r="U4" s="53" t="s">
        <v>20</v>
      </c>
      <c r="V4" s="54" t="s">
        <v>21</v>
      </c>
      <c r="W4" s="50"/>
      <c r="X4" s="52" t="s">
        <v>24</v>
      </c>
      <c r="Y4" s="53" t="s">
        <v>11</v>
      </c>
      <c r="Z4" s="53" t="s">
        <v>12</v>
      </c>
      <c r="AA4" s="53" t="s">
        <v>13</v>
      </c>
      <c r="AB4" s="53" t="s">
        <v>14</v>
      </c>
      <c r="AC4" s="53" t="s">
        <v>15</v>
      </c>
      <c r="AD4" s="53" t="s">
        <v>16</v>
      </c>
      <c r="AE4" s="53" t="s">
        <v>17</v>
      </c>
      <c r="AF4" s="53" t="s">
        <v>18</v>
      </c>
      <c r="AG4" s="53" t="s">
        <v>19</v>
      </c>
      <c r="AH4" s="53" t="s">
        <v>20</v>
      </c>
      <c r="AI4" s="54" t="s">
        <v>21</v>
      </c>
    </row>
    <row r="5" spans="2:35" ht="12.95" customHeight="1" thickBot="1" x14ac:dyDescent="0.3">
      <c r="L5" s="22"/>
      <c r="M5" s="5"/>
      <c r="N5"/>
      <c r="O5"/>
      <c r="Q5" s="3"/>
      <c r="R5" s="3"/>
      <c r="U5" s="11"/>
      <c r="Y5" s="22"/>
    </row>
    <row r="6" spans="2:35" x14ac:dyDescent="0.25">
      <c r="B6" s="8">
        <v>1</v>
      </c>
      <c r="C6" s="6" t="s">
        <v>35</v>
      </c>
      <c r="D6" s="6" t="s">
        <v>0</v>
      </c>
      <c r="E6" s="9">
        <v>4.9000000000000004</v>
      </c>
      <c r="F6" s="7">
        <v>5121141047</v>
      </c>
      <c r="G6" s="7">
        <v>2013</v>
      </c>
      <c r="H6" s="12" t="s">
        <v>1</v>
      </c>
      <c r="I6" s="10">
        <v>4.9000000000000004</v>
      </c>
      <c r="J6" s="12">
        <v>4</v>
      </c>
      <c r="K6" s="47"/>
      <c r="L6" s="69">
        <v>1</v>
      </c>
      <c r="M6" s="55">
        <v>11</v>
      </c>
      <c r="N6" s="56" t="str">
        <f>IF($M6="","",VLOOKUP($M6,$B$6:$J$17,2,FALSE))</f>
        <v>Zig 11</v>
      </c>
      <c r="O6" s="56" t="str">
        <f>IF($M6="","",VLOOKUP($M6,$B$6:$J$17,3,FALSE))</f>
        <v>RGAM</v>
      </c>
      <c r="P6" s="64">
        <f>IF($M6="","",VLOOKUP($M6,$B$6:$J$17,4,FALSE))</f>
        <v>11.6</v>
      </c>
      <c r="Q6" s="58" t="str">
        <f>IF($M6="","",VLOOKUP($M6,$B$6:$J$17,5,FALSE))</f>
        <v>5121137128</v>
      </c>
      <c r="R6" s="56" t="str">
        <f>IF($M6="","",VLOOKUP($M6,$B$6:$J$17,6,FALSE))</f>
        <v>2015</v>
      </c>
      <c r="S6" s="57" t="str">
        <f>IF($M6="","",VLOOKUP($M6,$B$6:$J$17,7,FALSE))</f>
        <v>H</v>
      </c>
      <c r="T6" s="64">
        <f>IF($M6="","",VLOOKUP($M6,$B$6:$J$17,8,FALSE))</f>
        <v>11.6</v>
      </c>
      <c r="U6" s="57">
        <f>IF($M6="","",VLOOKUP($M6,$B$6:$J$17,9,FALSE))</f>
        <v>12</v>
      </c>
      <c r="V6" s="71">
        <f t="shared" ref="V6:V8" si="0">IF(COUNT(U6:U7)&lt;2,"",IF(LARGE(T6:T7,1)-LARGE(T6:T7,2)&gt;20,"",ROUND(SMALL(U6:U7,1)*0.6+LARGE(U6:U7,1)*0.4,0)))</f>
        <v>10</v>
      </c>
      <c r="W6" s="51"/>
      <c r="X6" s="86">
        <v>1</v>
      </c>
      <c r="Y6" s="100">
        <v>1</v>
      </c>
      <c r="Z6" s="25">
        <v>11</v>
      </c>
      <c r="AA6" s="26" t="s">
        <v>45</v>
      </c>
      <c r="AB6" s="26" t="s">
        <v>0</v>
      </c>
      <c r="AC6" s="27">
        <v>11.6</v>
      </c>
      <c r="AD6" s="28" t="s">
        <v>10</v>
      </c>
      <c r="AE6" s="28" t="s">
        <v>8</v>
      </c>
      <c r="AF6" s="29" t="s">
        <v>1</v>
      </c>
      <c r="AG6" s="27">
        <v>11.6</v>
      </c>
      <c r="AH6" s="27">
        <v>12</v>
      </c>
      <c r="AI6" s="76">
        <v>10</v>
      </c>
    </row>
    <row r="7" spans="2:35" ht="16.5" thickBot="1" x14ac:dyDescent="0.3">
      <c r="B7" s="8">
        <v>2</v>
      </c>
      <c r="C7" s="6" t="s">
        <v>36</v>
      </c>
      <c r="D7" s="6" t="s">
        <v>0</v>
      </c>
      <c r="E7" s="9">
        <v>25</v>
      </c>
      <c r="F7" s="7" t="s">
        <v>2</v>
      </c>
      <c r="G7" s="7">
        <v>2015</v>
      </c>
      <c r="H7" s="12" t="s">
        <v>3</v>
      </c>
      <c r="I7" s="10">
        <v>333</v>
      </c>
      <c r="J7" s="12">
        <v>28</v>
      </c>
      <c r="K7" s="47"/>
      <c r="L7" s="70"/>
      <c r="M7" s="59">
        <v>12</v>
      </c>
      <c r="N7" s="60" t="str">
        <f t="shared" ref="N7:N17" si="1">IF($M7="","",VLOOKUP($M7,$B$6:$J$17,2,FALSE))</f>
        <v>Zig 12</v>
      </c>
      <c r="O7" s="60" t="str">
        <f t="shared" ref="O7:O17" si="2">IF($M7="","",VLOOKUP($M7,$B$6:$J$17,3,FALSE))</f>
        <v>RGAM</v>
      </c>
      <c r="P7" s="65">
        <f t="shared" ref="P7:P17" si="3">IF($M7="","",VLOOKUP($M7,$B$6:$J$17,4,FALSE))</f>
        <v>8.5</v>
      </c>
      <c r="Q7" s="62">
        <f t="shared" ref="Q7:Q17" si="4">IF($M7="","",VLOOKUP($M7,$B$6:$J$17,5,FALSE))</f>
        <v>5141203434</v>
      </c>
      <c r="R7" s="60" t="str">
        <f t="shared" ref="R7:R17" si="5">IF($M7="","",VLOOKUP($M7,$B$6:$J$17,6,FALSE))</f>
        <v>2015</v>
      </c>
      <c r="S7" s="61" t="str">
        <f t="shared" ref="S7:S17" si="6">IF($M7="","",VLOOKUP($M7,$B$6:$J$17,7,FALSE))</f>
        <v>H</v>
      </c>
      <c r="T7" s="65">
        <f t="shared" ref="T7:T17" si="7">IF($M7="","",VLOOKUP($M7,$B$6:$J$17,8,FALSE))</f>
        <v>8.5</v>
      </c>
      <c r="U7" s="61">
        <f t="shared" ref="U7:U17" si="8">IF($M7="","",VLOOKUP($M7,$B$6:$J$17,9,FALSE))</f>
        <v>8</v>
      </c>
      <c r="V7" s="72"/>
      <c r="W7" s="51"/>
      <c r="X7" s="87"/>
      <c r="Y7" s="101"/>
      <c r="Z7" s="30">
        <v>12</v>
      </c>
      <c r="AA7" s="31" t="s">
        <v>46</v>
      </c>
      <c r="AB7" s="31" t="s">
        <v>0</v>
      </c>
      <c r="AC7" s="32">
        <v>8.5</v>
      </c>
      <c r="AD7" s="33">
        <v>5141203434</v>
      </c>
      <c r="AE7" s="33" t="s">
        <v>8</v>
      </c>
      <c r="AF7" s="34" t="s">
        <v>1</v>
      </c>
      <c r="AG7" s="32">
        <v>8.5</v>
      </c>
      <c r="AH7" s="32">
        <v>8</v>
      </c>
      <c r="AI7" s="77"/>
    </row>
    <row r="8" spans="2:35" x14ac:dyDescent="0.25">
      <c r="B8" s="8">
        <v>3</v>
      </c>
      <c r="C8" s="6" t="s">
        <v>37</v>
      </c>
      <c r="D8" s="6" t="s">
        <v>0</v>
      </c>
      <c r="E8" s="9">
        <v>17</v>
      </c>
      <c r="F8" s="7">
        <v>5121141856</v>
      </c>
      <c r="G8" s="7">
        <v>2016</v>
      </c>
      <c r="H8" s="12" t="s">
        <v>1</v>
      </c>
      <c r="I8" s="10">
        <v>17</v>
      </c>
      <c r="J8" s="12">
        <v>18</v>
      </c>
      <c r="K8" s="47"/>
      <c r="L8" s="69">
        <v>2</v>
      </c>
      <c r="M8" s="55">
        <v>1</v>
      </c>
      <c r="N8" s="56" t="str">
        <f t="shared" si="1"/>
        <v>Zig 1</v>
      </c>
      <c r="O8" s="56" t="str">
        <f t="shared" si="2"/>
        <v>RGAM</v>
      </c>
      <c r="P8" s="64">
        <f t="shared" si="3"/>
        <v>4.9000000000000004</v>
      </c>
      <c r="Q8" s="58">
        <f t="shared" si="4"/>
        <v>5121141047</v>
      </c>
      <c r="R8" s="56">
        <f t="shared" si="5"/>
        <v>2013</v>
      </c>
      <c r="S8" s="57" t="str">
        <f t="shared" si="6"/>
        <v>H</v>
      </c>
      <c r="T8" s="64">
        <f t="shared" si="7"/>
        <v>4.9000000000000004</v>
      </c>
      <c r="U8" s="57">
        <f t="shared" si="8"/>
        <v>4</v>
      </c>
      <c r="V8" s="71" t="str">
        <f t="shared" si="0"/>
        <v/>
      </c>
      <c r="W8" s="51"/>
      <c r="X8" s="87"/>
      <c r="Y8" s="78">
        <v>2</v>
      </c>
      <c r="Z8" s="35">
        <v>1</v>
      </c>
      <c r="AA8" s="36" t="s">
        <v>35</v>
      </c>
      <c r="AB8" s="36" t="s">
        <v>0</v>
      </c>
      <c r="AC8" s="37">
        <v>4.9000000000000004</v>
      </c>
      <c r="AD8" s="38">
        <v>5121141047</v>
      </c>
      <c r="AE8" s="38">
        <v>2013</v>
      </c>
      <c r="AF8" s="39" t="s">
        <v>1</v>
      </c>
      <c r="AG8" s="37">
        <v>4.9000000000000004</v>
      </c>
      <c r="AH8" s="37">
        <v>4</v>
      </c>
      <c r="AI8" s="80" t="s">
        <v>47</v>
      </c>
    </row>
    <row r="9" spans="2:35" ht="16.5" thickBot="1" x14ac:dyDescent="0.3">
      <c r="B9" s="8">
        <v>4</v>
      </c>
      <c r="C9" s="6" t="s">
        <v>38</v>
      </c>
      <c r="D9" s="6" t="s">
        <v>0</v>
      </c>
      <c r="E9" s="9">
        <v>26.1</v>
      </c>
      <c r="F9" s="7">
        <v>5121157035</v>
      </c>
      <c r="G9" s="7">
        <v>2016</v>
      </c>
      <c r="H9" s="12" t="s">
        <v>1</v>
      </c>
      <c r="I9" s="10">
        <v>24</v>
      </c>
      <c r="J9" s="12">
        <v>28</v>
      </c>
      <c r="K9" s="47"/>
      <c r="L9" s="70"/>
      <c r="M9" s="59">
        <v>2</v>
      </c>
      <c r="N9" s="60" t="str">
        <f t="shared" si="1"/>
        <v>Zig 2</v>
      </c>
      <c r="O9" s="60" t="str">
        <f t="shared" si="2"/>
        <v>RGAM</v>
      </c>
      <c r="P9" s="65">
        <f t="shared" si="3"/>
        <v>25</v>
      </c>
      <c r="Q9" s="62" t="str">
        <f t="shared" si="4"/>
        <v>5121128812</v>
      </c>
      <c r="R9" s="60">
        <f t="shared" si="5"/>
        <v>2015</v>
      </c>
      <c r="S9" s="61" t="str">
        <f t="shared" si="6"/>
        <v>D</v>
      </c>
      <c r="T9" s="65">
        <f t="shared" si="7"/>
        <v>333</v>
      </c>
      <c r="U9" s="61">
        <f t="shared" si="8"/>
        <v>28</v>
      </c>
      <c r="V9" s="72"/>
      <c r="W9" s="51"/>
      <c r="X9" s="88"/>
      <c r="Y9" s="79"/>
      <c r="Z9" s="40">
        <v>2</v>
      </c>
      <c r="AA9" s="41" t="s">
        <v>36</v>
      </c>
      <c r="AB9" s="41" t="s">
        <v>0</v>
      </c>
      <c r="AC9" s="42">
        <v>25</v>
      </c>
      <c r="AD9" s="43" t="s">
        <v>2</v>
      </c>
      <c r="AE9" s="43">
        <v>2015</v>
      </c>
      <c r="AF9" s="44" t="s">
        <v>3</v>
      </c>
      <c r="AG9" s="42">
        <v>333</v>
      </c>
      <c r="AH9" s="42">
        <v>28</v>
      </c>
      <c r="AI9" s="81"/>
    </row>
    <row r="10" spans="2:35" x14ac:dyDescent="0.25">
      <c r="B10" s="8">
        <v>5</v>
      </c>
      <c r="C10" s="6" t="s">
        <v>39</v>
      </c>
      <c r="D10" s="6" t="s">
        <v>0</v>
      </c>
      <c r="E10" s="9">
        <v>28</v>
      </c>
      <c r="F10" s="7" t="s">
        <v>4</v>
      </c>
      <c r="G10" s="7" t="s">
        <v>5</v>
      </c>
      <c r="H10" s="12" t="s">
        <v>1</v>
      </c>
      <c r="I10" s="10">
        <v>24</v>
      </c>
      <c r="J10" s="12">
        <v>28</v>
      </c>
      <c r="K10" s="47"/>
      <c r="L10" s="69">
        <v>3</v>
      </c>
      <c r="M10" s="55">
        <v>3</v>
      </c>
      <c r="N10" s="56" t="str">
        <f t="shared" si="1"/>
        <v>Zig 3</v>
      </c>
      <c r="O10" s="56" t="str">
        <f t="shared" si="2"/>
        <v>RGAM</v>
      </c>
      <c r="P10" s="64">
        <f t="shared" si="3"/>
        <v>17</v>
      </c>
      <c r="Q10" s="58">
        <f t="shared" si="4"/>
        <v>5121141856</v>
      </c>
      <c r="R10" s="56">
        <f t="shared" si="5"/>
        <v>2016</v>
      </c>
      <c r="S10" s="57" t="str">
        <f t="shared" si="6"/>
        <v>H</v>
      </c>
      <c r="T10" s="64">
        <f t="shared" si="7"/>
        <v>17</v>
      </c>
      <c r="U10" s="57">
        <f t="shared" si="8"/>
        <v>18</v>
      </c>
      <c r="V10" s="71">
        <f t="shared" ref="V10" si="9">IF(COUNT(U10:U11)&lt;2,"",IF(LARGE(T10:T11,1)-LARGE(T10:T11,2)&gt;20,"",ROUND(SMALL(U10:U11,1)*0.6+LARGE(U10:U11,1)*0.4,0)))</f>
        <v>22</v>
      </c>
      <c r="W10" s="51"/>
      <c r="X10" s="89">
        <v>2</v>
      </c>
      <c r="Y10" s="82">
        <v>3</v>
      </c>
      <c r="Z10" s="24">
        <v>3</v>
      </c>
      <c r="AA10" s="14" t="s">
        <v>37</v>
      </c>
      <c r="AB10" s="14" t="s">
        <v>0</v>
      </c>
      <c r="AC10" s="15">
        <v>17</v>
      </c>
      <c r="AD10" s="16">
        <v>5121141856</v>
      </c>
      <c r="AE10" s="16">
        <v>2016</v>
      </c>
      <c r="AF10" s="17" t="s">
        <v>1</v>
      </c>
      <c r="AG10" s="15">
        <v>17</v>
      </c>
      <c r="AH10" s="15">
        <v>18</v>
      </c>
      <c r="AI10" s="84">
        <v>22</v>
      </c>
    </row>
    <row r="11" spans="2:35" ht="16.5" thickBot="1" x14ac:dyDescent="0.3">
      <c r="B11" s="8">
        <v>6</v>
      </c>
      <c r="C11" s="6" t="s">
        <v>40</v>
      </c>
      <c r="D11" s="6" t="s">
        <v>0</v>
      </c>
      <c r="E11" s="9">
        <v>7.4</v>
      </c>
      <c r="F11" s="7">
        <v>5151215257</v>
      </c>
      <c r="G11" s="7">
        <v>2015</v>
      </c>
      <c r="H11" s="12" t="s">
        <v>1</v>
      </c>
      <c r="I11" s="10">
        <v>7.4</v>
      </c>
      <c r="J11" s="12">
        <v>7</v>
      </c>
      <c r="K11" s="47"/>
      <c r="L11" s="70"/>
      <c r="M11" s="59">
        <v>4</v>
      </c>
      <c r="N11" s="60" t="str">
        <f t="shared" si="1"/>
        <v>Zig 4</v>
      </c>
      <c r="O11" s="60" t="str">
        <f t="shared" si="2"/>
        <v>RGAM</v>
      </c>
      <c r="P11" s="65">
        <f t="shared" si="3"/>
        <v>26.1</v>
      </c>
      <c r="Q11" s="62">
        <f t="shared" si="4"/>
        <v>5121157035</v>
      </c>
      <c r="R11" s="60">
        <f t="shared" si="5"/>
        <v>2016</v>
      </c>
      <c r="S11" s="61" t="str">
        <f t="shared" si="6"/>
        <v>H</v>
      </c>
      <c r="T11" s="65">
        <f t="shared" si="7"/>
        <v>24</v>
      </c>
      <c r="U11" s="61">
        <f t="shared" si="8"/>
        <v>28</v>
      </c>
      <c r="V11" s="72"/>
      <c r="W11" s="51"/>
      <c r="X11" s="90"/>
      <c r="Y11" s="83"/>
      <c r="Z11" s="8">
        <v>4</v>
      </c>
      <c r="AA11" s="6" t="s">
        <v>38</v>
      </c>
      <c r="AB11" s="6" t="s">
        <v>0</v>
      </c>
      <c r="AC11" s="9">
        <v>26.1</v>
      </c>
      <c r="AD11" s="7">
        <v>5121157035</v>
      </c>
      <c r="AE11" s="7">
        <v>2016</v>
      </c>
      <c r="AF11" s="12" t="s">
        <v>1</v>
      </c>
      <c r="AG11" s="9">
        <v>24</v>
      </c>
      <c r="AH11" s="9">
        <v>28</v>
      </c>
      <c r="AI11" s="85"/>
    </row>
    <row r="12" spans="2:35" x14ac:dyDescent="0.25">
      <c r="B12" s="8">
        <v>7</v>
      </c>
      <c r="C12" s="6" t="s">
        <v>41</v>
      </c>
      <c r="D12" s="6" t="s">
        <v>0</v>
      </c>
      <c r="E12" s="9">
        <v>24.1</v>
      </c>
      <c r="F12" s="7" t="s">
        <v>6</v>
      </c>
      <c r="G12" s="7" t="s">
        <v>5</v>
      </c>
      <c r="H12" s="12" t="s">
        <v>1</v>
      </c>
      <c r="I12" s="10">
        <v>24</v>
      </c>
      <c r="J12" s="12">
        <v>28</v>
      </c>
      <c r="K12" s="47"/>
      <c r="L12" s="69">
        <v>4</v>
      </c>
      <c r="M12" s="55">
        <v>5</v>
      </c>
      <c r="N12" s="56" t="str">
        <f t="shared" si="1"/>
        <v>Zig 5</v>
      </c>
      <c r="O12" s="56" t="str">
        <f t="shared" si="2"/>
        <v>RGAM</v>
      </c>
      <c r="P12" s="64">
        <f t="shared" si="3"/>
        <v>28</v>
      </c>
      <c r="Q12" s="58" t="str">
        <f t="shared" si="4"/>
        <v>5121142011</v>
      </c>
      <c r="R12" s="56" t="str">
        <f t="shared" si="5"/>
        <v>2016</v>
      </c>
      <c r="S12" s="57" t="str">
        <f t="shared" si="6"/>
        <v>H</v>
      </c>
      <c r="T12" s="64">
        <f t="shared" si="7"/>
        <v>24</v>
      </c>
      <c r="U12" s="57">
        <f t="shared" si="8"/>
        <v>28</v>
      </c>
      <c r="V12" s="71">
        <f t="shared" ref="V12" si="10">IF(COUNT(U12:U13)&lt;2,"",IF(LARGE(T12:T13,1)-LARGE(T12:T13,2)&gt;20,"",ROUND(SMALL(U12:U13,1)*0.6+LARGE(U12:U13,1)*0.4,0)))</f>
        <v>15</v>
      </c>
      <c r="W12" s="51"/>
      <c r="X12" s="90"/>
      <c r="Y12" s="82">
        <v>4</v>
      </c>
      <c r="Z12" s="24">
        <v>5</v>
      </c>
      <c r="AA12" s="14" t="s">
        <v>39</v>
      </c>
      <c r="AB12" s="14" t="s">
        <v>0</v>
      </c>
      <c r="AC12" s="15">
        <v>28</v>
      </c>
      <c r="AD12" s="16" t="s">
        <v>4</v>
      </c>
      <c r="AE12" s="16" t="s">
        <v>5</v>
      </c>
      <c r="AF12" s="17" t="s">
        <v>1</v>
      </c>
      <c r="AG12" s="15">
        <v>24</v>
      </c>
      <c r="AH12" s="15">
        <v>28</v>
      </c>
      <c r="AI12" s="84">
        <v>15</v>
      </c>
    </row>
    <row r="13" spans="2:35" ht="16.5" thickBot="1" x14ac:dyDescent="0.3">
      <c r="B13" s="8">
        <v>8</v>
      </c>
      <c r="C13" s="6" t="s">
        <v>42</v>
      </c>
      <c r="D13" s="6" t="s">
        <v>0</v>
      </c>
      <c r="E13" s="9">
        <v>22.1</v>
      </c>
      <c r="F13" s="7">
        <v>5121141088</v>
      </c>
      <c r="G13" s="7">
        <v>2016</v>
      </c>
      <c r="H13" s="12" t="s">
        <v>1</v>
      </c>
      <c r="I13" s="10">
        <v>22.1</v>
      </c>
      <c r="J13" s="12">
        <v>25</v>
      </c>
      <c r="K13" s="47"/>
      <c r="L13" s="70"/>
      <c r="M13" s="59">
        <v>6</v>
      </c>
      <c r="N13" s="60" t="str">
        <f t="shared" si="1"/>
        <v>Zig 6</v>
      </c>
      <c r="O13" s="60" t="str">
        <f t="shared" si="2"/>
        <v>RGAM</v>
      </c>
      <c r="P13" s="65">
        <f t="shared" si="3"/>
        <v>7.4</v>
      </c>
      <c r="Q13" s="62">
        <f t="shared" si="4"/>
        <v>5151215257</v>
      </c>
      <c r="R13" s="60">
        <f t="shared" si="5"/>
        <v>2015</v>
      </c>
      <c r="S13" s="61" t="str">
        <f t="shared" si="6"/>
        <v>H</v>
      </c>
      <c r="T13" s="65">
        <f t="shared" si="7"/>
        <v>7.4</v>
      </c>
      <c r="U13" s="61">
        <f t="shared" si="8"/>
        <v>7</v>
      </c>
      <c r="V13" s="72"/>
      <c r="W13" s="51"/>
      <c r="X13" s="91"/>
      <c r="Y13" s="98"/>
      <c r="Z13" s="23">
        <v>6</v>
      </c>
      <c r="AA13" s="18" t="s">
        <v>40</v>
      </c>
      <c r="AB13" s="18" t="s">
        <v>0</v>
      </c>
      <c r="AC13" s="19">
        <v>7.4</v>
      </c>
      <c r="AD13" s="20">
        <v>5151215257</v>
      </c>
      <c r="AE13" s="20">
        <v>2015</v>
      </c>
      <c r="AF13" s="21" t="s">
        <v>1</v>
      </c>
      <c r="AG13" s="19">
        <v>7.4</v>
      </c>
      <c r="AH13" s="19">
        <v>7</v>
      </c>
      <c r="AI13" s="99"/>
    </row>
    <row r="14" spans="2:35" x14ac:dyDescent="0.25">
      <c r="B14" s="8">
        <v>9</v>
      </c>
      <c r="C14" s="6" t="s">
        <v>43</v>
      </c>
      <c r="D14" s="6" t="s">
        <v>0</v>
      </c>
      <c r="E14" s="9">
        <v>14.3</v>
      </c>
      <c r="F14" s="7" t="s">
        <v>7</v>
      </c>
      <c r="G14" s="7" t="s">
        <v>8</v>
      </c>
      <c r="H14" s="12" t="s">
        <v>3</v>
      </c>
      <c r="I14" s="10">
        <v>14.3</v>
      </c>
      <c r="J14" s="12">
        <v>17</v>
      </c>
      <c r="K14" s="47"/>
      <c r="L14" s="69">
        <v>5</v>
      </c>
      <c r="M14" s="55">
        <v>7</v>
      </c>
      <c r="N14" s="56" t="str">
        <f t="shared" si="1"/>
        <v>Zig 7</v>
      </c>
      <c r="O14" s="56" t="str">
        <f t="shared" si="2"/>
        <v>RGAM</v>
      </c>
      <c r="P14" s="64">
        <f t="shared" si="3"/>
        <v>24.1</v>
      </c>
      <c r="Q14" s="58" t="str">
        <f t="shared" si="4"/>
        <v>5121141351</v>
      </c>
      <c r="R14" s="56" t="str">
        <f t="shared" si="5"/>
        <v>2016</v>
      </c>
      <c r="S14" s="57" t="str">
        <f t="shared" si="6"/>
        <v>H</v>
      </c>
      <c r="T14" s="64">
        <f t="shared" si="7"/>
        <v>24</v>
      </c>
      <c r="U14" s="57">
        <f t="shared" si="8"/>
        <v>28</v>
      </c>
      <c r="V14" s="71">
        <f t="shared" ref="V14" si="11">IF(COUNT(U14:U15)&lt;2,"",IF(LARGE(T14:T15,1)-LARGE(T14:T15,2)&gt;20,"",ROUND(SMALL(U14:U15,1)*0.6+LARGE(U14:U15,1)*0.4,0)))</f>
        <v>26</v>
      </c>
      <c r="W14" s="51"/>
      <c r="X14" s="86">
        <v>3</v>
      </c>
      <c r="Y14" s="100">
        <v>5</v>
      </c>
      <c r="Z14" s="25">
        <v>7</v>
      </c>
      <c r="AA14" s="26" t="s">
        <v>41</v>
      </c>
      <c r="AB14" s="26" t="s">
        <v>0</v>
      </c>
      <c r="AC14" s="27">
        <v>24.1</v>
      </c>
      <c r="AD14" s="28" t="s">
        <v>6</v>
      </c>
      <c r="AE14" s="28" t="s">
        <v>5</v>
      </c>
      <c r="AF14" s="29" t="s">
        <v>1</v>
      </c>
      <c r="AG14" s="27">
        <v>24</v>
      </c>
      <c r="AH14" s="27">
        <v>28</v>
      </c>
      <c r="AI14" s="76">
        <v>26</v>
      </c>
    </row>
    <row r="15" spans="2:35" ht="16.5" thickBot="1" x14ac:dyDescent="0.3">
      <c r="B15" s="8">
        <v>10</v>
      </c>
      <c r="C15" s="6" t="s">
        <v>44</v>
      </c>
      <c r="D15" s="6" t="s">
        <v>0</v>
      </c>
      <c r="E15" s="9">
        <v>13</v>
      </c>
      <c r="F15" s="7" t="s">
        <v>9</v>
      </c>
      <c r="G15" s="7" t="s">
        <v>8</v>
      </c>
      <c r="H15" s="12" t="s">
        <v>3</v>
      </c>
      <c r="I15" s="10">
        <v>13</v>
      </c>
      <c r="J15" s="12">
        <v>15</v>
      </c>
      <c r="K15" s="47"/>
      <c r="L15" s="70"/>
      <c r="M15" s="59">
        <v>8</v>
      </c>
      <c r="N15" s="60" t="str">
        <f t="shared" si="1"/>
        <v>Zig 8</v>
      </c>
      <c r="O15" s="60" t="str">
        <f t="shared" si="2"/>
        <v>RGAM</v>
      </c>
      <c r="P15" s="65">
        <f t="shared" si="3"/>
        <v>22.1</v>
      </c>
      <c r="Q15" s="62">
        <f t="shared" si="4"/>
        <v>5121141088</v>
      </c>
      <c r="R15" s="60">
        <f t="shared" si="5"/>
        <v>2016</v>
      </c>
      <c r="S15" s="61" t="str">
        <f t="shared" si="6"/>
        <v>H</v>
      </c>
      <c r="T15" s="65">
        <f t="shared" si="7"/>
        <v>22.1</v>
      </c>
      <c r="U15" s="61">
        <f t="shared" si="8"/>
        <v>25</v>
      </c>
      <c r="V15" s="72"/>
      <c r="W15" s="51"/>
      <c r="X15" s="87"/>
      <c r="Y15" s="101"/>
      <c r="Z15" s="30">
        <v>8</v>
      </c>
      <c r="AA15" s="31" t="s">
        <v>42</v>
      </c>
      <c r="AB15" s="31" t="s">
        <v>0</v>
      </c>
      <c r="AC15" s="32">
        <v>22.1</v>
      </c>
      <c r="AD15" s="33">
        <v>5121141088</v>
      </c>
      <c r="AE15" s="33">
        <v>2016</v>
      </c>
      <c r="AF15" s="34" t="s">
        <v>1</v>
      </c>
      <c r="AG15" s="32">
        <v>22.1</v>
      </c>
      <c r="AH15" s="32">
        <v>25</v>
      </c>
      <c r="AI15" s="77"/>
    </row>
    <row r="16" spans="2:35" x14ac:dyDescent="0.25">
      <c r="B16" s="8">
        <v>11</v>
      </c>
      <c r="C16" s="6" t="s">
        <v>45</v>
      </c>
      <c r="D16" s="6" t="s">
        <v>0</v>
      </c>
      <c r="E16" s="9">
        <v>11.6</v>
      </c>
      <c r="F16" s="7" t="s">
        <v>10</v>
      </c>
      <c r="G16" s="7" t="s">
        <v>8</v>
      </c>
      <c r="H16" s="12" t="s">
        <v>1</v>
      </c>
      <c r="I16" s="10">
        <v>11.6</v>
      </c>
      <c r="J16" s="12">
        <v>12</v>
      </c>
      <c r="K16" s="47"/>
      <c r="L16" s="69">
        <v>6</v>
      </c>
      <c r="M16" s="55">
        <v>10</v>
      </c>
      <c r="N16" s="56" t="str">
        <f t="shared" si="1"/>
        <v>Zig 10</v>
      </c>
      <c r="O16" s="56" t="str">
        <f t="shared" si="2"/>
        <v>RGAM</v>
      </c>
      <c r="P16" s="64">
        <f t="shared" si="3"/>
        <v>13</v>
      </c>
      <c r="Q16" s="58" t="str">
        <f t="shared" si="4"/>
        <v>5141203660</v>
      </c>
      <c r="R16" s="56" t="str">
        <f t="shared" si="5"/>
        <v>2015</v>
      </c>
      <c r="S16" s="57" t="str">
        <f t="shared" si="6"/>
        <v>D</v>
      </c>
      <c r="T16" s="64">
        <f t="shared" si="7"/>
        <v>13</v>
      </c>
      <c r="U16" s="57">
        <f t="shared" si="8"/>
        <v>15</v>
      </c>
      <c r="V16" s="71">
        <f t="shared" ref="V16" si="12">IF(COUNT(U16:U17)&lt;2,"",IF(LARGE(T16:T17,1)-LARGE(T16:T17,2)&gt;20,"",ROUND(SMALL(U16:U17,1)*0.6+LARGE(U16:U17,1)*0.4,0)))</f>
        <v>16</v>
      </c>
      <c r="W16" s="51"/>
      <c r="X16" s="87"/>
      <c r="Y16" s="78">
        <v>6</v>
      </c>
      <c r="Z16" s="35">
        <v>10</v>
      </c>
      <c r="AA16" s="36" t="s">
        <v>44</v>
      </c>
      <c r="AB16" s="36" t="s">
        <v>0</v>
      </c>
      <c r="AC16" s="37">
        <v>13</v>
      </c>
      <c r="AD16" s="38" t="s">
        <v>9</v>
      </c>
      <c r="AE16" s="38" t="s">
        <v>8</v>
      </c>
      <c r="AF16" s="39" t="s">
        <v>3</v>
      </c>
      <c r="AG16" s="37">
        <v>13</v>
      </c>
      <c r="AH16" s="37">
        <v>15</v>
      </c>
      <c r="AI16" s="80">
        <v>16</v>
      </c>
    </row>
    <row r="17" spans="2:35" ht="16.5" thickBot="1" x14ac:dyDescent="0.3">
      <c r="B17" s="8">
        <v>12</v>
      </c>
      <c r="C17" s="6" t="s">
        <v>46</v>
      </c>
      <c r="D17" s="6" t="s">
        <v>0</v>
      </c>
      <c r="E17" s="9">
        <v>8.5</v>
      </c>
      <c r="F17" s="7">
        <v>5141203434</v>
      </c>
      <c r="G17" s="7" t="s">
        <v>8</v>
      </c>
      <c r="H17" s="12" t="s">
        <v>1</v>
      </c>
      <c r="I17" s="10">
        <v>8.5</v>
      </c>
      <c r="J17" s="12">
        <v>8</v>
      </c>
      <c r="K17" s="47"/>
      <c r="L17" s="70"/>
      <c r="M17" s="59">
        <v>9</v>
      </c>
      <c r="N17" s="60" t="str">
        <f t="shared" si="1"/>
        <v>Zig 9</v>
      </c>
      <c r="O17" s="60" t="str">
        <f t="shared" si="2"/>
        <v>RGAM</v>
      </c>
      <c r="P17" s="65">
        <f t="shared" si="3"/>
        <v>14.3</v>
      </c>
      <c r="Q17" s="62" t="str">
        <f t="shared" si="4"/>
        <v>5121136054</v>
      </c>
      <c r="R17" s="60" t="str">
        <f t="shared" si="5"/>
        <v>2015</v>
      </c>
      <c r="S17" s="61" t="str">
        <f t="shared" si="6"/>
        <v>D</v>
      </c>
      <c r="T17" s="65">
        <f t="shared" si="7"/>
        <v>14.3</v>
      </c>
      <c r="U17" s="61">
        <f t="shared" si="8"/>
        <v>17</v>
      </c>
      <c r="V17" s="72"/>
      <c r="W17" s="51"/>
      <c r="X17" s="88"/>
      <c r="Y17" s="79"/>
      <c r="Z17" s="40">
        <v>9</v>
      </c>
      <c r="AA17" s="41" t="s">
        <v>43</v>
      </c>
      <c r="AB17" s="41" t="s">
        <v>0</v>
      </c>
      <c r="AC17" s="42">
        <v>14.3</v>
      </c>
      <c r="AD17" s="43" t="s">
        <v>7</v>
      </c>
      <c r="AE17" s="43" t="s">
        <v>8</v>
      </c>
      <c r="AF17" s="44" t="s">
        <v>3</v>
      </c>
      <c r="AG17" s="42">
        <v>14.3</v>
      </c>
      <c r="AH17" s="42">
        <v>17</v>
      </c>
      <c r="AI17" s="81"/>
    </row>
    <row r="19" spans="2:35" x14ac:dyDescent="0.25">
      <c r="B19" s="68" t="s">
        <v>22</v>
      </c>
    </row>
    <row r="20" spans="2:35" x14ac:dyDescent="0.25">
      <c r="B20" t="s">
        <v>25</v>
      </c>
    </row>
    <row r="21" spans="2:35" x14ac:dyDescent="0.25">
      <c r="B21" s="68" t="s">
        <v>23</v>
      </c>
    </row>
    <row r="22" spans="2:35" x14ac:dyDescent="0.25">
      <c r="B22" t="s">
        <v>26</v>
      </c>
    </row>
    <row r="23" spans="2:35" x14ac:dyDescent="0.25">
      <c r="B23" t="s">
        <v>33</v>
      </c>
    </row>
    <row r="24" spans="2:35" x14ac:dyDescent="0.25">
      <c r="B24" t="s">
        <v>27</v>
      </c>
    </row>
    <row r="25" spans="2:35" x14ac:dyDescent="0.25">
      <c r="B25" t="s">
        <v>28</v>
      </c>
    </row>
    <row r="26" spans="2:35" x14ac:dyDescent="0.25">
      <c r="B26" s="68" t="s">
        <v>29</v>
      </c>
    </row>
    <row r="27" spans="2:35" x14ac:dyDescent="0.25">
      <c r="B27" t="s">
        <v>30</v>
      </c>
    </row>
    <row r="28" spans="2:35" x14ac:dyDescent="0.25">
      <c r="B28" s="4" t="s">
        <v>34</v>
      </c>
    </row>
    <row r="29" spans="2:35" x14ac:dyDescent="0.25">
      <c r="B29" s="4" t="s">
        <v>31</v>
      </c>
    </row>
    <row r="30" spans="2:35" x14ac:dyDescent="0.25">
      <c r="B30" s="4" t="s">
        <v>32</v>
      </c>
    </row>
  </sheetData>
  <mergeCells count="30">
    <mergeCell ref="X6:X9"/>
    <mergeCell ref="X10:X13"/>
    <mergeCell ref="X14:X17"/>
    <mergeCell ref="X2:AI2"/>
    <mergeCell ref="L2:V2"/>
    <mergeCell ref="L6:L7"/>
    <mergeCell ref="V6:V7"/>
    <mergeCell ref="L8:L9"/>
    <mergeCell ref="V8:V9"/>
    <mergeCell ref="Y12:Y13"/>
    <mergeCell ref="AI12:AI13"/>
    <mergeCell ref="Y14:Y15"/>
    <mergeCell ref="AI14:AI15"/>
    <mergeCell ref="Y16:Y17"/>
    <mergeCell ref="AI16:AI17"/>
    <mergeCell ref="Y6:Y7"/>
    <mergeCell ref="AI6:AI7"/>
    <mergeCell ref="Y8:Y9"/>
    <mergeCell ref="AI8:AI9"/>
    <mergeCell ref="Y10:Y11"/>
    <mergeCell ref="AI10:AI11"/>
    <mergeCell ref="L16:L17"/>
    <mergeCell ref="V16:V17"/>
    <mergeCell ref="B2:J2"/>
    <mergeCell ref="L10:L11"/>
    <mergeCell ref="V10:V11"/>
    <mergeCell ref="L12:L13"/>
    <mergeCell ref="V12:V13"/>
    <mergeCell ref="L14:L15"/>
    <mergeCell ref="V14:V15"/>
  </mergeCells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Automed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Abdellatif EL ABBASSY</dc:creator>
  <cp:lastModifiedBy>Yves</cp:lastModifiedBy>
  <dcterms:created xsi:type="dcterms:W3CDTF">2016-04-01T19:11:49Z</dcterms:created>
  <dcterms:modified xsi:type="dcterms:W3CDTF">2016-04-02T07:29:44Z</dcterms:modified>
</cp:coreProperties>
</file>