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filterPrivacy="1" codeName="ThisWorkbook" defaultThemeVersion="166925"/>
  <xr:revisionPtr revIDLastSave="0" documentId="13_ncr:1_{1096DF50-0011-4B0A-B341-1A4BE8E91F26}" xr6:coauthVersionLast="45" xr6:coauthVersionMax="45" xr10:uidLastSave="{00000000-0000-0000-0000-000000000000}"/>
  <bookViews>
    <workbookView xWindow="14385" yWindow="-15" windowWidth="14430" windowHeight="15630" tabRatio="742" xr2:uid="{00000000-000D-0000-FFFF-FFFF00000000}"/>
    <workbookView xWindow="-120" yWindow="-120" windowWidth="29040" windowHeight="15840" activeTab="1" xr2:uid="{A962C4CE-978B-4B1A-BC21-B16B93C88D00}"/>
  </bookViews>
  <sheets>
    <sheet name="Sheet 1" sheetId="5" r:id="rId1"/>
    <sheet name="Sheet 2" sheetId="6" r:id="rId2"/>
  </sheets>
  <definedNames>
    <definedName name="_xlnm._FilterDatabase" localSheetId="0" hidden="1">'Sheet 1'!$B$1:$H$27</definedName>
    <definedName name="_xlnm._FilterDatabase" localSheetId="1" hidden="1">'Sheet 2'!$B$2:$R$36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7" i="6" l="1"/>
  <c r="K22" i="6"/>
  <c r="K23" i="6"/>
  <c r="K24" i="6"/>
  <c r="K25" i="6"/>
  <c r="K26" i="6"/>
  <c r="K28" i="6"/>
  <c r="I27" i="6"/>
  <c r="E3" i="6" l="1"/>
  <c r="F3" i="6"/>
  <c r="G3" i="6" s="1"/>
  <c r="H3" i="6" s="1"/>
  <c r="I3" i="6"/>
  <c r="K3" i="6"/>
  <c r="M3" i="6" s="1"/>
  <c r="L3" i="6"/>
  <c r="N3" i="6" s="1"/>
  <c r="E4" i="6"/>
  <c r="F4" i="6"/>
  <c r="G4" i="6"/>
  <c r="H4" i="6"/>
  <c r="I4" i="6"/>
  <c r="J4" i="6" s="1"/>
  <c r="K4" i="6"/>
  <c r="M4" i="6" s="1"/>
  <c r="L4" i="6"/>
  <c r="N4" i="6" s="1"/>
  <c r="O4" i="6" s="1"/>
  <c r="P4" i="6" s="1"/>
  <c r="E5" i="6"/>
  <c r="F5" i="6"/>
  <c r="G5" i="6"/>
  <c r="H5" i="6" s="1"/>
  <c r="I5" i="6"/>
  <c r="J5" i="6" s="1"/>
  <c r="K5" i="6"/>
  <c r="M5" i="6" s="1"/>
  <c r="L5" i="6"/>
  <c r="N5" i="6" s="1"/>
  <c r="O5" i="6" s="1"/>
  <c r="P5" i="6" s="1"/>
  <c r="E6" i="6"/>
  <c r="F6" i="6"/>
  <c r="G6" i="6"/>
  <c r="H6" i="6"/>
  <c r="I6" i="6"/>
  <c r="J6" i="6" s="1"/>
  <c r="K6" i="6"/>
  <c r="M6" i="6" s="1"/>
  <c r="L6" i="6"/>
  <c r="N6" i="6" s="1"/>
  <c r="O6" i="6" s="1"/>
  <c r="P6" i="6" s="1"/>
  <c r="E7" i="6"/>
  <c r="F7" i="6"/>
  <c r="G7" i="6"/>
  <c r="H7" i="6" s="1"/>
  <c r="I7" i="6"/>
  <c r="K7" i="6"/>
  <c r="M7" i="6" s="1"/>
  <c r="L7" i="6"/>
  <c r="N7" i="6" s="1"/>
  <c r="O7" i="6" s="1"/>
  <c r="P7" i="6" s="1"/>
  <c r="E8" i="6"/>
  <c r="F8" i="6"/>
  <c r="G8" i="6"/>
  <c r="H8" i="6"/>
  <c r="I8" i="6"/>
  <c r="J8" i="6" s="1"/>
  <c r="K8" i="6"/>
  <c r="M8" i="6" s="1"/>
  <c r="L8" i="6"/>
  <c r="N8" i="6" s="1"/>
  <c r="O8" i="6" s="1"/>
  <c r="P8" i="6" s="1"/>
  <c r="E9" i="6"/>
  <c r="F9" i="6"/>
  <c r="G9" i="6"/>
  <c r="H9" i="6" s="1"/>
  <c r="I9" i="6"/>
  <c r="J9" i="6" s="1"/>
  <c r="K9" i="6"/>
  <c r="M9" i="6" s="1"/>
  <c r="L9" i="6"/>
  <c r="N9" i="6" s="1"/>
  <c r="O9" i="6" s="1"/>
  <c r="P9" i="6" s="1"/>
  <c r="E10" i="6"/>
  <c r="F10" i="6"/>
  <c r="G10" i="6" s="1"/>
  <c r="H10" i="6" s="1"/>
  <c r="I10" i="6"/>
  <c r="K10" i="6"/>
  <c r="M10" i="6" s="1"/>
  <c r="L10" i="6"/>
  <c r="N10" i="6" s="1"/>
  <c r="O10" i="6" s="1"/>
  <c r="P10" i="6" s="1"/>
  <c r="E11" i="6"/>
  <c r="F11" i="6"/>
  <c r="G11" i="6"/>
  <c r="H11" i="6" s="1"/>
  <c r="I11" i="6"/>
  <c r="K11" i="6"/>
  <c r="M11" i="6" s="1"/>
  <c r="L11" i="6"/>
  <c r="N11" i="6" s="1"/>
  <c r="O11" i="6" s="1"/>
  <c r="P11" i="6" s="1"/>
  <c r="E12" i="6"/>
  <c r="F12" i="6"/>
  <c r="G12" i="6"/>
  <c r="H12" i="6"/>
  <c r="I12" i="6"/>
  <c r="J12" i="6" s="1"/>
  <c r="K12" i="6"/>
  <c r="M12" i="6" s="1"/>
  <c r="L12" i="6"/>
  <c r="N12" i="6" s="1"/>
  <c r="O12" i="6" s="1"/>
  <c r="P12" i="6" s="1"/>
  <c r="E13" i="6"/>
  <c r="F13" i="6"/>
  <c r="G13" i="6"/>
  <c r="H13" i="6" s="1"/>
  <c r="I13" i="6"/>
  <c r="J13" i="6" s="1"/>
  <c r="K13" i="6"/>
  <c r="M13" i="6" s="1"/>
  <c r="L13" i="6"/>
  <c r="N13" i="6" s="1"/>
  <c r="O13" i="6" s="1"/>
  <c r="P13" i="6" s="1"/>
  <c r="E14" i="6"/>
  <c r="F14" i="6"/>
  <c r="G14" i="6"/>
  <c r="H14" i="6"/>
  <c r="I14" i="6"/>
  <c r="J14" i="6" s="1"/>
  <c r="K14" i="6"/>
  <c r="M14" i="6" s="1"/>
  <c r="L14" i="6"/>
  <c r="N14" i="6" s="1"/>
  <c r="O14" i="6" s="1"/>
  <c r="P14" i="6" s="1"/>
  <c r="E15" i="6"/>
  <c r="F15" i="6"/>
  <c r="G15" i="6"/>
  <c r="H15" i="6" s="1"/>
  <c r="I15" i="6"/>
  <c r="J15" i="6" s="1"/>
  <c r="K15" i="6"/>
  <c r="M15" i="6" s="1"/>
  <c r="L15" i="6"/>
  <c r="N15" i="6" s="1"/>
  <c r="O15" i="6" s="1"/>
  <c r="P15" i="6" s="1"/>
  <c r="E16" i="6"/>
  <c r="F16" i="6"/>
  <c r="G16" i="6"/>
  <c r="H16" i="6"/>
  <c r="I16" i="6"/>
  <c r="J16" i="6" s="1"/>
  <c r="K16" i="6"/>
  <c r="M16" i="6" s="1"/>
  <c r="L16" i="6"/>
  <c r="N16" i="6" s="1"/>
  <c r="O16" i="6" s="1"/>
  <c r="P16" i="6" s="1"/>
  <c r="E17" i="6"/>
  <c r="F17" i="6"/>
  <c r="G17" i="6"/>
  <c r="H17" i="6" s="1"/>
  <c r="I17" i="6"/>
  <c r="K17" i="6"/>
  <c r="M17" i="6" s="1"/>
  <c r="L17" i="6"/>
  <c r="N17" i="6" s="1"/>
  <c r="O17" i="6" s="1"/>
  <c r="P17" i="6" s="1"/>
  <c r="E18" i="6"/>
  <c r="F18" i="6"/>
  <c r="G18" i="6"/>
  <c r="H18" i="6"/>
  <c r="I18" i="6"/>
  <c r="J18" i="6" s="1"/>
  <c r="K18" i="6"/>
  <c r="M18" i="6" s="1"/>
  <c r="L18" i="6"/>
  <c r="N18" i="6" s="1"/>
  <c r="O18" i="6" s="1"/>
  <c r="P18" i="6" s="1"/>
  <c r="E19" i="6"/>
  <c r="F19" i="6"/>
  <c r="G19" i="6"/>
  <c r="H19" i="6"/>
  <c r="I19" i="6"/>
  <c r="J19" i="6" s="1"/>
  <c r="K19" i="6"/>
  <c r="M19" i="6" s="1"/>
  <c r="L19" i="6"/>
  <c r="N19" i="6" s="1"/>
  <c r="O19" i="6" s="1"/>
  <c r="P19" i="6" s="1"/>
  <c r="E20" i="6"/>
  <c r="F20" i="6"/>
  <c r="G20" i="6"/>
  <c r="H20" i="6"/>
  <c r="I20" i="6"/>
  <c r="J20" i="6" s="1"/>
  <c r="K20" i="6"/>
  <c r="M20" i="6" s="1"/>
  <c r="L20" i="6"/>
  <c r="N20" i="6" s="1"/>
  <c r="O20" i="6" s="1"/>
  <c r="P20" i="6" s="1"/>
  <c r="E21" i="6"/>
  <c r="F21" i="6"/>
  <c r="G21" i="6"/>
  <c r="H21" i="6"/>
  <c r="I21" i="6"/>
  <c r="J21" i="6" s="1"/>
  <c r="K21" i="6"/>
  <c r="M21" i="6" s="1"/>
  <c r="L21" i="6"/>
  <c r="N21" i="6" s="1"/>
  <c r="O21" i="6" s="1"/>
  <c r="P21" i="6" s="1"/>
  <c r="E22" i="6"/>
  <c r="F22" i="6"/>
  <c r="G22" i="6"/>
  <c r="H22" i="6"/>
  <c r="I22" i="6"/>
  <c r="J22" i="6" s="1"/>
  <c r="M22" i="6"/>
  <c r="L22" i="6"/>
  <c r="N22" i="6" s="1"/>
  <c r="O22" i="6" s="1"/>
  <c r="P22" i="6" s="1"/>
  <c r="E23" i="6"/>
  <c r="F23" i="6"/>
  <c r="G23" i="6"/>
  <c r="H23" i="6"/>
  <c r="I23" i="6"/>
  <c r="J23" i="6" s="1"/>
  <c r="M23" i="6"/>
  <c r="L23" i="6"/>
  <c r="N23" i="6" s="1"/>
  <c r="O23" i="6" s="1"/>
  <c r="P23" i="6" s="1"/>
  <c r="E24" i="6"/>
  <c r="F24" i="6"/>
  <c r="G24" i="6"/>
  <c r="H24" i="6"/>
  <c r="I24" i="6"/>
  <c r="J24" i="6" s="1"/>
  <c r="M24" i="6"/>
  <c r="L24" i="6"/>
  <c r="N24" i="6" s="1"/>
  <c r="O24" i="6" s="1"/>
  <c r="P24" i="6" s="1"/>
  <c r="E25" i="6"/>
  <c r="F25" i="6"/>
  <c r="G25" i="6"/>
  <c r="H25" i="6"/>
  <c r="I25" i="6"/>
  <c r="J25" i="6" s="1"/>
  <c r="L25" i="6"/>
  <c r="N25" i="6" s="1"/>
  <c r="E26" i="6"/>
  <c r="F26" i="6"/>
  <c r="I26" i="6"/>
  <c r="M26" i="6"/>
  <c r="L26" i="6"/>
  <c r="E29" i="6"/>
  <c r="G29" i="6" s="1"/>
  <c r="H29" i="6" s="1"/>
  <c r="J29" i="6" s="1"/>
  <c r="F29" i="6"/>
  <c r="I29" i="6"/>
  <c r="K29" i="6"/>
  <c r="M29" i="6" s="1"/>
  <c r="L29" i="6"/>
  <c r="N29" i="6" s="1"/>
  <c r="E28" i="6"/>
  <c r="F28" i="6"/>
  <c r="G28" i="6" s="1"/>
  <c r="H28" i="6" s="1"/>
  <c r="I28" i="6"/>
  <c r="M28" i="6"/>
  <c r="L28" i="6"/>
  <c r="N28" i="6" s="1"/>
  <c r="O29" i="6" l="1"/>
  <c r="P29" i="6" s="1"/>
  <c r="G26" i="6"/>
  <c r="H26" i="6" s="1"/>
  <c r="J26" i="6" s="1"/>
  <c r="N26" i="6"/>
  <c r="O26" i="6" s="1"/>
  <c r="P26" i="6" s="1"/>
  <c r="O25" i="6"/>
  <c r="P25" i="6" s="1"/>
  <c r="M25" i="6"/>
  <c r="J10" i="6"/>
  <c r="J28" i="6"/>
  <c r="O28" i="6"/>
  <c r="P28" i="6" s="1"/>
  <c r="J11" i="6"/>
  <c r="J17" i="6"/>
  <c r="J7" i="6"/>
  <c r="O3" i="6"/>
  <c r="P3" i="6" s="1"/>
  <c r="J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" i="6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E27" i="6" l="1"/>
  <c r="F27" i="6"/>
  <c r="G27" i="6" s="1"/>
  <c r="H27" i="6" s="1"/>
  <c r="J27" i="6" s="1"/>
  <c r="L27" i="6"/>
  <c r="N27" i="6" s="1"/>
  <c r="A32" i="6"/>
  <c r="Q27" i="6"/>
  <c r="M27" i="6" l="1"/>
  <c r="O27" i="6"/>
  <c r="P27" i="6" s="1"/>
  <c r="R27" i="6"/>
</calcChain>
</file>

<file path=xl/sharedStrings.xml><?xml version="1.0" encoding="utf-8"?>
<sst xmlns="http://schemas.openxmlformats.org/spreadsheetml/2006/main" count="80" uniqueCount="52">
  <si>
    <t>Date</t>
  </si>
  <si>
    <t>Open</t>
  </si>
  <si>
    <t>High</t>
  </si>
  <si>
    <t>Low</t>
  </si>
  <si>
    <t>Close</t>
  </si>
  <si>
    <t>Volume BTC</t>
  </si>
  <si>
    <t>Volume USDT</t>
  </si>
  <si>
    <t>2019-09-24 08-PM</t>
  </si>
  <si>
    <t>2019-09-24 07-PM</t>
  </si>
  <si>
    <t>2019-09-24 06-PM</t>
  </si>
  <si>
    <t>2019-09-24 05-PM</t>
  </si>
  <si>
    <t>2019-09-24 04-PM</t>
  </si>
  <si>
    <t>2019-09-24 03-PM</t>
  </si>
  <si>
    <t>2019-09-24 02-PM</t>
  </si>
  <si>
    <t>2019-09-24 01-PM</t>
  </si>
  <si>
    <t>2019-09-24 12-PM</t>
  </si>
  <si>
    <t>2019-09-24 11-AM</t>
  </si>
  <si>
    <t>2019-09-24 10-AM</t>
  </si>
  <si>
    <t>2019-09-24 09-AM</t>
  </si>
  <si>
    <t>2019-09-24 08-AM</t>
  </si>
  <si>
    <t>2019-09-24 07-AM</t>
  </si>
  <si>
    <t>2019-09-24 06-AM</t>
  </si>
  <si>
    <t>2019-09-24 05-AM</t>
  </si>
  <si>
    <t>2019-09-24 04-AM</t>
  </si>
  <si>
    <t>2019-09-24 03-AM</t>
  </si>
  <si>
    <t>2019-09-24 02-AM</t>
  </si>
  <si>
    <t>2019-09-24 01-AM</t>
  </si>
  <si>
    <t>2019-09-24 12-AM</t>
  </si>
  <si>
    <t>2019-09-23 11-PM</t>
  </si>
  <si>
    <t>2019-09-23 10-PM</t>
  </si>
  <si>
    <t>2019-09-23 09-PM</t>
  </si>
  <si>
    <t>2019-09-23 08-PM</t>
  </si>
  <si>
    <t>2019-09-23 07-PM</t>
  </si>
  <si>
    <t>2019-09-23 06-PM</t>
  </si>
  <si>
    <t>2019-09-23 05-PM</t>
  </si>
  <si>
    <t>Indicator</t>
  </si>
  <si>
    <t>Open BTC Value</t>
  </si>
  <si>
    <t>Open Value</t>
  </si>
  <si>
    <t>Close Value Indicator</t>
  </si>
  <si>
    <t>% Open close</t>
  </si>
  <si>
    <t>Trend O/C</t>
  </si>
  <si>
    <t>Indicator ok?</t>
  </si>
  <si>
    <t>1: Basic trade Trend indicator</t>
  </si>
  <si>
    <t>Highest Value 24h</t>
  </si>
  <si>
    <t>Lowest Value 24H</t>
  </si>
  <si>
    <t>%High</t>
  </si>
  <si>
    <t>%Low</t>
  </si>
  <si>
    <t>% Trade indicator</t>
  </si>
  <si>
    <t xml:space="preserve">Tradeble? </t>
  </si>
  <si>
    <t>% P</t>
  </si>
  <si>
    <t>Value Inv befor</t>
  </si>
  <si>
    <t>Date_value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</si>
</sst>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dd/mm/yyyy\ hh:mm:ss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4">
    <xf numFmtId="0" fontId="0" fillId="0" borderId="0" xfId="0"/>
    <xf numFmtId="10" fontId="0" fillId="0" borderId="0" xfId="1" applyNumberFormat="1" applyFont="1"/>
    <xf numFmtId="0" fontId="0" fillId="0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16" fillId="34" borderId="0" xfId="0" applyFont="1" applyFill="1"/>
    <xf numFmtId="10" fontId="16" fillId="34" borderId="0" xfId="1" applyNumberFormat="1" applyFont="1" applyFill="1"/>
    <xf numFmtId="164" fontId="0" fillId="0" borderId="0" xfId="0" applyNumberFormat="1"/>
    <xf numFmtId="165" fontId="0" fillId="0" borderId="0" xfId="0" applyNumberFormat="1"/>
    <xf numFmtId="0" fontId="0" fillId="33" borderId="0" xfId="0" applyNumberFormat="1" applyFill="1"/>
    <xf numFmtId="0" fontId="0" fillId="35" borderId="0" xfId="0" applyFill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H30"/>
  <sheetViews>
    <sheetView tabSelected="1" workbookViewId="0">
      <pane ySplit="1" topLeftCell="A2" activePane="bottomLeft" state="frozen"/>
      <selection pane="bottomLeft" activeCell="A2" sqref="A2:A4"/>
    </sheetView>
    <sheetView workbookViewId="1"/>
  </sheetViews>
  <sheetFormatPr baseColWidth="10" defaultColWidth="9.140625" defaultRowHeight="15" x14ac:dyDescent="0.25"/>
  <cols>
    <col min="1" max="1" width="18.28515625" bestFit="1" customWidth="1"/>
    <col min="2" max="2" width="18.5703125" customWidth="1"/>
    <col min="4" max="4" width="18.28515625" bestFit="1" customWidth="1"/>
    <col min="8" max="8" width="12.140625" bestFit="1" customWidth="1"/>
  </cols>
  <sheetData>
    <row r="1" spans="1:8" x14ac:dyDescent="0.25">
      <c r="A1" t="s">
        <v>51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25">
      <c r="A2" s="11">
        <f t="shared" ref="A2:A8" si="0">DATEVALUE(MID(B2,1,10))+(IF(RIGHT(B2,2)="PM",12,0)+MID(B2,12,2))/24</f>
        <v>43732.833333333336</v>
      </c>
      <c r="B2" t="s">
        <v>7</v>
      </c>
      <c r="C2">
        <v>8552.9500000000007</v>
      </c>
      <c r="D2">
        <v>8586.44</v>
      </c>
      <c r="E2">
        <v>8550</v>
      </c>
      <c r="F2">
        <v>8564.8700000000008</v>
      </c>
      <c r="G2">
        <v>91.95</v>
      </c>
      <c r="H2">
        <v>787477.57</v>
      </c>
    </row>
    <row r="3" spans="1:8" x14ac:dyDescent="0.25">
      <c r="A3" s="11">
        <f t="shared" si="0"/>
        <v>43732.791666666664</v>
      </c>
      <c r="B3" s="4" t="s">
        <v>8</v>
      </c>
      <c r="C3" s="4">
        <v>8298.67</v>
      </c>
      <c r="D3" s="4">
        <v>8430.6200000000008</v>
      </c>
      <c r="E3" s="4">
        <v>8290.51</v>
      </c>
      <c r="F3" s="4">
        <v>8367.7800000000007</v>
      </c>
      <c r="G3" s="4">
        <v>1114.6600000000001</v>
      </c>
      <c r="H3" s="4">
        <v>9310379.5099999998</v>
      </c>
    </row>
    <row r="4" spans="1:8" x14ac:dyDescent="0.25">
      <c r="A4" s="11">
        <f t="shared" si="0"/>
        <v>43732.75</v>
      </c>
      <c r="B4" s="3" t="s">
        <v>9</v>
      </c>
      <c r="C4">
        <v>9484.5499999999993</v>
      </c>
      <c r="D4">
        <v>9491.51</v>
      </c>
      <c r="E4" s="3">
        <v>8600.02</v>
      </c>
      <c r="F4">
        <v>8635.9500000000007</v>
      </c>
      <c r="G4">
        <v>9958.2199999999993</v>
      </c>
      <c r="H4">
        <v>89869701.079999998</v>
      </c>
    </row>
    <row r="5" spans="1:8" x14ac:dyDescent="0.25">
      <c r="A5" s="11">
        <f t="shared" si="0"/>
        <v>43732.708333333336</v>
      </c>
      <c r="B5" t="s">
        <v>10</v>
      </c>
      <c r="C5">
        <v>9504.4699999999993</v>
      </c>
      <c r="D5">
        <v>9525</v>
      </c>
      <c r="E5">
        <v>9450</v>
      </c>
      <c r="F5">
        <v>9484.5499999999993</v>
      </c>
      <c r="G5">
        <v>1790.15</v>
      </c>
      <c r="H5">
        <v>16981675.399999999</v>
      </c>
    </row>
    <row r="6" spans="1:8" x14ac:dyDescent="0.25">
      <c r="A6" s="11">
        <f t="shared" si="0"/>
        <v>43732.666666666664</v>
      </c>
      <c r="B6" t="s">
        <v>11</v>
      </c>
      <c r="C6">
        <v>9527.31</v>
      </c>
      <c r="D6">
        <v>9603.08</v>
      </c>
      <c r="E6">
        <v>9467</v>
      </c>
      <c r="F6">
        <v>9504.4699999999993</v>
      </c>
      <c r="G6">
        <v>2945.42</v>
      </c>
      <c r="H6">
        <v>28119508.09</v>
      </c>
    </row>
    <row r="7" spans="1:8" x14ac:dyDescent="0.25">
      <c r="A7" s="11">
        <f t="shared" si="0"/>
        <v>43732.625</v>
      </c>
      <c r="B7" t="s">
        <v>12</v>
      </c>
      <c r="C7">
        <v>9522.0499999999993</v>
      </c>
      <c r="D7">
        <v>9580.98</v>
      </c>
      <c r="E7">
        <v>9410</v>
      </c>
      <c r="F7">
        <v>9527.31</v>
      </c>
      <c r="G7">
        <v>5013.13</v>
      </c>
      <c r="H7">
        <v>47622928.509999998</v>
      </c>
    </row>
    <row r="8" spans="1:8" x14ac:dyDescent="0.25">
      <c r="A8" s="11">
        <f t="shared" si="0"/>
        <v>43732.583333333336</v>
      </c>
      <c r="B8" t="s">
        <v>13</v>
      </c>
      <c r="C8">
        <v>9632.9</v>
      </c>
      <c r="D8">
        <v>9636.5</v>
      </c>
      <c r="E8">
        <v>9509</v>
      </c>
      <c r="F8">
        <v>9522.0499999999993</v>
      </c>
      <c r="G8">
        <v>3781.36</v>
      </c>
      <c r="H8">
        <v>36149957.049999997</v>
      </c>
    </row>
    <row r="9" spans="1:8" x14ac:dyDescent="0.25">
      <c r="A9" s="11">
        <f t="shared" ref="A9:A26" si="1">DATEVALUE(MID(B9,1,10))+(IF(RIGHT(B9,2)="PM",12,0)+MID(B9,12,2))/24</f>
        <v>43732.541666666664</v>
      </c>
      <c r="B9" t="s">
        <v>14</v>
      </c>
      <c r="C9">
        <v>9684.49</v>
      </c>
      <c r="D9">
        <v>9687.25</v>
      </c>
      <c r="E9">
        <v>9580</v>
      </c>
      <c r="F9">
        <v>9632.9</v>
      </c>
      <c r="G9">
        <v>2944.24</v>
      </c>
      <c r="H9">
        <v>28365173.75</v>
      </c>
    </row>
    <row r="10" spans="1:8" x14ac:dyDescent="0.25">
      <c r="A10" s="11">
        <f t="shared" si="1"/>
        <v>43733</v>
      </c>
      <c r="B10" t="s">
        <v>15</v>
      </c>
      <c r="C10">
        <v>9726.0400000000009</v>
      </c>
      <c r="D10">
        <v>9730.42</v>
      </c>
      <c r="E10">
        <v>9656.99</v>
      </c>
      <c r="F10">
        <v>9684.49</v>
      </c>
      <c r="G10">
        <v>1333.59</v>
      </c>
      <c r="H10">
        <v>12931898.09</v>
      </c>
    </row>
    <row r="11" spans="1:8" x14ac:dyDescent="0.25">
      <c r="A11" s="11">
        <f t="shared" si="1"/>
        <v>43732.458333333336</v>
      </c>
      <c r="B11" t="s">
        <v>16</v>
      </c>
      <c r="C11">
        <v>9734.65</v>
      </c>
      <c r="D11">
        <v>9770</v>
      </c>
      <c r="E11">
        <v>9700</v>
      </c>
      <c r="F11">
        <v>9726.0400000000009</v>
      </c>
      <c r="G11">
        <v>1162.3599999999999</v>
      </c>
      <c r="H11">
        <v>11319723.73</v>
      </c>
    </row>
    <row r="12" spans="1:8" x14ac:dyDescent="0.25">
      <c r="A12" s="11">
        <f t="shared" si="1"/>
        <v>43732.416666666664</v>
      </c>
      <c r="B12" t="s">
        <v>17</v>
      </c>
      <c r="C12">
        <v>9733.66</v>
      </c>
      <c r="D12">
        <v>9748.01</v>
      </c>
      <c r="E12">
        <v>9714.81</v>
      </c>
      <c r="F12">
        <v>9734.65</v>
      </c>
      <c r="G12">
        <v>615.97</v>
      </c>
      <c r="H12">
        <v>5994217.9400000004</v>
      </c>
    </row>
    <row r="13" spans="1:8" x14ac:dyDescent="0.25">
      <c r="A13" s="11">
        <f t="shared" si="1"/>
        <v>43732.375</v>
      </c>
      <c r="B13" t="s">
        <v>18</v>
      </c>
      <c r="C13">
        <v>9722.9699999999993</v>
      </c>
      <c r="D13">
        <v>9748.2900000000009</v>
      </c>
      <c r="E13">
        <v>9681</v>
      </c>
      <c r="F13">
        <v>9733.66</v>
      </c>
      <c r="G13">
        <v>759.69</v>
      </c>
      <c r="H13">
        <v>7388955.1200000001</v>
      </c>
    </row>
    <row r="14" spans="1:8" x14ac:dyDescent="0.25">
      <c r="A14" s="11">
        <f t="shared" si="1"/>
        <v>43732.333333333336</v>
      </c>
      <c r="B14" t="s">
        <v>19</v>
      </c>
      <c r="C14">
        <v>9755.74</v>
      </c>
      <c r="D14">
        <v>9771.64</v>
      </c>
      <c r="E14">
        <v>9700</v>
      </c>
      <c r="F14">
        <v>9722.9699999999993</v>
      </c>
      <c r="G14">
        <v>1250.43</v>
      </c>
      <c r="H14">
        <v>12167935.1</v>
      </c>
    </row>
    <row r="15" spans="1:8" x14ac:dyDescent="0.25">
      <c r="A15" s="11">
        <f t="shared" si="1"/>
        <v>43732.291666666664</v>
      </c>
      <c r="B15" t="s">
        <v>20</v>
      </c>
      <c r="C15">
        <v>9739.5300000000007</v>
      </c>
      <c r="D15">
        <v>9775.48</v>
      </c>
      <c r="E15">
        <v>9732.24</v>
      </c>
      <c r="F15">
        <v>9755.74</v>
      </c>
      <c r="G15">
        <v>617.66999999999996</v>
      </c>
      <c r="H15">
        <v>6022866.2800000003</v>
      </c>
    </row>
    <row r="16" spans="1:8" x14ac:dyDescent="0.25">
      <c r="A16" s="11">
        <f t="shared" si="1"/>
        <v>43732.25</v>
      </c>
      <c r="B16" t="s">
        <v>21</v>
      </c>
      <c r="C16">
        <v>9765.02</v>
      </c>
      <c r="D16">
        <v>9792</v>
      </c>
      <c r="E16">
        <v>9737.65</v>
      </c>
      <c r="F16">
        <v>9739.5300000000007</v>
      </c>
      <c r="G16">
        <v>784.13</v>
      </c>
      <c r="H16">
        <v>7658065.7800000003</v>
      </c>
    </row>
    <row r="17" spans="1:8" x14ac:dyDescent="0.25">
      <c r="A17" s="11">
        <f t="shared" si="1"/>
        <v>43732.208333333336</v>
      </c>
      <c r="B17" t="s">
        <v>22</v>
      </c>
      <c r="C17">
        <v>9722.61</v>
      </c>
      <c r="D17">
        <v>9769</v>
      </c>
      <c r="E17">
        <v>9720</v>
      </c>
      <c r="F17">
        <v>9765.02</v>
      </c>
      <c r="G17">
        <v>629.38</v>
      </c>
      <c r="H17">
        <v>6133870.7199999997</v>
      </c>
    </row>
    <row r="18" spans="1:8" x14ac:dyDescent="0.25">
      <c r="A18" s="11">
        <f t="shared" si="1"/>
        <v>43732.166666666664</v>
      </c>
      <c r="B18" t="s">
        <v>23</v>
      </c>
      <c r="C18">
        <v>9719.98</v>
      </c>
      <c r="D18">
        <v>9748.2000000000007</v>
      </c>
      <c r="E18">
        <v>9686.83</v>
      </c>
      <c r="F18">
        <v>9722.61</v>
      </c>
      <c r="G18">
        <v>773.49</v>
      </c>
      <c r="H18">
        <v>7518712.1500000004</v>
      </c>
    </row>
    <row r="19" spans="1:8" x14ac:dyDescent="0.25">
      <c r="A19" s="11">
        <f t="shared" si="1"/>
        <v>43732.125</v>
      </c>
      <c r="B19" t="s">
        <v>24</v>
      </c>
      <c r="C19">
        <v>9720.56</v>
      </c>
      <c r="D19">
        <v>9741.81</v>
      </c>
      <c r="E19">
        <v>9681.81</v>
      </c>
      <c r="F19">
        <v>9719.98</v>
      </c>
      <c r="G19">
        <v>732.1</v>
      </c>
      <c r="H19">
        <v>7109796.3499999996</v>
      </c>
    </row>
    <row r="20" spans="1:8" x14ac:dyDescent="0.25">
      <c r="A20" s="11">
        <f t="shared" si="1"/>
        <v>43732.083333333336</v>
      </c>
      <c r="B20" t="s">
        <v>25</v>
      </c>
      <c r="C20">
        <v>9725.15</v>
      </c>
      <c r="D20">
        <v>9755</v>
      </c>
      <c r="E20">
        <v>9690.08</v>
      </c>
      <c r="F20">
        <v>9720.56</v>
      </c>
      <c r="G20">
        <v>648.79</v>
      </c>
      <c r="H20">
        <v>6310401.7400000002</v>
      </c>
    </row>
    <row r="21" spans="1:8" x14ac:dyDescent="0.25">
      <c r="A21" s="11">
        <f t="shared" si="1"/>
        <v>43732.041666666664</v>
      </c>
      <c r="B21" t="s">
        <v>26</v>
      </c>
      <c r="C21">
        <v>9747.36</v>
      </c>
      <c r="D21">
        <v>9794.99</v>
      </c>
      <c r="E21">
        <v>9722.39</v>
      </c>
      <c r="F21">
        <v>9725.15</v>
      </c>
      <c r="G21">
        <v>1118.24</v>
      </c>
      <c r="H21">
        <v>10914200.779999999</v>
      </c>
    </row>
    <row r="22" spans="1:8" x14ac:dyDescent="0.25">
      <c r="A22" s="11">
        <f t="shared" si="1"/>
        <v>43732.5</v>
      </c>
      <c r="B22" t="s">
        <v>27</v>
      </c>
      <c r="C22">
        <v>9702.25</v>
      </c>
      <c r="D22">
        <v>9749.9</v>
      </c>
      <c r="E22">
        <v>9604</v>
      </c>
      <c r="F22">
        <v>9747.36</v>
      </c>
      <c r="G22">
        <v>1754.16</v>
      </c>
      <c r="H22">
        <v>16986699.760000002</v>
      </c>
    </row>
    <row r="23" spans="1:8" x14ac:dyDescent="0.25">
      <c r="A23" s="11">
        <f t="shared" si="1"/>
        <v>43731.958333333336</v>
      </c>
      <c r="B23" t="s">
        <v>28</v>
      </c>
      <c r="C23">
        <v>9716.2999999999993</v>
      </c>
      <c r="D23">
        <v>9739.7199999999993</v>
      </c>
      <c r="E23">
        <v>9673.7000000000007</v>
      </c>
      <c r="F23">
        <v>9702.25</v>
      </c>
      <c r="G23">
        <v>1216.27</v>
      </c>
      <c r="H23">
        <v>11807090.449999999</v>
      </c>
    </row>
    <row r="24" spans="1:8" x14ac:dyDescent="0.25">
      <c r="A24" s="11">
        <f t="shared" si="1"/>
        <v>43731.916666666664</v>
      </c>
      <c r="B24" t="s">
        <v>29</v>
      </c>
      <c r="C24">
        <v>9753.15</v>
      </c>
      <c r="D24">
        <v>9755.41</v>
      </c>
      <c r="E24">
        <v>9615.77</v>
      </c>
      <c r="F24">
        <v>9716.2999999999993</v>
      </c>
      <c r="G24">
        <v>2350.73</v>
      </c>
      <c r="H24">
        <v>22772213.59</v>
      </c>
    </row>
    <row r="25" spans="1:8" x14ac:dyDescent="0.25">
      <c r="A25" s="11">
        <f t="shared" si="1"/>
        <v>43731.875</v>
      </c>
      <c r="B25" t="s">
        <v>30</v>
      </c>
      <c r="C25">
        <v>9774.1200000000008</v>
      </c>
      <c r="D25" s="3">
        <v>9840</v>
      </c>
      <c r="E25">
        <v>9666</v>
      </c>
      <c r="F25">
        <v>9753.15</v>
      </c>
      <c r="G25">
        <v>3950.4</v>
      </c>
      <c r="H25">
        <v>38458826.259999998</v>
      </c>
    </row>
    <row r="26" spans="1:8" x14ac:dyDescent="0.25">
      <c r="A26" s="11">
        <f t="shared" si="1"/>
        <v>43731.833333333336</v>
      </c>
      <c r="B26" t="s">
        <v>31</v>
      </c>
      <c r="C26">
        <v>9806.08</v>
      </c>
      <c r="D26">
        <v>9829.7999999999993</v>
      </c>
      <c r="E26">
        <v>9762.09</v>
      </c>
      <c r="F26">
        <v>9774.1200000000008</v>
      </c>
      <c r="G26">
        <v>783.97</v>
      </c>
      <c r="H26">
        <v>7682061.1699999999</v>
      </c>
    </row>
    <row r="27" spans="1:8" x14ac:dyDescent="0.25">
      <c r="A27" s="11">
        <f>DATEVALUE(MID(B27,1,10))+(IF(RIGHT(B27,2)="PM",12,0)+MID(B27,12,2))/24</f>
        <v>43731.791666666664</v>
      </c>
      <c r="B27" s="4" t="s">
        <v>32</v>
      </c>
      <c r="C27" s="3">
        <v>9827.1200000000008</v>
      </c>
      <c r="D27" s="4">
        <v>9839.94</v>
      </c>
      <c r="E27" s="4">
        <v>9790.4</v>
      </c>
      <c r="F27" s="4">
        <v>9806.08</v>
      </c>
      <c r="G27" s="4">
        <v>543.22</v>
      </c>
      <c r="H27" s="4">
        <v>5331325.95</v>
      </c>
    </row>
    <row r="30" spans="1:8" x14ac:dyDescent="0.25">
      <c r="D30" s="10"/>
    </row>
  </sheetData>
  <autoFilter ref="B1:H27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U37"/>
  <sheetViews>
    <sheetView topLeftCell="H16" workbookViewId="0">
      <pane xSplit="6405" topLeftCell="P1" activePane="topRight"/>
      <selection activeCell="K27" sqref="K27"/>
      <selection pane="topRight" activeCell="T38" sqref="T38"/>
    </sheetView>
    <sheetView tabSelected="1" topLeftCell="B1" workbookViewId="1">
      <selection activeCell="E34" sqref="E34"/>
    </sheetView>
  </sheetViews>
  <sheetFormatPr baseColWidth="10" defaultColWidth="9.140625" defaultRowHeight="15" x14ac:dyDescent="0.25"/>
  <cols>
    <col min="1" max="1" width="18.28515625" bestFit="1" customWidth="1"/>
    <col min="2" max="2" width="18.5703125" customWidth="1"/>
    <col min="4" max="4" width="11.28515625" customWidth="1"/>
    <col min="5" max="5" width="10.28515625" bestFit="1" customWidth="1"/>
    <col min="6" max="6" width="18.42578125" bestFit="1" customWidth="1"/>
    <col min="7" max="7" width="11.85546875" bestFit="1" customWidth="1"/>
    <col min="8" max="8" width="11.85546875" customWidth="1"/>
    <col min="9" max="9" width="11.140625" bestFit="1" customWidth="1"/>
    <col min="10" max="10" width="13.85546875" bestFit="1" customWidth="1"/>
    <col min="11" max="11" width="17.7109375" bestFit="1" customWidth="1"/>
    <col min="12" max="12" width="17.85546875" bestFit="1" customWidth="1"/>
    <col min="15" max="15" width="17.5703125" bestFit="1" customWidth="1"/>
    <col min="17" max="17" width="15.7109375" bestFit="1" customWidth="1"/>
    <col min="20" max="20" width="22" style="11" customWidth="1"/>
  </cols>
  <sheetData>
    <row r="1" spans="1:18" x14ac:dyDescent="0.25">
      <c r="G1" s="13" t="s">
        <v>42</v>
      </c>
      <c r="H1" s="13"/>
      <c r="I1" s="13"/>
      <c r="J1" s="13"/>
      <c r="N1" s="2"/>
      <c r="O1" s="2"/>
      <c r="P1" s="2"/>
      <c r="Q1" s="2"/>
      <c r="R1" s="2"/>
    </row>
    <row r="2" spans="1:18" x14ac:dyDescent="0.25">
      <c r="A2" t="s">
        <v>51</v>
      </c>
      <c r="B2" t="s">
        <v>0</v>
      </c>
      <c r="C2" t="s">
        <v>36</v>
      </c>
      <c r="D2" t="s">
        <v>35</v>
      </c>
      <c r="E2" t="s">
        <v>37</v>
      </c>
      <c r="F2" t="s">
        <v>38</v>
      </c>
      <c r="G2" s="5" t="s">
        <v>39</v>
      </c>
      <c r="H2" s="5" t="s">
        <v>40</v>
      </c>
      <c r="I2" s="5" t="s">
        <v>35</v>
      </c>
      <c r="J2" s="5" t="s">
        <v>41</v>
      </c>
      <c r="K2" s="5" t="s">
        <v>43</v>
      </c>
      <c r="L2" s="5" t="s">
        <v>44</v>
      </c>
      <c r="M2" s="5" t="s">
        <v>45</v>
      </c>
      <c r="N2" s="5" t="s">
        <v>46</v>
      </c>
      <c r="O2" s="5" t="s">
        <v>47</v>
      </c>
      <c r="P2" s="5" t="s">
        <v>48</v>
      </c>
      <c r="Q2" s="5" t="s">
        <v>50</v>
      </c>
      <c r="R2" s="5" t="s">
        <v>49</v>
      </c>
    </row>
    <row r="3" spans="1:18" x14ac:dyDescent="0.25">
      <c r="A3" s="11">
        <f>DATEVALUE(MID(B3,1,10))+(IF(RIGHT(B3,2)="PM",12,0)+MID(B3,12,2))/24</f>
        <v>43732.791666666664</v>
      </c>
      <c r="B3" s="4" t="s">
        <v>8</v>
      </c>
      <c r="C3" s="4">
        <v>8298.67</v>
      </c>
      <c r="E3" s="12" t="str">
        <f>IF(D3&lt;&gt;"",VLOOKUP(A3,'Sheet 1'!$A$2:$H$27,3,0),"")</f>
        <v/>
      </c>
      <c r="F3" t="str">
        <f>IF(D3&lt;&gt;"",VLOOKUP(A3+1,'Sheet 1'!$A$2:$H$27,3,0),"")</f>
        <v/>
      </c>
      <c r="G3" s="1" t="str">
        <f t="shared" ref="G3:G26" si="0">IF(D3&lt;&gt;"",F3/E3-1,"")</f>
        <v/>
      </c>
      <c r="H3" s="2" t="str">
        <f t="shared" ref="H3:H26" si="1">IF(D3&lt;&gt;"",IF(G3&gt;0%,"BULLISH","BEARISH"),"")</f>
        <v/>
      </c>
      <c r="I3" s="3" t="str">
        <f t="shared" ref="I3:I26" si="2">IF(D3&lt;&gt;"",IF(D3&gt;50,"BULLISH","BEARISH"),"")</f>
        <v/>
      </c>
      <c r="J3" t="str">
        <f t="shared" ref="J3:J26" si="3">IF(D3&lt;&gt;"",IF(D3&lt;&gt;"",I3=H3),"")</f>
        <v/>
      </c>
      <c r="K3" t="str">
        <f>IF(D3&lt;&gt;"",MAX(INDEX('Sheet 1'!$D$2:$D$27,MATCH('Sheet 2'!A3+23/24,'Sheet 1'!$A$2:$A$27,0)):INDEX('Sheet 1'!$D$2:$D$27,MATCH('Sheet 2'!A3,'Sheet 1'!$A$2:$A$27,0))),"")</f>
        <v/>
      </c>
      <c r="L3" s="3" t="str">
        <f>IF(D3&lt;&gt;"",MIN(INDEX('Sheet 1'!$E$2:$E$27,MATCH('Sheet 2'!A3+23/24,'Sheet 1'!$A$2:$A$27,0)):INDEX('Sheet 1'!$E$2:$E$27,MATCH('Sheet 2'!A3,'Sheet 1'!$A$2:$A$27,0))),"")</f>
        <v/>
      </c>
      <c r="M3" s="1" t="str">
        <f t="shared" ref="M3:M26" si="4">IF(D3&lt;&gt;"",K3/E3-1,"")</f>
        <v/>
      </c>
      <c r="N3" s="1" t="str">
        <f t="shared" ref="N3:N26" si="5">IF(D3&lt;&gt;"",L3/E3-1,"")</f>
        <v/>
      </c>
      <c r="O3" s="1" t="str">
        <f t="shared" ref="O3:O26" si="6">IF(D3&lt;&gt;"",IF(I3="BEARISH",N3,M3),"")</f>
        <v/>
      </c>
      <c r="P3" s="2" t="str">
        <f t="shared" ref="P3:P26" si="7">IF(D3&lt;&gt;"",IF(OR(O3&gt;=1%,O3&lt;=-1%),"YES","NO"),"")</f>
        <v/>
      </c>
    </row>
    <row r="4" spans="1:18" x14ac:dyDescent="0.25">
      <c r="A4" s="11">
        <f t="shared" ref="A4:A29" si="8">DATEVALUE(MID(B4,1,10))+(IF(RIGHT(B4,2)="PM",12,0)+MID(B4,12,2))/24</f>
        <v>43732.75</v>
      </c>
      <c r="B4" t="s">
        <v>9</v>
      </c>
      <c r="C4">
        <v>9484.5499999999993</v>
      </c>
      <c r="E4" s="12" t="str">
        <f>IF(D4&lt;&gt;"",VLOOKUP(A4,'Sheet 1'!$A$2:$H$27,3,0),"")</f>
        <v/>
      </c>
      <c r="F4" t="str">
        <f>IF(D4&lt;&gt;"",VLOOKUP(A4+1,'Sheet 1'!$A$2:$H$27,3,0),"")</f>
        <v/>
      </c>
      <c r="G4" s="1" t="str">
        <f t="shared" si="0"/>
        <v/>
      </c>
      <c r="H4" s="2" t="str">
        <f t="shared" si="1"/>
        <v/>
      </c>
      <c r="I4" s="3" t="str">
        <f t="shared" si="2"/>
        <v/>
      </c>
      <c r="J4" t="str">
        <f t="shared" si="3"/>
        <v/>
      </c>
      <c r="K4" t="str">
        <f>IF(D4&lt;&gt;"",MAX(INDEX('Sheet 1'!$D$2:$D$27,MATCH('Sheet 2'!A4+23/24,'Sheet 1'!$A$2:$A$27,0)):INDEX('Sheet 1'!$D$2:$D$27,MATCH('Sheet 2'!A4,'Sheet 1'!$A$2:$A$27,0))),"")</f>
        <v/>
      </c>
      <c r="L4" s="3" t="str">
        <f>IF(D4&lt;&gt;"",MIN(INDEX('Sheet 1'!$E$2:$E$27,MATCH('Sheet 2'!A4+23/24,'Sheet 1'!$A$2:$A$27,0)):INDEX('Sheet 1'!$E$2:$E$27,MATCH('Sheet 2'!A4,'Sheet 1'!$A$2:$A$27,0))),"")</f>
        <v/>
      </c>
      <c r="M4" s="1" t="str">
        <f t="shared" si="4"/>
        <v/>
      </c>
      <c r="N4" s="1" t="str">
        <f t="shared" si="5"/>
        <v/>
      </c>
      <c r="O4" s="1" t="str">
        <f t="shared" si="6"/>
        <v/>
      </c>
      <c r="P4" s="2" t="str">
        <f t="shared" si="7"/>
        <v/>
      </c>
    </row>
    <row r="5" spans="1:18" x14ac:dyDescent="0.25">
      <c r="A5" s="11">
        <f t="shared" si="8"/>
        <v>43732.708333333336</v>
      </c>
      <c r="B5" t="s">
        <v>10</v>
      </c>
      <c r="C5">
        <v>9504.4699999999993</v>
      </c>
      <c r="E5" s="12" t="str">
        <f>IF(D5&lt;&gt;"",VLOOKUP(A5,'Sheet 1'!$A$2:$H$27,3,0),"")</f>
        <v/>
      </c>
      <c r="F5" t="str">
        <f>IF(D5&lt;&gt;"",VLOOKUP(A5+1,'Sheet 1'!$A$2:$H$27,3,0),"")</f>
        <v/>
      </c>
      <c r="G5" s="1" t="str">
        <f t="shared" si="0"/>
        <v/>
      </c>
      <c r="H5" s="2" t="str">
        <f t="shared" si="1"/>
        <v/>
      </c>
      <c r="I5" s="3" t="str">
        <f t="shared" si="2"/>
        <v/>
      </c>
      <c r="J5" t="str">
        <f t="shared" si="3"/>
        <v/>
      </c>
      <c r="K5" t="str">
        <f>IF(D5&lt;&gt;"",MAX(INDEX('Sheet 1'!$D$2:$D$27,MATCH('Sheet 2'!A5+23/24,'Sheet 1'!$A$2:$A$27,0)):INDEX('Sheet 1'!$D$2:$D$27,MATCH('Sheet 2'!A5,'Sheet 1'!$A$2:$A$27,0))),"")</f>
        <v/>
      </c>
      <c r="L5" s="3" t="str">
        <f>IF(D5&lt;&gt;"",MIN(INDEX('Sheet 1'!$E$2:$E$27,MATCH('Sheet 2'!A5+23/24,'Sheet 1'!$A$2:$A$27,0)):INDEX('Sheet 1'!$E$2:$E$27,MATCH('Sheet 2'!A5,'Sheet 1'!$A$2:$A$27,0))),"")</f>
        <v/>
      </c>
      <c r="M5" s="1" t="str">
        <f t="shared" si="4"/>
        <v/>
      </c>
      <c r="N5" s="1" t="str">
        <f t="shared" si="5"/>
        <v/>
      </c>
      <c r="O5" s="1" t="str">
        <f t="shared" si="6"/>
        <v/>
      </c>
      <c r="P5" s="2" t="str">
        <f t="shared" si="7"/>
        <v/>
      </c>
    </row>
    <row r="6" spans="1:18" x14ac:dyDescent="0.25">
      <c r="A6" s="11">
        <f t="shared" si="8"/>
        <v>43732.666666666664</v>
      </c>
      <c r="B6" t="s">
        <v>11</v>
      </c>
      <c r="C6">
        <v>9527.31</v>
      </c>
      <c r="E6" s="12" t="str">
        <f>IF(D6&lt;&gt;"",VLOOKUP(A6,'Sheet 1'!$A$2:$H$27,3,0),"")</f>
        <v/>
      </c>
      <c r="F6" t="str">
        <f>IF(D6&lt;&gt;"",VLOOKUP(A6+1,'Sheet 1'!$A$2:$H$27,3,0),"")</f>
        <v/>
      </c>
      <c r="G6" s="1" t="str">
        <f t="shared" si="0"/>
        <v/>
      </c>
      <c r="H6" s="2" t="str">
        <f t="shared" si="1"/>
        <v/>
      </c>
      <c r="I6" s="3" t="str">
        <f t="shared" si="2"/>
        <v/>
      </c>
      <c r="J6" t="str">
        <f t="shared" si="3"/>
        <v/>
      </c>
      <c r="K6" t="str">
        <f>IF(D6&lt;&gt;"",MAX(INDEX('Sheet 1'!$D$2:$D$27,MATCH('Sheet 2'!A6+23/24,'Sheet 1'!$A$2:$A$27,0)):INDEX('Sheet 1'!$D$2:$D$27,MATCH('Sheet 2'!A6,'Sheet 1'!$A$2:$A$27,0))),"")</f>
        <v/>
      </c>
      <c r="L6" s="3" t="str">
        <f>IF(D6&lt;&gt;"",MIN(INDEX('Sheet 1'!$E$2:$E$27,MATCH('Sheet 2'!A6+23/24,'Sheet 1'!$A$2:$A$27,0)):INDEX('Sheet 1'!$E$2:$E$27,MATCH('Sheet 2'!A6,'Sheet 1'!$A$2:$A$27,0))),"")</f>
        <v/>
      </c>
      <c r="M6" s="1" t="str">
        <f t="shared" si="4"/>
        <v/>
      </c>
      <c r="N6" s="1" t="str">
        <f t="shared" si="5"/>
        <v/>
      </c>
      <c r="O6" s="1" t="str">
        <f t="shared" si="6"/>
        <v/>
      </c>
      <c r="P6" s="2" t="str">
        <f t="shared" si="7"/>
        <v/>
      </c>
    </row>
    <row r="7" spans="1:18" x14ac:dyDescent="0.25">
      <c r="A7" s="11">
        <f t="shared" si="8"/>
        <v>43732.625</v>
      </c>
      <c r="B7" t="s">
        <v>12</v>
      </c>
      <c r="C7">
        <v>9522.0499999999993</v>
      </c>
      <c r="E7" s="12" t="str">
        <f>IF(D7&lt;&gt;"",VLOOKUP(A7,'Sheet 1'!$A$2:$H$27,3,0),"")</f>
        <v/>
      </c>
      <c r="F7" t="str">
        <f>IF(D7&lt;&gt;"",VLOOKUP(A7+1,'Sheet 1'!$A$2:$H$27,3,0),"")</f>
        <v/>
      </c>
      <c r="G7" s="1" t="str">
        <f t="shared" si="0"/>
        <v/>
      </c>
      <c r="H7" s="2" t="str">
        <f t="shared" si="1"/>
        <v/>
      </c>
      <c r="I7" s="3" t="str">
        <f t="shared" si="2"/>
        <v/>
      </c>
      <c r="J7" t="str">
        <f t="shared" si="3"/>
        <v/>
      </c>
      <c r="K7" t="str">
        <f>IF(D7&lt;&gt;"",MAX(INDEX('Sheet 1'!$D$2:$D$27,MATCH('Sheet 2'!A7+23/24,'Sheet 1'!$A$2:$A$27,0)):INDEX('Sheet 1'!$D$2:$D$27,MATCH('Sheet 2'!A7,'Sheet 1'!$A$2:$A$27,0))),"")</f>
        <v/>
      </c>
      <c r="L7" s="3" t="str">
        <f>IF(D7&lt;&gt;"",MIN(INDEX('Sheet 1'!$E$2:$E$27,MATCH('Sheet 2'!A7+23/24,'Sheet 1'!$A$2:$A$27,0)):INDEX('Sheet 1'!$E$2:$E$27,MATCH('Sheet 2'!A7,'Sheet 1'!$A$2:$A$27,0))),"")</f>
        <v/>
      </c>
      <c r="M7" s="1" t="str">
        <f t="shared" si="4"/>
        <v/>
      </c>
      <c r="N7" s="1" t="str">
        <f t="shared" si="5"/>
        <v/>
      </c>
      <c r="O7" s="1" t="str">
        <f t="shared" si="6"/>
        <v/>
      </c>
      <c r="P7" s="2" t="str">
        <f t="shared" si="7"/>
        <v/>
      </c>
    </row>
    <row r="8" spans="1:18" x14ac:dyDescent="0.25">
      <c r="A8" s="11">
        <f t="shared" si="8"/>
        <v>43732.583333333336</v>
      </c>
      <c r="B8" t="s">
        <v>13</v>
      </c>
      <c r="C8">
        <v>9632.9</v>
      </c>
      <c r="E8" s="12" t="str">
        <f>IF(D8&lt;&gt;"",VLOOKUP(A8,'Sheet 1'!$A$2:$H$27,3,0),"")</f>
        <v/>
      </c>
      <c r="F8" t="str">
        <f>IF(D8&lt;&gt;"",VLOOKUP(A8+1,'Sheet 1'!$A$2:$H$27,3,0),"")</f>
        <v/>
      </c>
      <c r="G8" s="1" t="str">
        <f t="shared" si="0"/>
        <v/>
      </c>
      <c r="H8" s="2" t="str">
        <f t="shared" si="1"/>
        <v/>
      </c>
      <c r="I8" s="3" t="str">
        <f t="shared" si="2"/>
        <v/>
      </c>
      <c r="J8" t="str">
        <f t="shared" si="3"/>
        <v/>
      </c>
      <c r="K8" t="str">
        <f>IF(D8&lt;&gt;"",MAX(INDEX('Sheet 1'!$D$2:$D$27,MATCH('Sheet 2'!A8+23/24,'Sheet 1'!$A$2:$A$27,0)):INDEX('Sheet 1'!$D$2:$D$27,MATCH('Sheet 2'!A8,'Sheet 1'!$A$2:$A$27,0))),"")</f>
        <v/>
      </c>
      <c r="L8" s="3" t="str">
        <f>IF(D8&lt;&gt;"",MIN(INDEX('Sheet 1'!$E$2:$E$27,MATCH('Sheet 2'!A8+23/24,'Sheet 1'!$A$2:$A$27,0)):INDEX('Sheet 1'!$E$2:$E$27,MATCH('Sheet 2'!A8,'Sheet 1'!$A$2:$A$27,0))),"")</f>
        <v/>
      </c>
      <c r="M8" s="1" t="str">
        <f t="shared" si="4"/>
        <v/>
      </c>
      <c r="N8" s="1" t="str">
        <f t="shared" si="5"/>
        <v/>
      </c>
      <c r="O8" s="1" t="str">
        <f t="shared" si="6"/>
        <v/>
      </c>
      <c r="P8" s="2" t="str">
        <f t="shared" si="7"/>
        <v/>
      </c>
    </row>
    <row r="9" spans="1:18" x14ac:dyDescent="0.25">
      <c r="A9" s="11">
        <f t="shared" si="8"/>
        <v>43732.541666666664</v>
      </c>
      <c r="B9" t="s">
        <v>14</v>
      </c>
      <c r="C9">
        <v>9684.49</v>
      </c>
      <c r="E9" s="12" t="str">
        <f>IF(D9&lt;&gt;"",VLOOKUP(A9,'Sheet 1'!$A$2:$H$27,3,0),"")</f>
        <v/>
      </c>
      <c r="F9" t="str">
        <f>IF(D9&lt;&gt;"",VLOOKUP(A9+1,'Sheet 1'!$A$2:$H$27,3,0),"")</f>
        <v/>
      </c>
      <c r="G9" s="1" t="str">
        <f t="shared" si="0"/>
        <v/>
      </c>
      <c r="H9" s="2" t="str">
        <f t="shared" si="1"/>
        <v/>
      </c>
      <c r="I9" s="3" t="str">
        <f t="shared" si="2"/>
        <v/>
      </c>
      <c r="J9" t="str">
        <f t="shared" si="3"/>
        <v/>
      </c>
      <c r="K9" t="str">
        <f>IF(D9&lt;&gt;"",MAX(INDEX('Sheet 1'!$D$2:$D$27,MATCH('Sheet 2'!A9+23/24,'Sheet 1'!$A$2:$A$27,0)):INDEX('Sheet 1'!$D$2:$D$27,MATCH('Sheet 2'!A9,'Sheet 1'!$A$2:$A$27,0))),"")</f>
        <v/>
      </c>
      <c r="L9" s="3" t="str">
        <f>IF(D9&lt;&gt;"",MIN(INDEX('Sheet 1'!$E$2:$E$27,MATCH('Sheet 2'!A9+23/24,'Sheet 1'!$A$2:$A$27,0)):INDEX('Sheet 1'!$E$2:$E$27,MATCH('Sheet 2'!A9,'Sheet 1'!$A$2:$A$27,0))),"")</f>
        <v/>
      </c>
      <c r="M9" s="1" t="str">
        <f t="shared" si="4"/>
        <v/>
      </c>
      <c r="N9" s="1" t="str">
        <f t="shared" si="5"/>
        <v/>
      </c>
      <c r="O9" s="1" t="str">
        <f t="shared" si="6"/>
        <v/>
      </c>
      <c r="P9" s="2" t="str">
        <f t="shared" si="7"/>
        <v/>
      </c>
    </row>
    <row r="10" spans="1:18" x14ac:dyDescent="0.25">
      <c r="A10" s="11">
        <f t="shared" si="8"/>
        <v>43733</v>
      </c>
      <c r="B10" t="s">
        <v>15</v>
      </c>
      <c r="C10">
        <v>9726.0400000000009</v>
      </c>
      <c r="E10" s="12" t="str">
        <f>IF(D10&lt;&gt;"",VLOOKUP(A10,'Sheet 1'!$A$2:$H$27,3,0),"")</f>
        <v/>
      </c>
      <c r="F10" t="str">
        <f>IF(D10&lt;&gt;"",VLOOKUP(A10+1,'Sheet 1'!$A$2:$H$27,3,0),"")</f>
        <v/>
      </c>
      <c r="G10" s="1" t="str">
        <f t="shared" si="0"/>
        <v/>
      </c>
      <c r="H10" s="2" t="str">
        <f t="shared" si="1"/>
        <v/>
      </c>
      <c r="I10" s="3" t="str">
        <f t="shared" si="2"/>
        <v/>
      </c>
      <c r="J10" t="str">
        <f t="shared" si="3"/>
        <v/>
      </c>
      <c r="K10" t="str">
        <f>IF(D10&lt;&gt;"",MAX(INDEX('Sheet 1'!$D$2:$D$27,MATCH('Sheet 2'!A10+23/24,'Sheet 1'!$A$2:$A$27,0)):INDEX('Sheet 1'!$D$2:$D$27,MATCH('Sheet 2'!A10,'Sheet 1'!$A$2:$A$27,0))),"")</f>
        <v/>
      </c>
      <c r="L10" s="3" t="str">
        <f>IF(D10&lt;&gt;"",MIN(INDEX('Sheet 1'!$E$2:$E$27,MATCH('Sheet 2'!A10+23/24,'Sheet 1'!$A$2:$A$27,0)):INDEX('Sheet 1'!$E$2:$E$27,MATCH('Sheet 2'!A10,'Sheet 1'!$A$2:$A$27,0))),"")</f>
        <v/>
      </c>
      <c r="M10" s="1" t="str">
        <f t="shared" si="4"/>
        <v/>
      </c>
      <c r="N10" s="1" t="str">
        <f t="shared" si="5"/>
        <v/>
      </c>
      <c r="O10" s="1" t="str">
        <f t="shared" si="6"/>
        <v/>
      </c>
      <c r="P10" s="2" t="str">
        <f t="shared" si="7"/>
        <v/>
      </c>
    </row>
    <row r="11" spans="1:18" x14ac:dyDescent="0.25">
      <c r="A11" s="11">
        <f t="shared" si="8"/>
        <v>43732.458333333336</v>
      </c>
      <c r="B11" t="s">
        <v>16</v>
      </c>
      <c r="C11">
        <v>9734.65</v>
      </c>
      <c r="E11" s="12" t="str">
        <f>IF(D11&lt;&gt;"",VLOOKUP(A11,'Sheet 1'!$A$2:$H$27,3,0),"")</f>
        <v/>
      </c>
      <c r="F11" t="str">
        <f>IF(D11&lt;&gt;"",VLOOKUP(A11+1,'Sheet 1'!$A$2:$H$27,3,0),"")</f>
        <v/>
      </c>
      <c r="G11" s="1" t="str">
        <f t="shared" si="0"/>
        <v/>
      </c>
      <c r="H11" s="2" t="str">
        <f t="shared" si="1"/>
        <v/>
      </c>
      <c r="I11" s="3" t="str">
        <f t="shared" si="2"/>
        <v/>
      </c>
      <c r="J11" t="str">
        <f t="shared" si="3"/>
        <v/>
      </c>
      <c r="K11" t="str">
        <f>IF(D11&lt;&gt;"",MAX(INDEX('Sheet 1'!$D$2:$D$27,MATCH('Sheet 2'!A11+23/24,'Sheet 1'!$A$2:$A$27,0)):INDEX('Sheet 1'!$D$2:$D$27,MATCH('Sheet 2'!A11,'Sheet 1'!$A$2:$A$27,0))),"")</f>
        <v/>
      </c>
      <c r="L11" s="3" t="str">
        <f>IF(D11&lt;&gt;"",MIN(INDEX('Sheet 1'!$E$2:$E$27,MATCH('Sheet 2'!A11+23/24,'Sheet 1'!$A$2:$A$27,0)):INDEX('Sheet 1'!$E$2:$E$27,MATCH('Sheet 2'!A11,'Sheet 1'!$A$2:$A$27,0))),"")</f>
        <v/>
      </c>
      <c r="M11" s="1" t="str">
        <f t="shared" si="4"/>
        <v/>
      </c>
      <c r="N11" s="1" t="str">
        <f t="shared" si="5"/>
        <v/>
      </c>
      <c r="O11" s="1" t="str">
        <f t="shared" si="6"/>
        <v/>
      </c>
      <c r="P11" s="2" t="str">
        <f t="shared" si="7"/>
        <v/>
      </c>
    </row>
    <row r="12" spans="1:18" x14ac:dyDescent="0.25">
      <c r="A12" s="11">
        <f t="shared" si="8"/>
        <v>43732.416666666664</v>
      </c>
      <c r="B12" t="s">
        <v>17</v>
      </c>
      <c r="C12">
        <v>9733.66</v>
      </c>
      <c r="E12" s="12" t="str">
        <f>IF(D12&lt;&gt;"",VLOOKUP(A12,'Sheet 1'!$A$2:$H$27,3,0),"")</f>
        <v/>
      </c>
      <c r="F12" t="str">
        <f>IF(D12&lt;&gt;"",VLOOKUP(A12+1,'Sheet 1'!$A$2:$H$27,3,0),"")</f>
        <v/>
      </c>
      <c r="G12" s="1" t="str">
        <f t="shared" si="0"/>
        <v/>
      </c>
      <c r="H12" s="2" t="str">
        <f t="shared" si="1"/>
        <v/>
      </c>
      <c r="I12" s="3" t="str">
        <f t="shared" si="2"/>
        <v/>
      </c>
      <c r="J12" t="str">
        <f t="shared" si="3"/>
        <v/>
      </c>
      <c r="K12" t="str">
        <f>IF(D12&lt;&gt;"",MAX(INDEX('Sheet 1'!$D$2:$D$27,MATCH('Sheet 2'!A12+23/24,'Sheet 1'!$A$2:$A$27,0)):INDEX('Sheet 1'!$D$2:$D$27,MATCH('Sheet 2'!A12,'Sheet 1'!$A$2:$A$27,0))),"")</f>
        <v/>
      </c>
      <c r="L12" s="3" t="str">
        <f>IF(D12&lt;&gt;"",MIN(INDEX('Sheet 1'!$E$2:$E$27,MATCH('Sheet 2'!A12+23/24,'Sheet 1'!$A$2:$A$27,0)):INDEX('Sheet 1'!$E$2:$E$27,MATCH('Sheet 2'!A12,'Sheet 1'!$A$2:$A$27,0))),"")</f>
        <v/>
      </c>
      <c r="M12" s="1" t="str">
        <f t="shared" si="4"/>
        <v/>
      </c>
      <c r="N12" s="1" t="str">
        <f t="shared" si="5"/>
        <v/>
      </c>
      <c r="O12" s="1" t="str">
        <f t="shared" si="6"/>
        <v/>
      </c>
      <c r="P12" s="2" t="str">
        <f t="shared" si="7"/>
        <v/>
      </c>
    </row>
    <row r="13" spans="1:18" x14ac:dyDescent="0.25">
      <c r="A13" s="11">
        <f t="shared" si="8"/>
        <v>43732.375</v>
      </c>
      <c r="B13" t="s">
        <v>18</v>
      </c>
      <c r="C13">
        <v>9722.9699999999993</v>
      </c>
      <c r="E13" s="12" t="str">
        <f>IF(D13&lt;&gt;"",VLOOKUP(A13,'Sheet 1'!$A$2:$H$27,3,0),"")</f>
        <v/>
      </c>
      <c r="F13" t="str">
        <f>IF(D13&lt;&gt;"",VLOOKUP(A13+1,'Sheet 1'!$A$2:$H$27,3,0),"")</f>
        <v/>
      </c>
      <c r="G13" s="1" t="str">
        <f t="shared" si="0"/>
        <v/>
      </c>
      <c r="H13" s="2" t="str">
        <f t="shared" si="1"/>
        <v/>
      </c>
      <c r="I13" s="3" t="str">
        <f t="shared" si="2"/>
        <v/>
      </c>
      <c r="J13" t="str">
        <f t="shared" si="3"/>
        <v/>
      </c>
      <c r="K13" t="str">
        <f>IF(D13&lt;&gt;"",MAX(INDEX('Sheet 1'!$D$2:$D$27,MATCH('Sheet 2'!A13+23/24,'Sheet 1'!$A$2:$A$27,0)):INDEX('Sheet 1'!$D$2:$D$27,MATCH('Sheet 2'!A13,'Sheet 1'!$A$2:$A$27,0))),"")</f>
        <v/>
      </c>
      <c r="L13" s="3" t="str">
        <f>IF(D13&lt;&gt;"",MIN(INDEX('Sheet 1'!$E$2:$E$27,MATCH('Sheet 2'!A13+23/24,'Sheet 1'!$A$2:$A$27,0)):INDEX('Sheet 1'!$E$2:$E$27,MATCH('Sheet 2'!A13,'Sheet 1'!$A$2:$A$27,0))),"")</f>
        <v/>
      </c>
      <c r="M13" s="1" t="str">
        <f t="shared" si="4"/>
        <v/>
      </c>
      <c r="N13" s="1" t="str">
        <f t="shared" si="5"/>
        <v/>
      </c>
      <c r="O13" s="1" t="str">
        <f t="shared" si="6"/>
        <v/>
      </c>
      <c r="P13" s="2" t="str">
        <f t="shared" si="7"/>
        <v/>
      </c>
    </row>
    <row r="14" spans="1:18" x14ac:dyDescent="0.25">
      <c r="A14" s="11">
        <f t="shared" si="8"/>
        <v>43732.333333333336</v>
      </c>
      <c r="B14" t="s">
        <v>19</v>
      </c>
      <c r="C14">
        <v>9755.74</v>
      </c>
      <c r="E14" s="12" t="str">
        <f>IF(D14&lt;&gt;"",VLOOKUP(A14,'Sheet 1'!$A$2:$H$27,3,0),"")</f>
        <v/>
      </c>
      <c r="F14" t="str">
        <f>IF(D14&lt;&gt;"",VLOOKUP(A14+1,'Sheet 1'!$A$2:$H$27,3,0),"")</f>
        <v/>
      </c>
      <c r="G14" s="1" t="str">
        <f t="shared" si="0"/>
        <v/>
      </c>
      <c r="H14" s="2" t="str">
        <f t="shared" si="1"/>
        <v/>
      </c>
      <c r="I14" s="3" t="str">
        <f t="shared" si="2"/>
        <v/>
      </c>
      <c r="J14" t="str">
        <f t="shared" si="3"/>
        <v/>
      </c>
      <c r="K14" t="str">
        <f>IF(D14&lt;&gt;"",MAX(INDEX('Sheet 1'!$D$2:$D$27,MATCH('Sheet 2'!A14+23/24,'Sheet 1'!$A$2:$A$27,0)):INDEX('Sheet 1'!$D$2:$D$27,MATCH('Sheet 2'!A14,'Sheet 1'!$A$2:$A$27,0))),"")</f>
        <v/>
      </c>
      <c r="L14" s="3" t="str">
        <f>IF(D14&lt;&gt;"",MIN(INDEX('Sheet 1'!$E$2:$E$27,MATCH('Sheet 2'!A14+23/24,'Sheet 1'!$A$2:$A$27,0)):INDEX('Sheet 1'!$E$2:$E$27,MATCH('Sheet 2'!A14,'Sheet 1'!$A$2:$A$27,0))),"")</f>
        <v/>
      </c>
      <c r="M14" s="1" t="str">
        <f t="shared" si="4"/>
        <v/>
      </c>
      <c r="N14" s="1" t="str">
        <f t="shared" si="5"/>
        <v/>
      </c>
      <c r="O14" s="1" t="str">
        <f t="shared" si="6"/>
        <v/>
      </c>
      <c r="P14" s="2" t="str">
        <f t="shared" si="7"/>
        <v/>
      </c>
    </row>
    <row r="15" spans="1:18" x14ac:dyDescent="0.25">
      <c r="A15" s="11">
        <f t="shared" si="8"/>
        <v>43732.291666666664</v>
      </c>
      <c r="B15" t="s">
        <v>20</v>
      </c>
      <c r="C15">
        <v>9739.5300000000007</v>
      </c>
      <c r="E15" s="12" t="str">
        <f>IF(D15&lt;&gt;"",VLOOKUP(A15,'Sheet 1'!$A$2:$H$27,3,0),"")</f>
        <v/>
      </c>
      <c r="F15" t="str">
        <f>IF(D15&lt;&gt;"",VLOOKUP(A15+1,'Sheet 1'!$A$2:$H$27,3,0),"")</f>
        <v/>
      </c>
      <c r="G15" s="1" t="str">
        <f t="shared" si="0"/>
        <v/>
      </c>
      <c r="H15" s="2" t="str">
        <f t="shared" si="1"/>
        <v/>
      </c>
      <c r="I15" s="3" t="str">
        <f t="shared" si="2"/>
        <v/>
      </c>
      <c r="J15" t="str">
        <f t="shared" si="3"/>
        <v/>
      </c>
      <c r="K15" t="str">
        <f>IF(D15&lt;&gt;"",MAX(INDEX('Sheet 1'!$D$2:$D$27,MATCH('Sheet 2'!A15+23/24,'Sheet 1'!$A$2:$A$27,0)):INDEX('Sheet 1'!$D$2:$D$27,MATCH('Sheet 2'!A15,'Sheet 1'!$A$2:$A$27,0))),"")</f>
        <v/>
      </c>
      <c r="L15" s="3" t="str">
        <f>IF(D15&lt;&gt;"",MIN(INDEX('Sheet 1'!$E$2:$E$27,MATCH('Sheet 2'!A15+23/24,'Sheet 1'!$A$2:$A$27,0)):INDEX('Sheet 1'!$E$2:$E$27,MATCH('Sheet 2'!A15,'Sheet 1'!$A$2:$A$27,0))),"")</f>
        <v/>
      </c>
      <c r="M15" s="1" t="str">
        <f t="shared" si="4"/>
        <v/>
      </c>
      <c r="N15" s="1" t="str">
        <f t="shared" si="5"/>
        <v/>
      </c>
      <c r="O15" s="1" t="str">
        <f t="shared" si="6"/>
        <v/>
      </c>
      <c r="P15" s="2" t="str">
        <f t="shared" si="7"/>
        <v/>
      </c>
    </row>
    <row r="16" spans="1:18" x14ac:dyDescent="0.25">
      <c r="A16" s="11">
        <f t="shared" si="8"/>
        <v>43732.25</v>
      </c>
      <c r="B16" t="s">
        <v>21</v>
      </c>
      <c r="C16">
        <v>9765.02</v>
      </c>
      <c r="E16" s="12" t="str">
        <f>IF(D16&lt;&gt;"",VLOOKUP(A16,'Sheet 1'!$A$2:$H$27,3,0),"")</f>
        <v/>
      </c>
      <c r="F16" t="str">
        <f>IF(D16&lt;&gt;"",VLOOKUP(A16+1,'Sheet 1'!$A$2:$H$27,3,0),"")</f>
        <v/>
      </c>
      <c r="G16" s="1" t="str">
        <f t="shared" si="0"/>
        <v/>
      </c>
      <c r="H16" s="2" t="str">
        <f t="shared" si="1"/>
        <v/>
      </c>
      <c r="I16" s="3" t="str">
        <f t="shared" si="2"/>
        <v/>
      </c>
      <c r="J16" t="str">
        <f t="shared" si="3"/>
        <v/>
      </c>
      <c r="K16" t="str">
        <f>IF(D16&lt;&gt;"",MAX(INDEX('Sheet 1'!$D$2:$D$27,MATCH('Sheet 2'!A16+23/24,'Sheet 1'!$A$2:$A$27,0)):INDEX('Sheet 1'!$D$2:$D$27,MATCH('Sheet 2'!A16,'Sheet 1'!$A$2:$A$27,0))),"")</f>
        <v/>
      </c>
      <c r="L16" s="3" t="str">
        <f>IF(D16&lt;&gt;"",MIN(INDEX('Sheet 1'!$E$2:$E$27,MATCH('Sheet 2'!A16+23/24,'Sheet 1'!$A$2:$A$27,0)):INDEX('Sheet 1'!$E$2:$E$27,MATCH('Sheet 2'!A16,'Sheet 1'!$A$2:$A$27,0))),"")</f>
        <v/>
      </c>
      <c r="M16" s="1" t="str">
        <f t="shared" si="4"/>
        <v/>
      </c>
      <c r="N16" s="1" t="str">
        <f t="shared" si="5"/>
        <v/>
      </c>
      <c r="O16" s="1" t="str">
        <f t="shared" si="6"/>
        <v/>
      </c>
      <c r="P16" s="2" t="str">
        <f t="shared" si="7"/>
        <v/>
      </c>
    </row>
    <row r="17" spans="1:20" x14ac:dyDescent="0.25">
      <c r="A17" s="11">
        <f t="shared" si="8"/>
        <v>43732.208333333336</v>
      </c>
      <c r="B17" t="s">
        <v>22</v>
      </c>
      <c r="C17">
        <v>9722.61</v>
      </c>
      <c r="E17" s="12" t="str">
        <f>IF(D17&lt;&gt;"",VLOOKUP(A17,'Sheet 1'!$A$2:$H$27,3,0),"")</f>
        <v/>
      </c>
      <c r="F17" t="str">
        <f>IF(D17&lt;&gt;"",VLOOKUP(A17+1,'Sheet 1'!$A$2:$H$27,3,0),"")</f>
        <v/>
      </c>
      <c r="G17" s="1" t="str">
        <f t="shared" si="0"/>
        <v/>
      </c>
      <c r="H17" s="2" t="str">
        <f t="shared" si="1"/>
        <v/>
      </c>
      <c r="I17" s="3" t="str">
        <f t="shared" si="2"/>
        <v/>
      </c>
      <c r="J17" t="str">
        <f t="shared" si="3"/>
        <v/>
      </c>
      <c r="K17" t="str">
        <f>IF(D17&lt;&gt;"",MAX(INDEX('Sheet 1'!$D$2:$D$27,MATCH('Sheet 2'!A17+23/24,'Sheet 1'!$A$2:$A$27,0)):INDEX('Sheet 1'!$D$2:$D$27,MATCH('Sheet 2'!A17,'Sheet 1'!$A$2:$A$27,0))),"")</f>
        <v/>
      </c>
      <c r="L17" s="3" t="str">
        <f>IF(D17&lt;&gt;"",MIN(INDEX('Sheet 1'!$E$2:$E$27,MATCH('Sheet 2'!A17+23/24,'Sheet 1'!$A$2:$A$27,0)):INDEX('Sheet 1'!$E$2:$E$27,MATCH('Sheet 2'!A17,'Sheet 1'!$A$2:$A$27,0))),"")</f>
        <v/>
      </c>
      <c r="M17" s="1" t="str">
        <f t="shared" si="4"/>
        <v/>
      </c>
      <c r="N17" s="1" t="str">
        <f t="shared" si="5"/>
        <v/>
      </c>
      <c r="O17" s="1" t="str">
        <f t="shared" si="6"/>
        <v/>
      </c>
      <c r="P17" s="2" t="str">
        <f t="shared" si="7"/>
        <v/>
      </c>
    </row>
    <row r="18" spans="1:20" x14ac:dyDescent="0.25">
      <c r="A18" s="11">
        <f t="shared" si="8"/>
        <v>43732.166666666664</v>
      </c>
      <c r="B18" t="s">
        <v>23</v>
      </c>
      <c r="C18">
        <v>9719.98</v>
      </c>
      <c r="E18" s="12" t="str">
        <f>IF(D18&lt;&gt;"",VLOOKUP(A18,'Sheet 1'!$A$2:$H$27,3,0),"")</f>
        <v/>
      </c>
      <c r="F18" t="str">
        <f>IF(D18&lt;&gt;"",VLOOKUP(A18+1,'Sheet 1'!$A$2:$H$27,3,0),"")</f>
        <v/>
      </c>
      <c r="G18" s="1" t="str">
        <f t="shared" si="0"/>
        <v/>
      </c>
      <c r="H18" s="2" t="str">
        <f t="shared" si="1"/>
        <v/>
      </c>
      <c r="I18" s="3" t="str">
        <f t="shared" si="2"/>
        <v/>
      </c>
      <c r="J18" t="str">
        <f t="shared" si="3"/>
        <v/>
      </c>
      <c r="K18" t="str">
        <f>IF(D18&lt;&gt;"",MAX(INDEX('Sheet 1'!$D$2:$D$27,MATCH('Sheet 2'!A18+23/24,'Sheet 1'!$A$2:$A$27,0)):INDEX('Sheet 1'!$D$2:$D$27,MATCH('Sheet 2'!A18,'Sheet 1'!$A$2:$A$27,0))),"")</f>
        <v/>
      </c>
      <c r="L18" s="3" t="str">
        <f>IF(D18&lt;&gt;"",MIN(INDEX('Sheet 1'!$E$2:$E$27,MATCH('Sheet 2'!A18+23/24,'Sheet 1'!$A$2:$A$27,0)):INDEX('Sheet 1'!$E$2:$E$27,MATCH('Sheet 2'!A18,'Sheet 1'!$A$2:$A$27,0))),"")</f>
        <v/>
      </c>
      <c r="M18" s="1" t="str">
        <f t="shared" si="4"/>
        <v/>
      </c>
      <c r="N18" s="1" t="str">
        <f t="shared" si="5"/>
        <v/>
      </c>
      <c r="O18" s="1" t="str">
        <f t="shared" si="6"/>
        <v/>
      </c>
      <c r="P18" s="2" t="str">
        <f t="shared" si="7"/>
        <v/>
      </c>
    </row>
    <row r="19" spans="1:20" x14ac:dyDescent="0.25">
      <c r="A19" s="11">
        <f t="shared" si="8"/>
        <v>43732.125</v>
      </c>
      <c r="B19" t="s">
        <v>24</v>
      </c>
      <c r="C19">
        <v>9720.56</v>
      </c>
      <c r="E19" s="12" t="str">
        <f>IF(D19&lt;&gt;"",VLOOKUP(A19,'Sheet 1'!$A$2:$H$27,3,0),"")</f>
        <v/>
      </c>
      <c r="F19" t="str">
        <f>IF(D19&lt;&gt;"",VLOOKUP(A19+1,'Sheet 1'!$A$2:$H$27,3,0),"")</f>
        <v/>
      </c>
      <c r="G19" s="1" t="str">
        <f t="shared" si="0"/>
        <v/>
      </c>
      <c r="H19" s="2" t="str">
        <f t="shared" si="1"/>
        <v/>
      </c>
      <c r="I19" s="3" t="str">
        <f t="shared" si="2"/>
        <v/>
      </c>
      <c r="J19" t="str">
        <f t="shared" si="3"/>
        <v/>
      </c>
      <c r="K19" t="str">
        <f>IF(D19&lt;&gt;"",MAX(INDEX('Sheet 1'!$D$2:$D$27,MATCH('Sheet 2'!A19+23/24,'Sheet 1'!$A$2:$A$27,0)):INDEX('Sheet 1'!$D$2:$D$27,MATCH('Sheet 2'!A19,'Sheet 1'!$A$2:$A$27,0))),"")</f>
        <v/>
      </c>
      <c r="L19" s="3" t="str">
        <f>IF(D19&lt;&gt;"",MIN(INDEX('Sheet 1'!$E$2:$E$27,MATCH('Sheet 2'!A19+23/24,'Sheet 1'!$A$2:$A$27,0)):INDEX('Sheet 1'!$E$2:$E$27,MATCH('Sheet 2'!A19,'Sheet 1'!$A$2:$A$27,0))),"")</f>
        <v/>
      </c>
      <c r="M19" s="1" t="str">
        <f t="shared" si="4"/>
        <v/>
      </c>
      <c r="N19" s="1" t="str">
        <f t="shared" si="5"/>
        <v/>
      </c>
      <c r="O19" s="1" t="str">
        <f t="shared" si="6"/>
        <v/>
      </c>
      <c r="P19" s="2" t="str">
        <f t="shared" si="7"/>
        <v/>
      </c>
    </row>
    <row r="20" spans="1:20" x14ac:dyDescent="0.25">
      <c r="A20" s="11">
        <f t="shared" si="8"/>
        <v>43732.083333333336</v>
      </c>
      <c r="B20" t="s">
        <v>25</v>
      </c>
      <c r="C20">
        <v>9725.15</v>
      </c>
      <c r="E20" s="12" t="str">
        <f>IF(D20&lt;&gt;"",VLOOKUP(A20,'Sheet 1'!$A$2:$H$27,3,0),"")</f>
        <v/>
      </c>
      <c r="F20" t="str">
        <f>IF(D20&lt;&gt;"",VLOOKUP(A20+1,'Sheet 1'!$A$2:$H$27,3,0),"")</f>
        <v/>
      </c>
      <c r="G20" s="1" t="str">
        <f t="shared" si="0"/>
        <v/>
      </c>
      <c r="H20" s="2" t="str">
        <f t="shared" si="1"/>
        <v/>
      </c>
      <c r="I20" s="3" t="str">
        <f t="shared" si="2"/>
        <v/>
      </c>
      <c r="J20" t="str">
        <f t="shared" si="3"/>
        <v/>
      </c>
      <c r="K20" t="str">
        <f>IF(D20&lt;&gt;"",MAX(INDEX('Sheet 1'!$D$2:$D$27,MATCH('Sheet 2'!A20+23/24,'Sheet 1'!$A$2:$A$27,0)):INDEX('Sheet 1'!$D$2:$D$27,MATCH('Sheet 2'!A20,'Sheet 1'!$A$2:$A$27,0))),"")</f>
        <v/>
      </c>
      <c r="L20" s="3" t="str">
        <f>IF(D20&lt;&gt;"",MIN(INDEX('Sheet 1'!$E$2:$E$27,MATCH('Sheet 2'!A20+23/24,'Sheet 1'!$A$2:$A$27,0)):INDEX('Sheet 1'!$E$2:$E$27,MATCH('Sheet 2'!A20,'Sheet 1'!$A$2:$A$27,0))),"")</f>
        <v/>
      </c>
      <c r="M20" s="1" t="str">
        <f t="shared" si="4"/>
        <v/>
      </c>
      <c r="N20" s="1" t="str">
        <f t="shared" si="5"/>
        <v/>
      </c>
      <c r="O20" s="1" t="str">
        <f t="shared" si="6"/>
        <v/>
      </c>
      <c r="P20" s="2" t="str">
        <f t="shared" si="7"/>
        <v/>
      </c>
    </row>
    <row r="21" spans="1:20" x14ac:dyDescent="0.25">
      <c r="A21" s="11">
        <f t="shared" si="8"/>
        <v>43732.041666666664</v>
      </c>
      <c r="B21" t="s">
        <v>26</v>
      </c>
      <c r="C21">
        <v>9747.36</v>
      </c>
      <c r="E21" s="12" t="str">
        <f>IF(D21&lt;&gt;"",VLOOKUP(A21,'Sheet 1'!$A$2:$H$27,3,0),"")</f>
        <v/>
      </c>
      <c r="F21" t="str">
        <f>IF(D21&lt;&gt;"",VLOOKUP(A21+1,'Sheet 1'!$A$2:$H$27,3,0),"")</f>
        <v/>
      </c>
      <c r="G21" s="1" t="str">
        <f t="shared" si="0"/>
        <v/>
      </c>
      <c r="H21" s="2" t="str">
        <f t="shared" si="1"/>
        <v/>
      </c>
      <c r="I21" s="3" t="str">
        <f t="shared" si="2"/>
        <v/>
      </c>
      <c r="J21" t="str">
        <f t="shared" si="3"/>
        <v/>
      </c>
      <c r="K21" t="str">
        <f>IF(D21&lt;&gt;"",MAX(INDEX('Sheet 1'!$D$2:$D$27,MATCH('Sheet 2'!A21+23/24,'Sheet 1'!$A$2:$A$27,0)):INDEX('Sheet 1'!$D$2:$D$27,MATCH('Sheet 2'!A21,'Sheet 1'!$A$2:$A$27,0))),"")</f>
        <v/>
      </c>
      <c r="L21" s="3" t="str">
        <f>IF(D21&lt;&gt;"",MIN(INDEX('Sheet 1'!$E$2:$E$27,MATCH('Sheet 2'!A21+23/24,'Sheet 1'!$A$2:$A$27,0)):INDEX('Sheet 1'!$E$2:$E$27,MATCH('Sheet 2'!A21,'Sheet 1'!$A$2:$A$27,0))),"")</f>
        <v/>
      </c>
      <c r="M21" s="1" t="str">
        <f t="shared" si="4"/>
        <v/>
      </c>
      <c r="N21" s="1" t="str">
        <f t="shared" si="5"/>
        <v/>
      </c>
      <c r="O21" s="1" t="str">
        <f t="shared" si="6"/>
        <v/>
      </c>
      <c r="P21" s="2" t="str">
        <f t="shared" si="7"/>
        <v/>
      </c>
    </row>
    <row r="22" spans="1:20" x14ac:dyDescent="0.25">
      <c r="A22" s="11">
        <f t="shared" si="8"/>
        <v>43732.5</v>
      </c>
      <c r="B22" t="s">
        <v>27</v>
      </c>
      <c r="C22">
        <v>9702.25</v>
      </c>
      <c r="E22" s="12" t="str">
        <f>IF(D22&lt;&gt;"",VLOOKUP(A22,'Sheet 1'!$A$2:$H$27,3,0),"")</f>
        <v/>
      </c>
      <c r="F22" t="str">
        <f>IF(D22&lt;&gt;"",VLOOKUP(A22+1,'Sheet 1'!$A$2:$H$27,3,0),"")</f>
        <v/>
      </c>
      <c r="G22" s="1" t="str">
        <f t="shared" si="0"/>
        <v/>
      </c>
      <c r="H22" s="2" t="str">
        <f t="shared" si="1"/>
        <v/>
      </c>
      <c r="I22" s="3" t="str">
        <f t="shared" si="2"/>
        <v/>
      </c>
      <c r="J22" t="str">
        <f t="shared" si="3"/>
        <v/>
      </c>
      <c r="K22" t="str">
        <f>IF(D22&lt;&gt;"",MAX(INDEX('Sheet 1'!$D$2:$D$27,MATCH('Sheet 2'!A22+23/24,'Sheet 1'!$A$2:$A$27,0)):INDEX('Sheet 1'!$D$2:$D$27,MATCH('Sheet 2'!A22,'Sheet 1'!$A$2:$A$27,0))),"")</f>
        <v/>
      </c>
      <c r="L22" s="3" t="str">
        <f>IF(D22&lt;&gt;"",MIN(INDEX('Sheet 1'!$E$2:$E$27,MATCH('Sheet 2'!A22+23/24,'Sheet 1'!$A$2:$A$27,0)):INDEX('Sheet 1'!$E$2:$E$27,MATCH('Sheet 2'!A22,'Sheet 1'!$A$2:$A$27,0))),"")</f>
        <v/>
      </c>
      <c r="M22" s="1" t="str">
        <f t="shared" si="4"/>
        <v/>
      </c>
      <c r="N22" s="1" t="str">
        <f t="shared" si="5"/>
        <v/>
      </c>
      <c r="O22" s="1" t="str">
        <f t="shared" si="6"/>
        <v/>
      </c>
      <c r="P22" s="2" t="str">
        <f t="shared" si="7"/>
        <v/>
      </c>
    </row>
    <row r="23" spans="1:20" x14ac:dyDescent="0.25">
      <c r="A23" s="11">
        <f t="shared" si="8"/>
        <v>43731.958333333336</v>
      </c>
      <c r="B23" t="s">
        <v>28</v>
      </c>
      <c r="C23">
        <v>9716.2999999999993</v>
      </c>
      <c r="E23" s="12" t="str">
        <f>IF(D23&lt;&gt;"",VLOOKUP(A23,'Sheet 1'!$A$2:$H$27,3,0),"")</f>
        <v/>
      </c>
      <c r="F23" t="str">
        <f>IF(D23&lt;&gt;"",VLOOKUP(A23+1,'Sheet 1'!$A$2:$H$27,3,0),"")</f>
        <v/>
      </c>
      <c r="G23" s="1" t="str">
        <f t="shared" si="0"/>
        <v/>
      </c>
      <c r="H23" s="2" t="str">
        <f t="shared" si="1"/>
        <v/>
      </c>
      <c r="I23" s="3" t="str">
        <f t="shared" si="2"/>
        <v/>
      </c>
      <c r="J23" t="str">
        <f t="shared" si="3"/>
        <v/>
      </c>
      <c r="K23" t="str">
        <f>IF(D23&lt;&gt;"",MAX(INDEX('Sheet 1'!$D$2:$D$27,MATCH('Sheet 2'!A23+23/24,'Sheet 1'!$A$2:$A$27,0)):INDEX('Sheet 1'!$D$2:$D$27,MATCH('Sheet 2'!A23,'Sheet 1'!$A$2:$A$27,0))),"")</f>
        <v/>
      </c>
      <c r="L23" s="3" t="str">
        <f>IF(D23&lt;&gt;"",MIN(INDEX('Sheet 1'!$E$2:$E$27,MATCH('Sheet 2'!A23+23/24,'Sheet 1'!$A$2:$A$27,0)):INDEX('Sheet 1'!$E$2:$E$27,MATCH('Sheet 2'!A23,'Sheet 1'!$A$2:$A$27,0))),"")</f>
        <v/>
      </c>
      <c r="M23" s="1" t="str">
        <f t="shared" si="4"/>
        <v/>
      </c>
      <c r="N23" s="1" t="str">
        <f t="shared" si="5"/>
        <v/>
      </c>
      <c r="O23" s="1" t="str">
        <f t="shared" si="6"/>
        <v/>
      </c>
      <c r="P23" s="2" t="str">
        <f t="shared" si="7"/>
        <v/>
      </c>
    </row>
    <row r="24" spans="1:20" x14ac:dyDescent="0.25">
      <c r="A24" s="11">
        <f t="shared" si="8"/>
        <v>43731.916666666664</v>
      </c>
      <c r="B24" t="s">
        <v>29</v>
      </c>
      <c r="C24">
        <v>9753.15</v>
      </c>
      <c r="E24" s="12" t="str">
        <f>IF(D24&lt;&gt;"",VLOOKUP(A24,'Sheet 1'!$A$2:$H$27,3,0),"")</f>
        <v/>
      </c>
      <c r="F24" t="str">
        <f>IF(D24&lt;&gt;"",VLOOKUP(A24+1,'Sheet 1'!$A$2:$H$27,3,0),"")</f>
        <v/>
      </c>
      <c r="G24" s="1" t="str">
        <f t="shared" si="0"/>
        <v/>
      </c>
      <c r="H24" s="2" t="str">
        <f t="shared" si="1"/>
        <v/>
      </c>
      <c r="I24" s="3" t="str">
        <f t="shared" si="2"/>
        <v/>
      </c>
      <c r="J24" t="str">
        <f t="shared" si="3"/>
        <v/>
      </c>
      <c r="K24" t="str">
        <f>IF(D24&lt;&gt;"",MAX(INDEX('Sheet 1'!$D$2:$D$27,MATCH('Sheet 2'!A24+23/24,'Sheet 1'!$A$2:$A$27,0)):INDEX('Sheet 1'!$D$2:$D$27,MATCH('Sheet 2'!A24,'Sheet 1'!$A$2:$A$27,0))),"")</f>
        <v/>
      </c>
      <c r="L24" s="3" t="str">
        <f>IF(D24&lt;&gt;"",MIN(INDEX('Sheet 1'!$E$2:$E$27,MATCH('Sheet 2'!A24+23/24,'Sheet 1'!$A$2:$A$27,0)):INDEX('Sheet 1'!$E$2:$E$27,MATCH('Sheet 2'!A24,'Sheet 1'!$A$2:$A$27,0))),"")</f>
        <v/>
      </c>
      <c r="M24" s="1" t="str">
        <f t="shared" si="4"/>
        <v/>
      </c>
      <c r="N24" s="1" t="str">
        <f t="shared" si="5"/>
        <v/>
      </c>
      <c r="O24" s="1" t="str">
        <f t="shared" si="6"/>
        <v/>
      </c>
      <c r="P24" s="2" t="str">
        <f t="shared" si="7"/>
        <v/>
      </c>
    </row>
    <row r="25" spans="1:20" x14ac:dyDescent="0.25">
      <c r="A25" s="11">
        <f t="shared" si="8"/>
        <v>43731.875</v>
      </c>
      <c r="B25" t="s">
        <v>30</v>
      </c>
      <c r="C25">
        <v>9774.1200000000008</v>
      </c>
      <c r="D25">
        <v>11</v>
      </c>
      <c r="E25" s="12">
        <f>IF(D25&lt;&gt;"",VLOOKUP(A25,'Sheet 1'!$A$2:$H$27,3,0),"")</f>
        <v>9774.1200000000008</v>
      </c>
      <c r="F25" t="e">
        <f>IF(D25&lt;&gt;"",VLOOKUP(A25+1,'Sheet 1'!$A$2:$H$27,3,0),"")</f>
        <v>#N/A</v>
      </c>
      <c r="G25" s="1" t="e">
        <f t="shared" si="0"/>
        <v>#N/A</v>
      </c>
      <c r="H25" s="2" t="e">
        <f t="shared" si="1"/>
        <v>#N/A</v>
      </c>
      <c r="I25" s="3" t="str">
        <f t="shared" si="2"/>
        <v>BEARISH</v>
      </c>
      <c r="J25" t="e">
        <f t="shared" si="3"/>
        <v>#N/A</v>
      </c>
      <c r="K25">
        <f>IF(D25&lt;&gt;"",MAX(INDEX('Sheet 1'!$D$2:$D$27,MATCH('Sheet 2'!A25+23/24,'Sheet 1'!$A$2:$A$27,0)):INDEX('Sheet 1'!$D$2:$D$27,MATCH('Sheet 2'!A25,'Sheet 1'!$A$2:$A$27,0))),"")</f>
        <v>9840</v>
      </c>
      <c r="L25" s="3">
        <f>IF(D25&lt;&gt;"",MIN(INDEX('Sheet 1'!$E$2:$E$27,MATCH('Sheet 2'!A25+23/24,'Sheet 1'!$A$2:$A$27,0)):INDEX('Sheet 1'!$E$2:$E$27,MATCH('Sheet 2'!A25,'Sheet 1'!$A$2:$A$27,0))),"")</f>
        <v>8290.51</v>
      </c>
      <c r="M25" s="1">
        <f t="shared" si="4"/>
        <v>6.7402487385053167E-3</v>
      </c>
      <c r="N25" s="1">
        <f t="shared" si="5"/>
        <v>-0.15178962402753393</v>
      </c>
      <c r="O25" s="1">
        <f t="shared" si="6"/>
        <v>-0.15178962402753393</v>
      </c>
      <c r="P25" s="2" t="str">
        <f t="shared" si="7"/>
        <v>YES</v>
      </c>
    </row>
    <row r="26" spans="1:20" x14ac:dyDescent="0.25">
      <c r="A26" s="11">
        <f t="shared" si="8"/>
        <v>43731.833333333336</v>
      </c>
      <c r="B26" t="s">
        <v>31</v>
      </c>
      <c r="C26">
        <v>9806.08</v>
      </c>
      <c r="E26" s="12" t="str">
        <f>IF(D26&lt;&gt;"",VLOOKUP(A26,'Sheet 1'!$A$2:$H$27,3,0),"")</f>
        <v/>
      </c>
      <c r="F26" t="str">
        <f>IF(D26&lt;&gt;"",VLOOKUP(A26+1,'Sheet 1'!$A$2:$H$27,3,0),"")</f>
        <v/>
      </c>
      <c r="G26" s="1" t="str">
        <f t="shared" si="0"/>
        <v/>
      </c>
      <c r="H26" s="2" t="str">
        <f t="shared" si="1"/>
        <v/>
      </c>
      <c r="I26" s="3" t="str">
        <f t="shared" si="2"/>
        <v/>
      </c>
      <c r="J26" t="str">
        <f t="shared" si="3"/>
        <v/>
      </c>
      <c r="K26" t="str">
        <f>IF(D26&lt;&gt;"",MAX(INDEX('Sheet 1'!$D$2:$D$27,MATCH('Sheet 2'!A26+23/24,'Sheet 1'!$A$2:$A$27,0)):INDEX('Sheet 1'!$D$2:$D$27,MATCH('Sheet 2'!A26,'Sheet 1'!$A$2:$A$27,0))),"")</f>
        <v/>
      </c>
      <c r="L26" s="3" t="str">
        <f>IF(D26&lt;&gt;"",MIN(INDEX('Sheet 1'!$E$2:$E$27,MATCH('Sheet 2'!A26+23/24,'Sheet 1'!$A$2:$A$27,0)):INDEX('Sheet 1'!$E$2:$E$27,MATCH('Sheet 2'!A26,'Sheet 1'!$A$2:$A$27,0))),"")</f>
        <v/>
      </c>
      <c r="M26" s="1" t="str">
        <f t="shared" si="4"/>
        <v/>
      </c>
      <c r="N26" s="1" t="str">
        <f t="shared" si="5"/>
        <v/>
      </c>
      <c r="O26" s="1" t="str">
        <f t="shared" si="6"/>
        <v/>
      </c>
      <c r="P26" s="2" t="str">
        <f t="shared" si="7"/>
        <v/>
      </c>
    </row>
    <row r="27" spans="1:20" x14ac:dyDescent="0.25">
      <c r="A27" s="11">
        <f t="shared" si="8"/>
        <v>43731.791666666664</v>
      </c>
      <c r="B27" s="4" t="s">
        <v>32</v>
      </c>
      <c r="C27" s="4">
        <v>9827.1200000000008</v>
      </c>
      <c r="D27">
        <v>11</v>
      </c>
      <c r="E27" s="12">
        <f>IF(D27&lt;&gt;"",VLOOKUP(A27,'Sheet 1'!$A$2:$H$27,3,0),"")</f>
        <v>9827.1200000000008</v>
      </c>
      <c r="F27">
        <f>IF(D27&lt;&gt;"",VLOOKUP(A27+1,'Sheet 1'!$A$2:$H$27,3,0),"")</f>
        <v>8298.67</v>
      </c>
      <c r="G27" s="1">
        <f>IF(D27&lt;&gt;"",F27/E27-1,"")</f>
        <v>-0.15553386953654791</v>
      </c>
      <c r="H27" s="2" t="str">
        <f>IF(D27&lt;&gt;"",IF(G27&gt;0%,"BULLISH","BEARISH"),"")</f>
        <v>BEARISH</v>
      </c>
      <c r="I27" s="3" t="str">
        <f>IF(D27&lt;&gt;"",IF(D27&gt;50,"BULLISH","BEARISH"),"")</f>
        <v>BEARISH</v>
      </c>
      <c r="J27" t="b">
        <f>IF(D27&lt;&gt;"",IF(D27&lt;&gt;"",I27=H27),"")</f>
        <v>1</v>
      </c>
      <c r="K27">
        <f>IF(D27&lt;&gt;"",MAX(INDEX('Sheet 1'!$D$2:$D$27,MATCH('Sheet 2'!A27+23/24,'Sheet 1'!$A$2:$A$27,0)):INDEX('Sheet 1'!$D$2:$D$27,MATCH('Sheet 2'!A27,'Sheet 1'!$A$2:$A$27,0))),"")</f>
        <v>9840</v>
      </c>
      <c r="L27" s="3">
        <f>IF(D27&lt;&gt;"",MIN(INDEX('Sheet 1'!$E$2:$E$27,MATCH('Sheet 2'!A27+23/24,'Sheet 1'!$A$2:$A$27,0)):INDEX('Sheet 1'!$E$2:$E$27,MATCH('Sheet 2'!A27,'Sheet 1'!$A$2:$A$27,0))),"")</f>
        <v>8600.02</v>
      </c>
      <c r="M27" s="1">
        <f>IF(D27&lt;&gt;"",K27/E27-1,"")</f>
        <v>1.3106586670357245E-3</v>
      </c>
      <c r="N27" s="1">
        <f>IF(D27&lt;&gt;"",L27/E27-1,"")</f>
        <v>-0.12486873061486992</v>
      </c>
      <c r="O27" s="1">
        <f>IF(D27&lt;&gt;"",IF(I27="BEARISH",N27,M27),"")</f>
        <v>-0.12486873061486992</v>
      </c>
      <c r="P27" s="2" t="str">
        <f>IF(D27&lt;&gt;"",IF(OR(O27&gt;=1%,O27&lt;=-1%),"YES","NO"),"")</f>
        <v>YES</v>
      </c>
      <c r="Q27" s="8">
        <f>'Sheet 1'!D25</f>
        <v>9840</v>
      </c>
      <c r="R27" s="9">
        <f>Q27/E27-1</f>
        <v>1.3106586670357245E-3</v>
      </c>
      <c r="T27" s="11">
        <v>43732.75</v>
      </c>
    </row>
    <row r="28" spans="1:20" x14ac:dyDescent="0.25">
      <c r="A28" s="11">
        <f t="shared" si="8"/>
        <v>43731.75</v>
      </c>
      <c r="B28" t="s">
        <v>33</v>
      </c>
      <c r="C28">
        <v>9792.3700000000008</v>
      </c>
      <c r="E28" s="12" t="str">
        <f>IF(D28&lt;&gt;"",VLOOKUP(A28,'Sheet 1'!$A$2:$H$27,3,0),"")</f>
        <v/>
      </c>
      <c r="F28" t="str">
        <f>IF(D28&lt;&gt;"",VLOOKUP(A28+1,'Sheet 1'!$A$2:$H$27,3,0),"")</f>
        <v/>
      </c>
      <c r="G28" s="1" t="str">
        <f>IF(D28&lt;&gt;"",F28/E28-1,"")</f>
        <v/>
      </c>
      <c r="H28" s="2" t="str">
        <f>IF(D28&lt;&gt;"",IF(G28&gt;0%,"BULLISH","BEARISH"),"")</f>
        <v/>
      </c>
      <c r="I28" s="3" t="str">
        <f>IF(D28&lt;&gt;"",IF(D28&gt;50,"BULLISH","BEARISH"),"")</f>
        <v/>
      </c>
      <c r="J28" t="str">
        <f>IF(D28&lt;&gt;"",IF(D28&lt;&gt;"",I28=H28),"")</f>
        <v/>
      </c>
      <c r="K28" t="str">
        <f>IF(D28&lt;&gt;"",MAX(INDEX('Sheet 1'!$D$2:$D$27,MATCH('Sheet 2'!A28+23/24,'Sheet 1'!$A$2:$A$27,0)):INDEX('Sheet 1'!$D$2:$D$27,MATCH('Sheet 2'!A28,'Sheet 1'!$A$2:$A$27,0))),"")</f>
        <v/>
      </c>
      <c r="L28" s="3" t="str">
        <f>IF(D28&lt;&gt;"",MIN(INDEX('Sheet 1'!$E$2:$E$27,MATCH('Sheet 2'!A28+23/24,'Sheet 1'!$A$2:$A$27,0)):INDEX('Sheet 1'!$E$2:$E$27,MATCH('Sheet 2'!A28,'Sheet 1'!$A$2:$A$27,0))),"")</f>
        <v/>
      </c>
      <c r="M28" s="1" t="str">
        <f>IF(D28&lt;&gt;"",K28/E28-1,"")</f>
        <v/>
      </c>
      <c r="N28" s="1" t="str">
        <f>IF(D28&lt;&gt;"",L28/E28-1,"")</f>
        <v/>
      </c>
      <c r="O28" s="1" t="str">
        <f>IF(D28&lt;&gt;"",IF(I28="BEARISH",N28,M28),"")</f>
        <v/>
      </c>
      <c r="P28" s="2" t="str">
        <f>IF(D28&lt;&gt;"",IF(OR(O28&gt;=1%,O28&lt;=-1%),"YES","NO"),"")</f>
        <v/>
      </c>
    </row>
    <row r="29" spans="1:20" x14ac:dyDescent="0.25">
      <c r="A29" s="11">
        <f t="shared" si="8"/>
        <v>43731.708333333336</v>
      </c>
      <c r="B29" t="s">
        <v>34</v>
      </c>
      <c r="C29">
        <v>9813.5</v>
      </c>
      <c r="E29" s="12" t="str">
        <f>IF(D29&lt;&gt;"",VLOOKUP(A29,'Sheet 1'!$A$2:$H$27,3,0),"")</f>
        <v/>
      </c>
      <c r="F29" t="str">
        <f>IF(D29&lt;&gt;"",VLOOKUP(A29+1,'Sheet 1'!$A$2:$H$27,3,0),"")</f>
        <v/>
      </c>
      <c r="G29" s="1" t="str">
        <f>IF(D29&lt;&gt;"",F29/E29-1,"")</f>
        <v/>
      </c>
      <c r="H29" s="2" t="str">
        <f>IF(D29&lt;&gt;"",IF(G29&gt;0%,"BULLISH","BEARISH"),"")</f>
        <v/>
      </c>
      <c r="I29" s="3" t="str">
        <f>IF(D29&lt;&gt;"",IF(D29&gt;50,"BULLISH","BEARISH"),"")</f>
        <v/>
      </c>
      <c r="J29" t="str">
        <f>IF(D29&lt;&gt;"",IF(D29&lt;&gt;"",I29=H29),"")</f>
        <v/>
      </c>
      <c r="K29" t="str">
        <f>IF(D29&lt;&gt;"",MAX(INDEX('Sheet 1'!$D$2:$D$27,MATCH('Sheet 2'!A29+23/24,'Sheet 1'!$A$2:$A$27,0)):INDEX('Sheet 1'!$D$2:$D$27,MATCH('Sheet 2'!A29,'Sheet 1'!$A$2:$A$27,0))),"")</f>
        <v/>
      </c>
      <c r="L29" s="3" t="str">
        <f>IF(D29&lt;&gt;"",MIN(INDEX('Sheet 1'!$E$2:$E$27,MATCH('Sheet 2'!A29+23/24,'Sheet 1'!$A$2:$A$27,0)):INDEX('Sheet 1'!$E$2:$E$27,MATCH('Sheet 2'!A29,'Sheet 1'!$A$2:$A$27,0))),"")</f>
        <v/>
      </c>
      <c r="M29" s="1" t="str">
        <f>IF(D29&lt;&gt;"",K29/E29-1,"")</f>
        <v/>
      </c>
      <c r="N29" s="1" t="str">
        <f>IF(D29&lt;&gt;"",L29/E29-1,"")</f>
        <v/>
      </c>
      <c r="O29" s="1" t="str">
        <f>IF(D29&lt;&gt;"",IF(I29="BEARISH",N29,M29),"")</f>
        <v/>
      </c>
      <c r="P29" s="2" t="str">
        <f>IF(D29&lt;&gt;"",IF(OR(O29&gt;=1%,O29&lt;=-1%),"YES","NO"),"")</f>
        <v/>
      </c>
    </row>
    <row r="30" spans="1:20" x14ac:dyDescent="0.25">
      <c r="A30" s="11"/>
      <c r="M30" s="7"/>
    </row>
    <row r="31" spans="1:20" x14ac:dyDescent="0.25">
      <c r="A31" s="11"/>
      <c r="M31" s="7"/>
    </row>
    <row r="32" spans="1:20" x14ac:dyDescent="0.25">
      <c r="A32" s="11">
        <f>A27+23/24</f>
        <v>43732.75</v>
      </c>
      <c r="M32" s="7"/>
    </row>
    <row r="33" spans="1:21" ht="30" customHeight="1" x14ac:dyDescent="0.25">
      <c r="A33" s="11"/>
      <c r="M33" s="7"/>
      <c r="N33" s="7"/>
      <c r="Q33" s="7"/>
      <c r="U33" s="6"/>
    </row>
    <row r="34" spans="1:21" x14ac:dyDescent="0.25">
      <c r="A34" s="11"/>
      <c r="M34" s="7"/>
    </row>
    <row r="35" spans="1:21" x14ac:dyDescent="0.25">
      <c r="A35" s="11"/>
    </row>
    <row r="36" spans="1:21" x14ac:dyDescent="0.25">
      <c r="A36" s="11"/>
      <c r="M36" s="7"/>
    </row>
    <row r="37" spans="1:21" x14ac:dyDescent="0.25">
      <c r="M37" s="7"/>
    </row>
  </sheetData>
  <autoFilter ref="B2:R36" xr:uid="{00000000-0009-0000-0000-000001000000}"/>
  <mergeCells count="1">
    <mergeCell ref="G1:J1"/>
  </mergeCells>
  <pageMargins left="0.7" right="0.7" top="0.75" bottom="0.75" header="0.3" footer="0.3"/>
  <pageSetup paperSize="9" orientation="portrait" r:id="rId1"/>
  <ignoredErrors>
    <ignoredError sqref="E2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 1</vt:lpstr>
      <vt:lpstr>Sheet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2020-02-19T15:42:56Z</dcterms:created>
  <dcterms:modified xsi:type="dcterms:W3CDTF">2020-03-01T06:23:18Z</dcterms:modified>
</cp:coreProperties>
</file>