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240" yWindow="120" windowWidth="7770" windowHeight="4560" activeTab="1"/>
  </bookViews>
  <sheets>
    <sheet name="Pesée 1" sheetId="24" r:id="rId1"/>
    <sheet name="graph1" sheetId="28" r:id="rId2"/>
  </sheets>
  <definedNames>
    <definedName name="_xlnm.Print_Area" localSheetId="1">graph1!$A$1:$K$33</definedName>
    <definedName name="_xlnm.Print_Area" localSheetId="0">'Pesée 1'!$A$1:$L$118</definedName>
  </definedNames>
  <calcPr calcId="145621"/>
  <customWorkbookViews>
    <customWorkbookView name="Toshiba - Affichage personnalisé" guid="{219F9A5B-B378-41C6-BD51-E1A67234CEE6}" mergeInterval="0" personalView="1" maximized="1" windowWidth="1020" windowHeight="543" activeSheetId="1"/>
  </customWorkbookViews>
</workbook>
</file>

<file path=xl/calcChain.xml><?xml version="1.0" encoding="utf-8"?>
<calcChain xmlns="http://schemas.openxmlformats.org/spreadsheetml/2006/main">
  <c r="AA11" i="28" l="1"/>
  <c r="AB11" i="28"/>
  <c r="Z12" i="28"/>
  <c r="AA12" i="28"/>
  <c r="AB12" i="28"/>
  <c r="AA13" i="28"/>
  <c r="AB13" i="28"/>
  <c r="AA14" i="28"/>
  <c r="AB14" i="28"/>
  <c r="AA15" i="28"/>
  <c r="AB15" i="28"/>
  <c r="Z16" i="28"/>
  <c r="AA16" i="28"/>
  <c r="AB16" i="28"/>
  <c r="AA17" i="28"/>
  <c r="AB17" i="28"/>
  <c r="AA18" i="28"/>
  <c r="AB18" i="28"/>
  <c r="W20" i="28"/>
  <c r="Z11" i="28" s="1"/>
  <c r="Z10" i="28" s="1"/>
  <c r="U100" i="28"/>
  <c r="T100" i="28"/>
  <c r="R100" i="28"/>
  <c r="S100" i="28" s="1"/>
  <c r="U99" i="28"/>
  <c r="T99" i="28"/>
  <c r="R99" i="28"/>
  <c r="S99" i="28" s="1"/>
  <c r="U98" i="28"/>
  <c r="T98" i="28"/>
  <c r="R98" i="28"/>
  <c r="S98" i="28" s="1"/>
  <c r="U97" i="28"/>
  <c r="T97" i="28"/>
  <c r="R97" i="28"/>
  <c r="S97" i="28" s="1"/>
  <c r="U96" i="28"/>
  <c r="T96" i="28"/>
  <c r="R96" i="28"/>
  <c r="S96" i="28" s="1"/>
  <c r="U95" i="28"/>
  <c r="T95" i="28"/>
  <c r="R95" i="28"/>
  <c r="S95" i="28" s="1"/>
  <c r="U94" i="28"/>
  <c r="T94" i="28"/>
  <c r="R94" i="28"/>
  <c r="S94" i="28" s="1"/>
  <c r="U93" i="28"/>
  <c r="T93" i="28"/>
  <c r="R93" i="28"/>
  <c r="S93" i="28" s="1"/>
  <c r="U92" i="28"/>
  <c r="T92" i="28"/>
  <c r="R92" i="28"/>
  <c r="S92" i="28" s="1"/>
  <c r="U91" i="28"/>
  <c r="T91" i="28"/>
  <c r="R91" i="28"/>
  <c r="S91" i="28" s="1"/>
  <c r="U90" i="28"/>
  <c r="T90" i="28"/>
  <c r="R90" i="28"/>
  <c r="S90" i="28" s="1"/>
  <c r="U89" i="28"/>
  <c r="T89" i="28"/>
  <c r="R89" i="28"/>
  <c r="S89" i="28" s="1"/>
  <c r="U88" i="28"/>
  <c r="T88" i="28"/>
  <c r="R88" i="28"/>
  <c r="S88" i="28" s="1"/>
  <c r="U87" i="28"/>
  <c r="T87" i="28"/>
  <c r="R87" i="28"/>
  <c r="S87" i="28" s="1"/>
  <c r="U86" i="28"/>
  <c r="T86" i="28"/>
  <c r="R86" i="28"/>
  <c r="S86" i="28" s="1"/>
  <c r="U85" i="28"/>
  <c r="T85" i="28"/>
  <c r="R85" i="28"/>
  <c r="S85" i="28" s="1"/>
  <c r="U84" i="28"/>
  <c r="T84" i="28"/>
  <c r="R84" i="28"/>
  <c r="S84" i="28" s="1"/>
  <c r="U83" i="28"/>
  <c r="T83" i="28"/>
  <c r="R83" i="28"/>
  <c r="S83" i="28" s="1"/>
  <c r="U82" i="28"/>
  <c r="T82" i="28"/>
  <c r="R82" i="28"/>
  <c r="S82" i="28" s="1"/>
  <c r="U81" i="28"/>
  <c r="T81" i="28"/>
  <c r="R81" i="28"/>
  <c r="S81" i="28" s="1"/>
  <c r="U80" i="28"/>
  <c r="T80" i="28"/>
  <c r="R80" i="28"/>
  <c r="S80" i="28" s="1"/>
  <c r="U79" i="28"/>
  <c r="T79" i="28"/>
  <c r="R79" i="28"/>
  <c r="S79" i="28" s="1"/>
  <c r="U78" i="28"/>
  <c r="T78" i="28"/>
  <c r="R78" i="28"/>
  <c r="S78" i="28" s="1"/>
  <c r="U77" i="28"/>
  <c r="T77" i="28"/>
  <c r="R77" i="28"/>
  <c r="S77" i="28" s="1"/>
  <c r="U76" i="28"/>
  <c r="T76" i="28"/>
  <c r="R76" i="28"/>
  <c r="S76" i="28" s="1"/>
  <c r="U75" i="28"/>
  <c r="T75" i="28"/>
  <c r="R75" i="28"/>
  <c r="S75" i="28" s="1"/>
  <c r="U74" i="28"/>
  <c r="T74" i="28"/>
  <c r="R74" i="28"/>
  <c r="S74" i="28" s="1"/>
  <c r="U73" i="28"/>
  <c r="T73" i="28"/>
  <c r="R73" i="28"/>
  <c r="S73" i="28" s="1"/>
  <c r="U72" i="28"/>
  <c r="T72" i="28"/>
  <c r="R72" i="28"/>
  <c r="S72" i="28" s="1"/>
  <c r="U71" i="28"/>
  <c r="T71" i="28"/>
  <c r="R71" i="28"/>
  <c r="S71" i="28" s="1"/>
  <c r="U70" i="28"/>
  <c r="T70" i="28"/>
  <c r="R70" i="28"/>
  <c r="S70" i="28" s="1"/>
  <c r="U69" i="28"/>
  <c r="T69" i="28"/>
  <c r="R69" i="28"/>
  <c r="S69" i="28" s="1"/>
  <c r="U68" i="28"/>
  <c r="T68" i="28"/>
  <c r="R68" i="28"/>
  <c r="S68" i="28" s="1"/>
  <c r="U67" i="28"/>
  <c r="T67" i="28"/>
  <c r="R67" i="28"/>
  <c r="S67" i="28" s="1"/>
  <c r="U66" i="28"/>
  <c r="T66" i="28"/>
  <c r="R66" i="28"/>
  <c r="S66" i="28" s="1"/>
  <c r="U65" i="28"/>
  <c r="T65" i="28"/>
  <c r="R65" i="28"/>
  <c r="S65" i="28" s="1"/>
  <c r="U64" i="28"/>
  <c r="T64" i="28"/>
  <c r="R64" i="28"/>
  <c r="S64" i="28" s="1"/>
  <c r="U63" i="28"/>
  <c r="T63" i="28"/>
  <c r="R63" i="28"/>
  <c r="S63" i="28" s="1"/>
  <c r="U62" i="28"/>
  <c r="T62" i="28"/>
  <c r="R62" i="28"/>
  <c r="S62" i="28" s="1"/>
  <c r="U61" i="28"/>
  <c r="T61" i="28"/>
  <c r="R61" i="28"/>
  <c r="S61" i="28" s="1"/>
  <c r="U60" i="28"/>
  <c r="T60" i="28"/>
  <c r="R60" i="28"/>
  <c r="S60" i="28" s="1"/>
  <c r="U59" i="28"/>
  <c r="T59" i="28"/>
  <c r="R59" i="28"/>
  <c r="S59" i="28" s="1"/>
  <c r="U58" i="28"/>
  <c r="T58" i="28"/>
  <c r="R58" i="28"/>
  <c r="S58" i="28" s="1"/>
  <c r="U57" i="28"/>
  <c r="T57" i="28"/>
  <c r="R57" i="28"/>
  <c r="S57" i="28" s="1"/>
  <c r="U56" i="28"/>
  <c r="T56" i="28"/>
  <c r="R56" i="28"/>
  <c r="S56" i="28" s="1"/>
  <c r="U55" i="28"/>
  <c r="T55" i="28"/>
  <c r="R55" i="28"/>
  <c r="S55" i="28" s="1"/>
  <c r="U54" i="28"/>
  <c r="T54" i="28"/>
  <c r="R54" i="28"/>
  <c r="S54" i="28" s="1"/>
  <c r="U53" i="28"/>
  <c r="T53" i="28"/>
  <c r="R53" i="28"/>
  <c r="S53" i="28" s="1"/>
  <c r="U52" i="28"/>
  <c r="T52" i="28"/>
  <c r="R52" i="28"/>
  <c r="S52" i="28" s="1"/>
  <c r="U51" i="28"/>
  <c r="T51" i="28"/>
  <c r="R51" i="28"/>
  <c r="S51" i="28" s="1"/>
  <c r="U50" i="28"/>
  <c r="T50" i="28"/>
  <c r="R50" i="28"/>
  <c r="S50" i="28" s="1"/>
  <c r="U49" i="28"/>
  <c r="T49" i="28"/>
  <c r="R49" i="28"/>
  <c r="S49" i="28" s="1"/>
  <c r="U48" i="28"/>
  <c r="T48" i="28"/>
  <c r="R48" i="28"/>
  <c r="S48" i="28" s="1"/>
  <c r="U47" i="28"/>
  <c r="T47" i="28"/>
  <c r="R47" i="28"/>
  <c r="S47" i="28" s="1"/>
  <c r="U46" i="28"/>
  <c r="T46" i="28"/>
  <c r="R46" i="28"/>
  <c r="S46" i="28" s="1"/>
  <c r="U45" i="28"/>
  <c r="T45" i="28"/>
  <c r="R45" i="28"/>
  <c r="S45" i="28" s="1"/>
  <c r="U44" i="28"/>
  <c r="T44" i="28"/>
  <c r="R44" i="28"/>
  <c r="S44" i="28" s="1"/>
  <c r="U43" i="28"/>
  <c r="T43" i="28"/>
  <c r="R43" i="28"/>
  <c r="S43" i="28" s="1"/>
  <c r="U42" i="28"/>
  <c r="T42" i="28"/>
  <c r="R42" i="28"/>
  <c r="S42" i="28" s="1"/>
  <c r="U41" i="28"/>
  <c r="T41" i="28"/>
  <c r="R41" i="28"/>
  <c r="S41" i="28" s="1"/>
  <c r="U40" i="28"/>
  <c r="T40" i="28"/>
  <c r="R40" i="28"/>
  <c r="S40" i="28" s="1"/>
  <c r="U39" i="28"/>
  <c r="T39" i="28"/>
  <c r="R39" i="28"/>
  <c r="S39" i="28" s="1"/>
  <c r="U38" i="28"/>
  <c r="T38" i="28"/>
  <c r="R38" i="28"/>
  <c r="S38" i="28" s="1"/>
  <c r="U37" i="28"/>
  <c r="T37" i="28"/>
  <c r="R37" i="28"/>
  <c r="S37" i="28" s="1"/>
  <c r="U36" i="28"/>
  <c r="T36" i="28"/>
  <c r="R36" i="28"/>
  <c r="S36" i="28" s="1"/>
  <c r="U35" i="28"/>
  <c r="T35" i="28"/>
  <c r="R35" i="28"/>
  <c r="S35" i="28" s="1"/>
  <c r="U34" i="28"/>
  <c r="T34" i="28"/>
  <c r="R34" i="28"/>
  <c r="S34" i="28" s="1"/>
  <c r="U33" i="28"/>
  <c r="T33" i="28"/>
  <c r="R33" i="28"/>
  <c r="S33" i="28" s="1"/>
  <c r="U32" i="28"/>
  <c r="T32" i="28"/>
  <c r="R32" i="28"/>
  <c r="S32" i="28" s="1"/>
  <c r="U31" i="28"/>
  <c r="T31" i="28"/>
  <c r="R31" i="28"/>
  <c r="S31" i="28" s="1"/>
  <c r="U30" i="28"/>
  <c r="T30" i="28"/>
  <c r="R30" i="28"/>
  <c r="S30" i="28" s="1"/>
  <c r="U29" i="28"/>
  <c r="T29" i="28"/>
  <c r="R29" i="28"/>
  <c r="S29" i="28" s="1"/>
  <c r="U28" i="28"/>
  <c r="T28" i="28"/>
  <c r="R28" i="28"/>
  <c r="S28" i="28" s="1"/>
  <c r="U27" i="28"/>
  <c r="T27" i="28"/>
  <c r="R27" i="28"/>
  <c r="S27" i="28" s="1"/>
  <c r="U26" i="28"/>
  <c r="T26" i="28"/>
  <c r="R26" i="28"/>
  <c r="S26" i="28" s="1"/>
  <c r="U25" i="28"/>
  <c r="T25" i="28"/>
  <c r="R25" i="28"/>
  <c r="S25" i="28" s="1"/>
  <c r="U24" i="28"/>
  <c r="T24" i="28"/>
  <c r="R24" i="28"/>
  <c r="S24" i="28" s="1"/>
  <c r="U23" i="28"/>
  <c r="T23" i="28"/>
  <c r="R23" i="28"/>
  <c r="S23" i="28" s="1"/>
  <c r="U22" i="28"/>
  <c r="T22" i="28"/>
  <c r="R22" i="28"/>
  <c r="S22" i="28" s="1"/>
  <c r="U21" i="28"/>
  <c r="T21" i="28"/>
  <c r="R21" i="28"/>
  <c r="S21" i="28" s="1"/>
  <c r="U20" i="28"/>
  <c r="T20" i="28"/>
  <c r="R20" i="28"/>
  <c r="S20" i="28" s="1"/>
  <c r="U19" i="28"/>
  <c r="T19" i="28"/>
  <c r="R19" i="28"/>
  <c r="S19" i="28" s="1"/>
  <c r="U18" i="28"/>
  <c r="T18" i="28"/>
  <c r="R18" i="28"/>
  <c r="S18" i="28" s="1"/>
  <c r="U17" i="28"/>
  <c r="T17" i="28"/>
  <c r="R17" i="28"/>
  <c r="S17" i="28" s="1"/>
  <c r="U16" i="28"/>
  <c r="T16" i="28"/>
  <c r="R16" i="28"/>
  <c r="S16" i="28" s="1"/>
  <c r="U15" i="28"/>
  <c r="T15" i="28"/>
  <c r="R15" i="28"/>
  <c r="S15" i="28" s="1"/>
  <c r="U14" i="28"/>
  <c r="T14" i="28"/>
  <c r="R14" i="28"/>
  <c r="S14" i="28" s="1"/>
  <c r="U13" i="28"/>
  <c r="T13" i="28"/>
  <c r="R13" i="28"/>
  <c r="S13" i="28" s="1"/>
  <c r="U12" i="28"/>
  <c r="T12" i="28"/>
  <c r="R12" i="28"/>
  <c r="S12" i="28" s="1"/>
  <c r="U11" i="28"/>
  <c r="T11" i="28"/>
  <c r="R11" i="28"/>
  <c r="S11" i="28" s="1"/>
  <c r="U10" i="28"/>
  <c r="T10" i="28"/>
  <c r="R10" i="28"/>
  <c r="S10" i="28" s="1"/>
  <c r="U9" i="28"/>
  <c r="T9" i="28"/>
  <c r="R9" i="28"/>
  <c r="S9" i="28" s="1"/>
  <c r="U8" i="28"/>
  <c r="T8" i="28"/>
  <c r="R8" i="28"/>
  <c r="S8" i="28" s="1"/>
  <c r="U7" i="28"/>
  <c r="T7" i="28"/>
  <c r="R7" i="28"/>
  <c r="S7" i="28" s="1"/>
  <c r="U6" i="28"/>
  <c r="T6" i="28"/>
  <c r="R6" i="28"/>
  <c r="S6" i="28" s="1"/>
  <c r="E6" i="28"/>
  <c r="U5" i="28"/>
  <c r="T5" i="28"/>
  <c r="R5" i="28"/>
  <c r="S5" i="28" s="1"/>
  <c r="U4" i="28"/>
  <c r="T4" i="28"/>
  <c r="R4" i="28"/>
  <c r="S4" i="28" s="1"/>
  <c r="E4" i="28"/>
  <c r="U3" i="28"/>
  <c r="T3" i="28"/>
  <c r="R3" i="28"/>
  <c r="S3" i="28" s="1"/>
  <c r="U2" i="28"/>
  <c r="T2" i="28"/>
  <c r="R2" i="28"/>
  <c r="S2" i="28" s="1"/>
  <c r="U1" i="28"/>
  <c r="T1" i="28"/>
  <c r="R1" i="28"/>
  <c r="S1" i="28" s="1"/>
  <c r="X3" i="28" l="1"/>
  <c r="W7" i="28" s="1"/>
  <c r="Z3" i="28"/>
  <c r="Y7" i="28" s="1"/>
  <c r="Z17" i="28"/>
  <c r="Z13" i="28"/>
  <c r="Z18" i="28"/>
  <c r="Z19" i="28" s="1"/>
  <c r="Z14" i="28"/>
  <c r="Z15" i="28"/>
  <c r="X2" i="28"/>
  <c r="X7" i="28" s="1"/>
  <c r="Z2" i="28"/>
  <c r="Z7" i="28" s="1"/>
  <c r="H16" i="24" l="1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3" i="24"/>
  <c r="H34" i="24"/>
  <c r="H35" i="24"/>
  <c r="H36" i="24"/>
  <c r="H37" i="24"/>
  <c r="H38" i="24"/>
  <c r="H39" i="24"/>
  <c r="H40" i="24"/>
  <c r="H41" i="24"/>
  <c r="H42" i="24"/>
  <c r="H43" i="24"/>
  <c r="H44" i="24"/>
  <c r="H45" i="24"/>
  <c r="H46" i="24"/>
  <c r="H47" i="24"/>
  <c r="H48" i="24"/>
  <c r="H49" i="24"/>
  <c r="H50" i="24"/>
  <c r="H51" i="24"/>
  <c r="H52" i="24"/>
  <c r="H53" i="24"/>
  <c r="H54" i="24"/>
  <c r="H55" i="24"/>
  <c r="H56" i="24"/>
  <c r="H57" i="24"/>
  <c r="H58" i="24"/>
  <c r="H59" i="24"/>
  <c r="H60" i="24"/>
  <c r="H61" i="24"/>
  <c r="H62" i="24"/>
  <c r="H63" i="24"/>
  <c r="H64" i="24"/>
  <c r="H65" i="24"/>
  <c r="H66" i="24"/>
  <c r="H67" i="24"/>
  <c r="H68" i="24"/>
  <c r="H69" i="24"/>
  <c r="H70" i="24"/>
  <c r="H71" i="24"/>
  <c r="H72" i="24"/>
  <c r="H73" i="24"/>
  <c r="H74" i="24"/>
  <c r="H75" i="24"/>
  <c r="H76" i="24"/>
  <c r="H77" i="24"/>
  <c r="H78" i="24"/>
  <c r="H79" i="24"/>
  <c r="H80" i="24"/>
  <c r="H81" i="24"/>
  <c r="H82" i="24"/>
  <c r="H83" i="24"/>
  <c r="H84" i="24"/>
  <c r="H85" i="24"/>
  <c r="H86" i="24"/>
  <c r="H87" i="24"/>
  <c r="H88" i="24"/>
  <c r="H89" i="24"/>
  <c r="H90" i="24"/>
  <c r="H91" i="24"/>
  <c r="H92" i="24"/>
  <c r="H93" i="24"/>
  <c r="H94" i="24"/>
  <c r="H95" i="24"/>
  <c r="H96" i="24"/>
  <c r="H97" i="24"/>
  <c r="H98" i="24"/>
  <c r="H99" i="24"/>
  <c r="H100" i="24"/>
  <c r="H101" i="24"/>
  <c r="H102" i="24"/>
  <c r="H103" i="24"/>
  <c r="H104" i="24"/>
  <c r="H105" i="24"/>
  <c r="H106" i="24"/>
  <c r="H107" i="24"/>
  <c r="H108" i="24"/>
  <c r="G16" i="24"/>
  <c r="G17" i="24"/>
  <c r="G18" i="24"/>
  <c r="G19" i="24"/>
  <c r="G20" i="24"/>
  <c r="G21" i="24"/>
  <c r="G22" i="24"/>
  <c r="G23" i="24"/>
  <c r="G24" i="24"/>
  <c r="G25" i="24"/>
  <c r="G26" i="24"/>
  <c r="G27" i="24"/>
  <c r="G28" i="24"/>
  <c r="G29" i="24"/>
  <c r="G30" i="24"/>
  <c r="G31" i="24"/>
  <c r="G32" i="24"/>
  <c r="G33" i="24"/>
  <c r="G34" i="24"/>
  <c r="G35" i="24"/>
  <c r="G36" i="24"/>
  <c r="G37" i="24"/>
  <c r="G38" i="24"/>
  <c r="G39" i="24"/>
  <c r="G40" i="24"/>
  <c r="G41" i="24"/>
  <c r="G42" i="24"/>
  <c r="G43" i="24"/>
  <c r="G44" i="24"/>
  <c r="G45" i="24"/>
  <c r="G46" i="24"/>
  <c r="G47" i="24"/>
  <c r="G48" i="24"/>
  <c r="G49" i="24"/>
  <c r="G50" i="24"/>
  <c r="G51" i="24"/>
  <c r="G52" i="24"/>
  <c r="G53" i="24"/>
  <c r="G54" i="24"/>
  <c r="G55" i="24"/>
  <c r="G56" i="24"/>
  <c r="G57" i="24"/>
  <c r="G58" i="24"/>
  <c r="G59" i="24"/>
  <c r="G60" i="24"/>
  <c r="G61" i="24"/>
  <c r="G62" i="24"/>
  <c r="G63" i="24"/>
  <c r="G64" i="24"/>
  <c r="G65" i="24"/>
  <c r="G66" i="24"/>
  <c r="G67" i="24"/>
  <c r="G68" i="24"/>
  <c r="G69" i="24"/>
  <c r="G70" i="24"/>
  <c r="G71" i="24"/>
  <c r="G72" i="24"/>
  <c r="G73" i="24"/>
  <c r="G74" i="24"/>
  <c r="G75" i="24"/>
  <c r="G76" i="24"/>
  <c r="G77" i="24"/>
  <c r="G78" i="24"/>
  <c r="G79" i="24"/>
  <c r="G80" i="24"/>
  <c r="G81" i="24"/>
  <c r="G82" i="24"/>
  <c r="G83" i="24"/>
  <c r="G84" i="24"/>
  <c r="G85" i="24"/>
  <c r="G86" i="24"/>
  <c r="G87" i="24"/>
  <c r="G88" i="24"/>
  <c r="G89" i="24"/>
  <c r="G90" i="24"/>
  <c r="G91" i="24"/>
  <c r="G92" i="24"/>
  <c r="G93" i="24"/>
  <c r="G94" i="24"/>
  <c r="G95" i="24"/>
  <c r="G96" i="24"/>
  <c r="G97" i="24"/>
  <c r="G98" i="24"/>
  <c r="G99" i="24"/>
  <c r="G100" i="24"/>
  <c r="G101" i="24"/>
  <c r="G102" i="24"/>
  <c r="G103" i="24"/>
  <c r="G104" i="24"/>
  <c r="G105" i="24"/>
  <c r="G106" i="24"/>
  <c r="G107" i="24"/>
  <c r="G108" i="24"/>
  <c r="G112" i="24" l="1"/>
  <c r="C109" i="24"/>
  <c r="K108" i="24"/>
  <c r="K107" i="24"/>
  <c r="K106" i="24"/>
  <c r="K105" i="24"/>
  <c r="K104" i="24"/>
  <c r="K103" i="24"/>
  <c r="K102" i="24"/>
  <c r="K101" i="24"/>
  <c r="K100" i="24"/>
  <c r="K99" i="24"/>
  <c r="K98" i="24"/>
  <c r="K97" i="24"/>
  <c r="K96" i="24"/>
  <c r="K95" i="24"/>
  <c r="T95" i="24" s="1"/>
  <c r="K94" i="24"/>
  <c r="K93" i="24"/>
  <c r="K92" i="24"/>
  <c r="K91" i="24"/>
  <c r="K90" i="24"/>
  <c r="K89" i="24"/>
  <c r="K88" i="24"/>
  <c r="K87" i="24"/>
  <c r="K86" i="24"/>
  <c r="K85" i="24"/>
  <c r="J85" i="24"/>
  <c r="K84" i="24"/>
  <c r="K83" i="24"/>
  <c r="K82" i="24"/>
  <c r="K81" i="24"/>
  <c r="J81" i="24"/>
  <c r="K80" i="24"/>
  <c r="K79" i="24"/>
  <c r="T79" i="24" s="1"/>
  <c r="K78" i="24"/>
  <c r="K77" i="24"/>
  <c r="K76" i="24"/>
  <c r="K75" i="24"/>
  <c r="K74" i="24"/>
  <c r="K73" i="24"/>
  <c r="K72" i="24"/>
  <c r="K71" i="24"/>
  <c r="K70" i="24"/>
  <c r="K69" i="24"/>
  <c r="K68" i="24"/>
  <c r="K67" i="24"/>
  <c r="K66" i="24"/>
  <c r="K65" i="24"/>
  <c r="K64" i="24"/>
  <c r="K63" i="24"/>
  <c r="K62" i="24"/>
  <c r="K61" i="24"/>
  <c r="K60" i="24"/>
  <c r="K59" i="24"/>
  <c r="K58" i="24"/>
  <c r="K57" i="24"/>
  <c r="K56" i="24"/>
  <c r="K55" i="24"/>
  <c r="I55" i="24"/>
  <c r="K54" i="24"/>
  <c r="K53" i="24"/>
  <c r="K52" i="24"/>
  <c r="K51" i="24"/>
  <c r="K50" i="24"/>
  <c r="K49" i="24"/>
  <c r="K48" i="24"/>
  <c r="K47" i="24"/>
  <c r="T47" i="24" s="1"/>
  <c r="K46" i="24"/>
  <c r="K45" i="24"/>
  <c r="K44" i="24"/>
  <c r="K43" i="24"/>
  <c r="K42" i="24"/>
  <c r="K41" i="24"/>
  <c r="K40" i="24"/>
  <c r="K39" i="24"/>
  <c r="K38" i="24"/>
  <c r="K37" i="24"/>
  <c r="K36" i="24"/>
  <c r="K35" i="24"/>
  <c r="K34" i="24"/>
  <c r="K33" i="24"/>
  <c r="K32" i="24"/>
  <c r="J32" i="24"/>
  <c r="K31" i="24"/>
  <c r="K30" i="24"/>
  <c r="U30" i="24" s="1"/>
  <c r="K29" i="24"/>
  <c r="K28" i="24"/>
  <c r="J28" i="24"/>
  <c r="K27" i="24"/>
  <c r="U27" i="24" s="1"/>
  <c r="K26" i="24"/>
  <c r="K25" i="24"/>
  <c r="K24" i="24"/>
  <c r="J24" i="24"/>
  <c r="K23" i="24"/>
  <c r="K22" i="24"/>
  <c r="T22" i="24" s="1"/>
  <c r="K21" i="24"/>
  <c r="K20" i="24"/>
  <c r="V20" i="24" s="1"/>
  <c r="K19" i="24"/>
  <c r="V19" i="24" s="1"/>
  <c r="K18" i="24"/>
  <c r="T18" i="24" s="1"/>
  <c r="K17" i="24"/>
  <c r="K16" i="24"/>
  <c r="J16" i="24"/>
  <c r="W3" i="28" l="1"/>
  <c r="W1" i="28"/>
  <c r="W2" i="28"/>
  <c r="Z1" i="28"/>
  <c r="I23" i="24"/>
  <c r="I19" i="24"/>
  <c r="J27" i="24"/>
  <c r="J56" i="24"/>
  <c r="J17" i="24"/>
  <c r="J26" i="24"/>
  <c r="I30" i="24"/>
  <c r="V33" i="24"/>
  <c r="J35" i="24"/>
  <c r="U36" i="24"/>
  <c r="V38" i="24"/>
  <c r="I40" i="24"/>
  <c r="I46" i="24"/>
  <c r="I65" i="24"/>
  <c r="T68" i="24"/>
  <c r="J88" i="24"/>
  <c r="I97" i="24"/>
  <c r="J99" i="24"/>
  <c r="J104" i="24"/>
  <c r="J108" i="24"/>
  <c r="I16" i="24"/>
  <c r="V17" i="24"/>
  <c r="V22" i="24"/>
  <c r="J23" i="24"/>
  <c r="U24" i="24"/>
  <c r="V26" i="24"/>
  <c r="T27" i="24"/>
  <c r="U28" i="24"/>
  <c r="T30" i="24"/>
  <c r="I31" i="24"/>
  <c r="J34" i="24"/>
  <c r="T35" i="24"/>
  <c r="J37" i="24"/>
  <c r="J39" i="24"/>
  <c r="U40" i="24"/>
  <c r="V42" i="24"/>
  <c r="U44" i="24"/>
  <c r="T46" i="24"/>
  <c r="J48" i="24"/>
  <c r="J52" i="24"/>
  <c r="V55" i="24"/>
  <c r="T56" i="24"/>
  <c r="V59" i="24"/>
  <c r="V63" i="24"/>
  <c r="V67" i="24"/>
  <c r="V68" i="24"/>
  <c r="V70" i="24"/>
  <c r="T72" i="24"/>
  <c r="V74" i="24"/>
  <c r="T76" i="24"/>
  <c r="V78" i="24"/>
  <c r="J80" i="24"/>
  <c r="V83" i="24"/>
  <c r="I85" i="24"/>
  <c r="V86" i="24"/>
  <c r="T88" i="24"/>
  <c r="V90" i="24"/>
  <c r="T92" i="24"/>
  <c r="V94" i="24"/>
  <c r="I96" i="24"/>
  <c r="V99" i="24"/>
  <c r="J103" i="24"/>
  <c r="V104" i="24"/>
  <c r="J107" i="24"/>
  <c r="I108" i="24"/>
  <c r="U20" i="24"/>
  <c r="I32" i="24"/>
  <c r="J59" i="24"/>
  <c r="I61" i="24"/>
  <c r="J63" i="24"/>
  <c r="J76" i="24"/>
  <c r="I20" i="24"/>
  <c r="J21" i="24"/>
  <c r="T23" i="24"/>
  <c r="J25" i="24"/>
  <c r="J29" i="24"/>
  <c r="J31" i="24"/>
  <c r="U32" i="24"/>
  <c r="V34" i="24"/>
  <c r="I36" i="24"/>
  <c r="V37" i="24"/>
  <c r="T39" i="24"/>
  <c r="J41" i="24"/>
  <c r="J43" i="24"/>
  <c r="J45" i="24"/>
  <c r="J47" i="24"/>
  <c r="T48" i="24"/>
  <c r="T50" i="24"/>
  <c r="T52" i="24"/>
  <c r="V54" i="24"/>
  <c r="I57" i="24"/>
  <c r="V58" i="24"/>
  <c r="I60" i="24"/>
  <c r="J64" i="24"/>
  <c r="J68" i="24"/>
  <c r="I69" i="24"/>
  <c r="J71" i="24"/>
  <c r="I73" i="24"/>
  <c r="J75" i="24"/>
  <c r="I77" i="24"/>
  <c r="J79" i="24"/>
  <c r="T80" i="24"/>
  <c r="J84" i="24"/>
  <c r="J87" i="24"/>
  <c r="I89" i="24"/>
  <c r="J91" i="24"/>
  <c r="I93" i="24"/>
  <c r="J95" i="24"/>
  <c r="T96" i="24"/>
  <c r="J100" i="24"/>
  <c r="V103" i="24"/>
  <c r="J106" i="24"/>
  <c r="V107" i="24"/>
  <c r="V108" i="24"/>
  <c r="T19" i="24"/>
  <c r="J22" i="24"/>
  <c r="I42" i="24"/>
  <c r="I44" i="24"/>
  <c r="V49" i="24"/>
  <c r="V51" i="24"/>
  <c r="V53" i="24"/>
  <c r="J67" i="24"/>
  <c r="J72" i="24"/>
  <c r="J83" i="24"/>
  <c r="T84" i="24"/>
  <c r="J92" i="24"/>
  <c r="J101" i="24"/>
  <c r="V105" i="24"/>
  <c r="J18" i="24"/>
  <c r="U16" i="24"/>
  <c r="V18" i="24"/>
  <c r="J19" i="24"/>
  <c r="J20" i="24"/>
  <c r="V21" i="24"/>
  <c r="I24" i="24"/>
  <c r="V25" i="24"/>
  <c r="I27" i="24"/>
  <c r="I28" i="24"/>
  <c r="V29" i="24"/>
  <c r="V30" i="24"/>
  <c r="T31" i="24"/>
  <c r="J33" i="24"/>
  <c r="T34" i="24"/>
  <c r="J36" i="24"/>
  <c r="J38" i="24"/>
  <c r="U39" i="24"/>
  <c r="V41" i="24"/>
  <c r="T43" i="24"/>
  <c r="V45" i="24"/>
  <c r="V47" i="24"/>
  <c r="I49" i="24"/>
  <c r="J51" i="24"/>
  <c r="I53" i="24"/>
  <c r="J55" i="24"/>
  <c r="I56" i="24"/>
  <c r="J57" i="24"/>
  <c r="T58" i="24"/>
  <c r="T60" i="24"/>
  <c r="V62" i="24"/>
  <c r="T64" i="24"/>
  <c r="V66" i="24"/>
  <c r="I68" i="24"/>
  <c r="V71" i="24"/>
  <c r="V75" i="24"/>
  <c r="V79" i="24"/>
  <c r="I81" i="24"/>
  <c r="V82" i="24"/>
  <c r="I84" i="24"/>
  <c r="V87" i="24"/>
  <c r="V91" i="24"/>
  <c r="V95" i="24"/>
  <c r="V96" i="24"/>
  <c r="V98" i="24"/>
  <c r="T100" i="24"/>
  <c r="V102" i="24"/>
  <c r="J105" i="24"/>
  <c r="V106" i="24"/>
  <c r="I64" i="24"/>
  <c r="J65" i="24"/>
  <c r="I76" i="24"/>
  <c r="J77" i="24"/>
  <c r="T78" i="24"/>
  <c r="I83" i="24"/>
  <c r="I92" i="24"/>
  <c r="J93" i="24"/>
  <c r="T94" i="24"/>
  <c r="I99" i="24"/>
  <c r="T59" i="24"/>
  <c r="I63" i="24"/>
  <c r="T71" i="24"/>
  <c r="I75" i="24"/>
  <c r="T87" i="24"/>
  <c r="I91" i="24"/>
  <c r="I103" i="24"/>
  <c r="I104" i="24"/>
  <c r="I105" i="24"/>
  <c r="G114" i="24"/>
  <c r="V46" i="24"/>
  <c r="I35" i="24"/>
  <c r="I39" i="24"/>
  <c r="I43" i="24"/>
  <c r="J44" i="24"/>
  <c r="U48" i="24"/>
  <c r="J40" i="24"/>
  <c r="I47" i="24"/>
  <c r="I48" i="24"/>
  <c r="T38" i="24"/>
  <c r="U46" i="24"/>
  <c r="J49" i="24"/>
  <c r="U80" i="24"/>
  <c r="I88" i="24"/>
  <c r="I52" i="24"/>
  <c r="J53" i="24"/>
  <c r="J60" i="24"/>
  <c r="U64" i="24"/>
  <c r="I71" i="24"/>
  <c r="I72" i="24"/>
  <c r="J73" i="24"/>
  <c r="T74" i="24"/>
  <c r="T75" i="24"/>
  <c r="I79" i="24"/>
  <c r="I80" i="24"/>
  <c r="V84" i="24"/>
  <c r="J96" i="24"/>
  <c r="J97" i="24"/>
  <c r="I100" i="24"/>
  <c r="I101" i="24"/>
  <c r="T105" i="24"/>
  <c r="I106" i="24"/>
  <c r="I107" i="24"/>
  <c r="T55" i="24"/>
  <c r="I59" i="24"/>
  <c r="J61" i="24"/>
  <c r="T62" i="24"/>
  <c r="T63" i="24"/>
  <c r="I67" i="24"/>
  <c r="J69" i="24"/>
  <c r="I87" i="24"/>
  <c r="J89" i="24"/>
  <c r="T90" i="24"/>
  <c r="T91" i="24"/>
  <c r="I95" i="24"/>
  <c r="U105" i="24"/>
  <c r="U18" i="24"/>
  <c r="U23" i="24"/>
  <c r="U34" i="24"/>
  <c r="V39" i="24"/>
  <c r="V40" i="24"/>
  <c r="V48" i="24"/>
  <c r="T51" i="24"/>
  <c r="U55" i="24"/>
  <c r="U59" i="24"/>
  <c r="V64" i="24"/>
  <c r="U71" i="24"/>
  <c r="U75" i="24"/>
  <c r="V80" i="24"/>
  <c r="U87" i="24"/>
  <c r="U91" i="24"/>
  <c r="U100" i="24"/>
  <c r="T102" i="24"/>
  <c r="T103" i="24"/>
  <c r="T107" i="24"/>
  <c r="U19" i="24"/>
  <c r="V23" i="24"/>
  <c r="V24" i="24"/>
  <c r="V35" i="24"/>
  <c r="V36" i="24"/>
  <c r="U43" i="24"/>
  <c r="V52" i="24"/>
  <c r="U56" i="24"/>
  <c r="U68" i="24"/>
  <c r="U72" i="24"/>
  <c r="U84" i="24"/>
  <c r="U88" i="24"/>
  <c r="V100" i="24"/>
  <c r="U103" i="24"/>
  <c r="U107" i="24"/>
  <c r="U22" i="24"/>
  <c r="T26" i="24"/>
  <c r="V27" i="24"/>
  <c r="V28" i="24"/>
  <c r="U31" i="24"/>
  <c r="U38" i="24"/>
  <c r="T42" i="24"/>
  <c r="V43" i="24"/>
  <c r="V44" i="24"/>
  <c r="U47" i="24"/>
  <c r="U51" i="24"/>
  <c r="V56" i="24"/>
  <c r="U60" i="24"/>
  <c r="U63" i="24"/>
  <c r="T66" i="24"/>
  <c r="T67" i="24"/>
  <c r="V72" i="24"/>
  <c r="U76" i="24"/>
  <c r="U79" i="24"/>
  <c r="T82" i="24"/>
  <c r="T83" i="24"/>
  <c r="V88" i="24"/>
  <c r="U92" i="24"/>
  <c r="U95" i="24"/>
  <c r="T98" i="24"/>
  <c r="T99" i="24"/>
  <c r="T104" i="24"/>
  <c r="T106" i="24"/>
  <c r="T108" i="24"/>
  <c r="V16" i="24"/>
  <c r="U26" i="24"/>
  <c r="V31" i="24"/>
  <c r="V32" i="24"/>
  <c r="U35" i="24"/>
  <c r="U42" i="24"/>
  <c r="U52" i="24"/>
  <c r="T54" i="24"/>
  <c r="V60" i="24"/>
  <c r="U67" i="24"/>
  <c r="T70" i="24"/>
  <c r="V76" i="24"/>
  <c r="U83" i="24"/>
  <c r="T86" i="24"/>
  <c r="V92" i="24"/>
  <c r="U96" i="24"/>
  <c r="U99" i="24"/>
  <c r="U104" i="24"/>
  <c r="U106" i="24"/>
  <c r="U108" i="24"/>
  <c r="T11" i="24"/>
  <c r="V11" i="24"/>
  <c r="U11" i="24"/>
  <c r="V73" i="24"/>
  <c r="U73" i="24"/>
  <c r="T73" i="24"/>
  <c r="J86" i="24"/>
  <c r="I86" i="24"/>
  <c r="V89" i="24"/>
  <c r="U89" i="24"/>
  <c r="T89" i="24"/>
  <c r="V101" i="24"/>
  <c r="U101" i="24"/>
  <c r="T101" i="24"/>
  <c r="T17" i="24"/>
  <c r="T33" i="24"/>
  <c r="I38" i="24"/>
  <c r="J58" i="24"/>
  <c r="I58" i="24"/>
  <c r="V61" i="24"/>
  <c r="U61" i="24"/>
  <c r="T61" i="24"/>
  <c r="J74" i="24"/>
  <c r="I74" i="24"/>
  <c r="V77" i="24"/>
  <c r="U77" i="24"/>
  <c r="T77" i="24"/>
  <c r="J90" i="24"/>
  <c r="I90" i="24"/>
  <c r="V93" i="24"/>
  <c r="U93" i="24"/>
  <c r="T93" i="24"/>
  <c r="J102" i="24"/>
  <c r="I102" i="24"/>
  <c r="U49" i="24"/>
  <c r="T49" i="24"/>
  <c r="V57" i="24"/>
  <c r="U57" i="24"/>
  <c r="T57" i="24"/>
  <c r="J70" i="24"/>
  <c r="I70" i="24"/>
  <c r="I18" i="24"/>
  <c r="T21" i="24"/>
  <c r="I22" i="24"/>
  <c r="I26" i="24"/>
  <c r="I34" i="24"/>
  <c r="T45" i="24"/>
  <c r="T16" i="24"/>
  <c r="I17" i="24"/>
  <c r="U17" i="24"/>
  <c r="T20" i="24"/>
  <c r="I21" i="24"/>
  <c r="U21" i="24"/>
  <c r="T24" i="24"/>
  <c r="I25" i="24"/>
  <c r="U25" i="24"/>
  <c r="T28" i="24"/>
  <c r="I29" i="24"/>
  <c r="U29" i="24"/>
  <c r="J30" i="24"/>
  <c r="T32" i="24"/>
  <c r="I33" i="24"/>
  <c r="U33" i="24"/>
  <c r="T36" i="24"/>
  <c r="I37" i="24"/>
  <c r="U37" i="24"/>
  <c r="T40" i="24"/>
  <c r="I41" i="24"/>
  <c r="U41" i="24"/>
  <c r="J42" i="24"/>
  <c r="T44" i="24"/>
  <c r="I45" i="24"/>
  <c r="U45" i="24"/>
  <c r="J46" i="24"/>
  <c r="J50" i="24"/>
  <c r="I50" i="24"/>
  <c r="I51" i="24"/>
  <c r="U53" i="24"/>
  <c r="T53" i="24"/>
  <c r="J62" i="24"/>
  <c r="I62" i="24"/>
  <c r="V65" i="24"/>
  <c r="U65" i="24"/>
  <c r="T65" i="24"/>
  <c r="J78" i="24"/>
  <c r="I78" i="24"/>
  <c r="V81" i="24"/>
  <c r="U81" i="24"/>
  <c r="T81" i="24"/>
  <c r="J94" i="24"/>
  <c r="I94" i="24"/>
  <c r="V97" i="24"/>
  <c r="U97" i="24"/>
  <c r="T97" i="24"/>
  <c r="J54" i="24"/>
  <c r="I54" i="24"/>
  <c r="G113" i="24" a="1"/>
  <c r="G113" i="24" s="1"/>
  <c r="T25" i="24"/>
  <c r="T29" i="24"/>
  <c r="T37" i="24"/>
  <c r="T41" i="24"/>
  <c r="V50" i="24"/>
  <c r="U50" i="24"/>
  <c r="J66" i="24"/>
  <c r="I66" i="24"/>
  <c r="V69" i="24"/>
  <c r="U69" i="24"/>
  <c r="T69" i="24"/>
  <c r="J82" i="24"/>
  <c r="I82" i="24"/>
  <c r="V85" i="24"/>
  <c r="U85" i="24"/>
  <c r="T85" i="24"/>
  <c r="J98" i="24"/>
  <c r="I98" i="24"/>
  <c r="U54" i="24"/>
  <c r="U58" i="24"/>
  <c r="U62" i="24"/>
  <c r="U66" i="24"/>
  <c r="U70" i="24"/>
  <c r="U74" i="24"/>
  <c r="U78" i="24"/>
  <c r="U82" i="24"/>
  <c r="U86" i="24"/>
  <c r="U90" i="24"/>
  <c r="U94" i="24"/>
  <c r="U98" i="24"/>
  <c r="U102" i="24"/>
  <c r="Y3" i="28" l="1"/>
  <c r="X1" i="28"/>
  <c r="Y2" i="28"/>
  <c r="Y1" i="28"/>
  <c r="U15" i="24"/>
  <c r="V15" i="24"/>
  <c r="T15" i="24"/>
  <c r="V13" i="24"/>
  <c r="U13" i="24"/>
  <c r="T13" i="24"/>
  <c r="V10" i="24"/>
  <c r="U10" i="24"/>
  <c r="T10" i="24"/>
  <c r="U14" i="24"/>
  <c r="V14" i="24"/>
  <c r="T14" i="24"/>
  <c r="U12" i="24" l="1"/>
  <c r="T12" i="24"/>
  <c r="V12" i="24"/>
  <c r="V9" i="24"/>
  <c r="U9" i="24"/>
  <c r="U110" i="24" s="1"/>
  <c r="G117" i="24" s="1"/>
  <c r="T9" i="24"/>
  <c r="T110" i="24" s="1"/>
  <c r="G116" i="24" s="1"/>
  <c r="V110" i="24" l="1"/>
  <c r="G118" i="24" s="1"/>
  <c r="H118" i="24" s="1"/>
  <c r="H117" i="24" l="1"/>
  <c r="H116" i="24"/>
</calcChain>
</file>

<file path=xl/comments1.xml><?xml version="1.0" encoding="utf-8"?>
<comments xmlns="http://schemas.openxmlformats.org/spreadsheetml/2006/main">
  <authors>
    <author>Benoit</author>
    <author>benoit</author>
  </authors>
  <commentList>
    <comment ref="O7" authorId="0">
      <text>
        <r>
          <rPr>
            <sz val="9"/>
            <color indexed="81"/>
            <rFont val="Tahoma"/>
            <family val="2"/>
          </rPr>
          <t>En cas d'ajout de chevrettes entre 2 pesées ou de pesées à âge fixe</t>
        </r>
      </text>
    </comment>
    <comment ref="A8" authorId="1">
      <text>
        <r>
          <rPr>
            <sz val="9"/>
            <color indexed="81"/>
            <rFont val="Tahoma"/>
            <family val="2"/>
          </rPr>
          <t>Numéro ou nom OBLIGATOIRE</t>
        </r>
      </text>
    </comment>
    <comment ref="E8" authorId="1">
      <text>
        <r>
          <rPr>
            <sz val="9"/>
            <color indexed="81"/>
            <rFont val="Tahoma"/>
            <family val="2"/>
          </rPr>
          <t>Simple : 4,5 kg
Double : 4 kg
Triple : 3,5 kg</t>
        </r>
      </text>
    </comment>
  </commentList>
</comments>
</file>

<file path=xl/sharedStrings.xml><?xml version="1.0" encoding="utf-8"?>
<sst xmlns="http://schemas.openxmlformats.org/spreadsheetml/2006/main" count="111" uniqueCount="62">
  <si>
    <t>GMQ</t>
  </si>
  <si>
    <t>pesée 1</t>
  </si>
  <si>
    <t>note</t>
  </si>
  <si>
    <t>notes :</t>
  </si>
  <si>
    <t>2 = poids objectif non atteint</t>
  </si>
  <si>
    <t>1 = poids objectif atteint</t>
  </si>
  <si>
    <t>nb jours</t>
  </si>
  <si>
    <t xml:space="preserve">BILAN </t>
  </si>
  <si>
    <t>lot</t>
  </si>
  <si>
    <t>poids n-1</t>
  </si>
  <si>
    <t>P.O.</t>
  </si>
  <si>
    <t>P.E.</t>
  </si>
  <si>
    <t>calcul des notes</t>
  </si>
  <si>
    <t>TOTAL</t>
  </si>
  <si>
    <t>note 1</t>
  </si>
  <si>
    <t>note 2</t>
  </si>
  <si>
    <t>note 3</t>
  </si>
  <si>
    <t>ne pas effacer</t>
  </si>
  <si>
    <t>Objectif</t>
  </si>
  <si>
    <t>ELEVAGE :</t>
  </si>
  <si>
    <t>ANNEE :</t>
  </si>
  <si>
    <t>Pesée 1</t>
  </si>
  <si>
    <t>Nb de chevrettes :</t>
  </si>
  <si>
    <t>Elimination</t>
  </si>
  <si>
    <t>Age</t>
  </si>
  <si>
    <t>Age moyen</t>
  </si>
  <si>
    <t>Poids moyen</t>
  </si>
  <si>
    <t>Cas particuliers</t>
  </si>
  <si>
    <t>3 = poids d'élimination</t>
  </si>
  <si>
    <t>6</t>
  </si>
  <si>
    <t>10</t>
  </si>
  <si>
    <t>8</t>
  </si>
  <si>
    <t>9</t>
  </si>
  <si>
    <t xml:space="preserve">MAX p2 </t>
  </si>
  <si>
    <t>MAX p1</t>
  </si>
  <si>
    <t>Mère</t>
  </si>
  <si>
    <t>Race</t>
  </si>
  <si>
    <t>Date naiss.</t>
  </si>
  <si>
    <t>Nb jours</t>
  </si>
  <si>
    <t>N°</t>
  </si>
  <si>
    <r>
      <t xml:space="preserve">Pds naiss. </t>
    </r>
    <r>
      <rPr>
        <sz val="8"/>
        <rFont val="Century Gothic"/>
        <family val="2"/>
      </rPr>
      <t>(estimé)</t>
    </r>
  </si>
  <si>
    <t>Suivi de croissance des chevrettes</t>
  </si>
  <si>
    <t>GMQ moyen dps naiss.</t>
  </si>
  <si>
    <t>60001</t>
  </si>
  <si>
    <t>immediate</t>
  </si>
  <si>
    <t>houpette</t>
  </si>
  <si>
    <t>fripouille</t>
  </si>
  <si>
    <t>11</t>
  </si>
  <si>
    <t/>
  </si>
  <si>
    <t>essai</t>
  </si>
  <si>
    <t>jour -</t>
  </si>
  <si>
    <t>jour +</t>
  </si>
  <si>
    <t>Pds -</t>
  </si>
  <si>
    <t>Pds +</t>
  </si>
  <si>
    <t>bottom line</t>
  </si>
  <si>
    <t>top line</t>
  </si>
  <si>
    <t>min</t>
  </si>
  <si>
    <t>max</t>
  </si>
  <si>
    <t>bottom area</t>
  </si>
  <si>
    <t>delta fill</t>
  </si>
  <si>
    <t>ajouter variable au max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</si>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</sst>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4" x14ac:knownFonts="1">
    <font>
      <sz val="10"/>
      <name val="Arial"/>
    </font>
    <font>
      <sz val="10"/>
      <name val="Arial"/>
      <family val="2"/>
    </font>
    <font>
      <sz val="10"/>
      <name val="Century Gothic"/>
      <family val="2"/>
    </font>
    <font>
      <b/>
      <sz val="10"/>
      <name val="Century Gothic"/>
      <family val="2"/>
    </font>
    <font>
      <i/>
      <sz val="8"/>
      <name val="Century Gothic"/>
      <family val="2"/>
    </font>
    <font>
      <b/>
      <i/>
      <sz val="10"/>
      <name val="Century Gothic"/>
      <family val="2"/>
    </font>
    <font>
      <b/>
      <sz val="10"/>
      <name val="Arial"/>
      <family val="2"/>
    </font>
    <font>
      <i/>
      <sz val="10"/>
      <name val="Century Gothic"/>
      <family val="2"/>
    </font>
    <font>
      <b/>
      <sz val="12"/>
      <name val="Arial"/>
      <family val="2"/>
    </font>
    <font>
      <sz val="12"/>
      <name val="Arial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8"/>
      <name val="Century Gothic"/>
      <family val="2"/>
    </font>
    <font>
      <sz val="10"/>
      <color rgb="FFFF0000"/>
      <name val="Century Gothic"/>
      <family val="2"/>
    </font>
    <font>
      <sz val="10"/>
      <color rgb="FFFF0000"/>
      <name val="Arial"/>
      <family val="2"/>
    </font>
    <font>
      <i/>
      <sz val="10"/>
      <color rgb="FFFF0000"/>
      <name val="Century Gothic"/>
      <family val="2"/>
    </font>
    <font>
      <sz val="10"/>
      <color theme="0"/>
      <name val="Century Gothic"/>
      <family val="2"/>
    </font>
    <font>
      <sz val="10"/>
      <color rgb="FF000000"/>
      <name val="Arial"/>
      <family val="2"/>
    </font>
    <font>
      <b/>
      <i/>
      <u/>
      <sz val="12"/>
      <color rgb="FFFF0000"/>
      <name val="Comic Sans MS"/>
      <family val="4"/>
    </font>
    <font>
      <sz val="14"/>
      <name val="Arial"/>
      <family val="2"/>
    </font>
    <font>
      <b/>
      <sz val="12"/>
      <color rgb="FFFF0000"/>
      <name val="Comic Sans MS"/>
      <family val="4"/>
    </font>
    <font>
      <b/>
      <sz val="14"/>
      <color rgb="FFFF0000"/>
      <name val="Comic Sans MS"/>
      <family val="4"/>
    </font>
    <font>
      <b/>
      <sz val="10"/>
      <color rgb="FF000000"/>
      <name val="Arial"/>
      <family val="2"/>
    </font>
    <font>
      <b/>
      <sz val="15"/>
      <color rgb="FFFF000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7">
    <xf numFmtId="0" fontId="0" fillId="0" borderId="0" xfId="0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0" xfId="0" applyFont="1"/>
    <xf numFmtId="49" fontId="2" fillId="0" borderId="0" xfId="0" applyNumberFormat="1" applyFont="1" applyBorder="1" applyAlignment="1">
      <alignment horizontal="center"/>
    </xf>
    <xf numFmtId="16" fontId="2" fillId="0" borderId="0" xfId="0" applyNumberFormat="1" applyFont="1" applyBorder="1" applyAlignment="1">
      <alignment horizontal="center"/>
    </xf>
    <xf numFmtId="9" fontId="2" fillId="0" borderId="0" xfId="1" applyFont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7" fillId="0" borderId="0" xfId="0" applyFont="1"/>
    <xf numFmtId="0" fontId="7" fillId="0" borderId="1" xfId="0" applyFont="1" applyBorder="1" applyAlignment="1">
      <alignment horizontal="center" vertical="center" wrapText="1"/>
    </xf>
    <xf numFmtId="49" fontId="2" fillId="3" borderId="1" xfId="0" applyNumberFormat="1" applyFont="1" applyFill="1" applyBorder="1" applyAlignment="1" applyProtection="1">
      <alignment horizontal="center"/>
      <protection locked="0"/>
    </xf>
    <xf numFmtId="16" fontId="2" fillId="3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0" fontId="2" fillId="0" borderId="10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2" fillId="0" borderId="19" xfId="0" applyFont="1" applyBorder="1" applyAlignment="1" applyProtection="1">
      <alignment horizontal="center"/>
      <protection locked="0"/>
    </xf>
    <xf numFmtId="1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 vertical="center" wrapText="1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" fontId="2" fillId="0" borderId="0" xfId="0" applyNumberFormat="1" applyFont="1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2" fillId="0" borderId="0" xfId="0" applyFont="1" applyAlignment="1">
      <alignment horizontal="right"/>
    </xf>
    <xf numFmtId="0" fontId="13" fillId="0" borderId="0" xfId="0" applyFont="1"/>
    <xf numFmtId="0" fontId="11" fillId="0" borderId="0" xfId="0" applyFont="1"/>
    <xf numFmtId="2" fontId="0" fillId="0" borderId="0" xfId="0" applyNumberFormat="1"/>
    <xf numFmtId="165" fontId="0" fillId="0" borderId="0" xfId="0" applyNumberFormat="1"/>
    <xf numFmtId="0" fontId="2" fillId="0" borderId="0" xfId="0" applyFont="1" applyBorder="1"/>
    <xf numFmtId="0" fontId="11" fillId="0" borderId="0" xfId="0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49" fontId="11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  <xf numFmtId="1" fontId="0" fillId="0" borderId="0" xfId="0" applyNumberFormat="1" applyAlignment="1">
      <alignment horizontal="right"/>
    </xf>
    <xf numFmtId="0" fontId="15" fillId="0" borderId="0" xfId="0" applyFont="1"/>
    <xf numFmtId="0" fontId="16" fillId="0" borderId="24" xfId="0" applyFont="1" applyFill="1" applyBorder="1" applyAlignment="1" applyProtection="1">
      <alignment horizontal="center"/>
      <protection hidden="1"/>
    </xf>
    <xf numFmtId="0" fontId="16" fillId="0" borderId="0" xfId="0" applyFont="1" applyAlignment="1" applyProtection="1">
      <alignment horizontal="center"/>
      <protection hidden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/>
    <xf numFmtId="0" fontId="6" fillId="0" borderId="0" xfId="0" applyFont="1"/>
    <xf numFmtId="0" fontId="18" fillId="0" borderId="30" xfId="0" applyFont="1" applyFill="1" applyBorder="1" applyAlignment="1">
      <alignment horizontal="center"/>
    </xf>
    <xf numFmtId="0" fontId="18" fillId="0" borderId="3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" xfId="1" applyFont="1" applyBorder="1" applyAlignment="1" applyProtection="1">
      <alignment horizontal="center"/>
      <protection hidden="1"/>
    </xf>
    <xf numFmtId="0" fontId="5" fillId="0" borderId="3" xfId="0" applyFont="1" applyBorder="1" applyAlignment="1">
      <alignment vertical="top"/>
    </xf>
    <xf numFmtId="0" fontId="5" fillId="0" borderId="4" xfId="0" applyFont="1" applyBorder="1" applyAlignment="1">
      <alignment vertical="top"/>
    </xf>
    <xf numFmtId="0" fontId="5" fillId="0" borderId="5" xfId="0" applyFont="1" applyBorder="1" applyAlignment="1">
      <alignment vertical="top"/>
    </xf>
    <xf numFmtId="165" fontId="5" fillId="0" borderId="20" xfId="0" applyNumberFormat="1" applyFont="1" applyBorder="1" applyAlignment="1" applyProtection="1">
      <alignment horizontal="center" vertical="top"/>
      <protection hidden="1"/>
    </xf>
    <xf numFmtId="0" fontId="5" fillId="0" borderId="6" xfId="0" applyFont="1" applyBorder="1" applyAlignment="1">
      <alignment vertical="top"/>
    </xf>
    <xf numFmtId="0" fontId="5" fillId="0" borderId="7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1" fontId="5" fillId="0" borderId="20" xfId="0" applyNumberFormat="1" applyFont="1" applyBorder="1" applyAlignment="1" applyProtection="1">
      <alignment horizontal="center" vertical="top"/>
      <protection hidden="1"/>
    </xf>
    <xf numFmtId="49" fontId="1" fillId="0" borderId="0" xfId="0" applyNumberFormat="1" applyFont="1" applyBorder="1"/>
    <xf numFmtId="0" fontId="1" fillId="0" borderId="0" xfId="0" applyNumberFormat="1" applyFont="1"/>
    <xf numFmtId="49" fontId="0" fillId="0" borderId="0" xfId="0" applyNumberFormat="1" applyAlignment="1">
      <alignment horizontal="right"/>
    </xf>
    <xf numFmtId="1" fontId="0" fillId="0" borderId="0" xfId="0" applyNumberFormat="1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14" fillId="5" borderId="0" xfId="0" applyFont="1" applyFill="1"/>
    <xf numFmtId="165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49" fontId="4" fillId="0" borderId="22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left"/>
    </xf>
    <xf numFmtId="49" fontId="4" fillId="0" borderId="25" xfId="0" applyNumberFormat="1" applyFont="1" applyBorder="1" applyAlignment="1">
      <alignment horizontal="left"/>
    </xf>
    <xf numFmtId="49" fontId="4" fillId="0" borderId="18" xfId="0" applyNumberFormat="1" applyFont="1" applyBorder="1" applyAlignment="1">
      <alignment horizontal="left"/>
    </xf>
    <xf numFmtId="0" fontId="0" fillId="0" borderId="25" xfId="0" applyBorder="1" applyAlignment="1"/>
    <xf numFmtId="0" fontId="0" fillId="0" borderId="18" xfId="0" applyBorder="1" applyAlignment="1"/>
    <xf numFmtId="0" fontId="23" fillId="0" borderId="33" xfId="0" applyFont="1" applyBorder="1" applyAlignment="1">
      <alignment horizontal="center"/>
    </xf>
    <xf numFmtId="0" fontId="23" fillId="0" borderId="34" xfId="0" applyFont="1" applyBorder="1" applyAlignment="1"/>
    <xf numFmtId="0" fontId="23" fillId="0" borderId="35" xfId="0" applyFont="1" applyBorder="1" applyAlignme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0" fillId="0" borderId="0" xfId="0" applyAlignment="1"/>
    <xf numFmtId="0" fontId="11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3" fillId="4" borderId="23" xfId="0" applyFont="1" applyFill="1" applyBorder="1" applyAlignment="1">
      <alignment horizontal="center"/>
    </xf>
    <xf numFmtId="0" fontId="3" fillId="4" borderId="25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0" fillId="0" borderId="21" xfId="0" applyBorder="1" applyAlignment="1"/>
    <xf numFmtId="0" fontId="0" fillId="0" borderId="9" xfId="0" applyBorder="1" applyAlignment="1"/>
    <xf numFmtId="0" fontId="7" fillId="0" borderId="1" xfId="0" applyFont="1" applyBorder="1" applyAlignment="1">
      <alignment horizontal="center"/>
    </xf>
    <xf numFmtId="16" fontId="3" fillId="0" borderId="6" xfId="0" applyNumberFormat="1" applyFont="1" applyBorder="1" applyAlignment="1">
      <alignment horizontal="center" vertical="top"/>
    </xf>
    <xf numFmtId="16" fontId="3" fillId="0" borderId="7" xfId="0" applyNumberFormat="1" applyFont="1" applyBorder="1" applyAlignment="1">
      <alignment horizontal="center" vertical="top"/>
    </xf>
    <xf numFmtId="16" fontId="3" fillId="0" borderId="8" xfId="0" applyNumberFormat="1" applyFont="1" applyBorder="1" applyAlignment="1">
      <alignment horizontal="center" vertical="top"/>
    </xf>
    <xf numFmtId="0" fontId="21" fillId="0" borderId="27" xfId="0" applyFont="1" applyFill="1" applyBorder="1" applyAlignment="1">
      <alignment horizontal="center"/>
    </xf>
    <xf numFmtId="0" fontId="19" fillId="0" borderId="28" xfId="0" applyFont="1" applyFill="1" applyBorder="1" applyAlignment="1">
      <alignment horizontal="center"/>
    </xf>
    <xf numFmtId="0" fontId="19" fillId="0" borderId="29" xfId="0" applyFont="1" applyFill="1" applyBorder="1" applyAlignment="1">
      <alignment horizontal="center"/>
    </xf>
    <xf numFmtId="0" fontId="20" fillId="0" borderId="31" xfId="0" applyFont="1" applyFill="1" applyBorder="1" applyAlignment="1">
      <alignment horizontal="center"/>
    </xf>
    <xf numFmtId="0" fontId="6" fillId="0" borderId="31" xfId="0" applyFont="1" applyFill="1" applyBorder="1" applyAlignment="1">
      <alignment horizontal="center"/>
    </xf>
    <xf numFmtId="0" fontId="9" fillId="0" borderId="0" xfId="0" applyFont="1" applyAlignment="1" applyProtection="1">
      <alignment horizontal="left"/>
      <protection hidden="1"/>
    </xf>
    <xf numFmtId="0" fontId="11" fillId="0" borderId="0" xfId="0" applyFont="1" applyAlignment="1" applyProtection="1">
      <protection hidden="1"/>
    </xf>
  </cellXfs>
  <cellStyles count="2">
    <cellStyle name="Normal" xfId="0" builtinId="0"/>
    <cellStyle name="Pourcentage" xfId="1" builtinId="5"/>
  </cellStyles>
  <dxfs count="4"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</dxfs>
  <tableStyles count="0" defaultTableStyle="TableStyleMedium2" defaultPivotStyle="PivotStyleLight16"/>
  <colors>
    <mruColors>
      <color rgb="FFFF0000"/>
      <color rgb="FFCCFFCC"/>
      <color rgb="FFFF6201"/>
      <color rgb="FF000080"/>
      <color rgb="FF0000FF"/>
      <color rgb="FFFF9900"/>
      <color rgb="FFDDDDDD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103204484329331E-2"/>
          <c:y val="3.3135284840987232E-2"/>
          <c:w val="0.89591427319188"/>
          <c:h val="0.8384898384517222"/>
        </c:manualLayout>
      </c:layout>
      <c:areaChart>
        <c:grouping val="stacked"/>
        <c:varyColors val="0"/>
        <c:ser>
          <c:idx val="3"/>
          <c:order val="1"/>
          <c:tx>
            <c:v>Poids d'élimination</c:v>
          </c:tx>
          <c:spPr>
            <a:solidFill>
              <a:srgbClr val="FF0000">
                <a:alpha val="20000"/>
              </a:srgbClr>
            </a:solidFill>
            <a:ln w="3175">
              <a:solidFill>
                <a:schemeClr val="tx1"/>
              </a:solidFill>
            </a:ln>
            <a:effectLst/>
          </c:spPr>
          <c:cat>
            <c:numRef>
              <c:f>graph1!$Z$8:$Z$20</c:f>
              <c:numCache>
                <c:formatCode>General</c:formatCode>
                <c:ptCount val="1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 formatCode="0">
                  <c:v>142.85714285714286</c:v>
                </c:pt>
                <c:pt idx="5" formatCode="0">
                  <c:v>285.71428571428572</c:v>
                </c:pt>
                <c:pt idx="6" formatCode="0">
                  <c:v>428.57142857142856</c:v>
                </c:pt>
                <c:pt idx="7" formatCode="0">
                  <c:v>571.42857142857144</c:v>
                </c:pt>
                <c:pt idx="8" formatCode="0">
                  <c:v>714.28571428571433</c:v>
                </c:pt>
                <c:pt idx="9" formatCode="0">
                  <c:v>857.14285714285711</c:v>
                </c:pt>
                <c:pt idx="10" formatCode="0">
                  <c:v>1000</c:v>
                </c:pt>
                <c:pt idx="11" formatCode="0">
                  <c:v>1000</c:v>
                </c:pt>
                <c:pt idx="12">
                  <c:v>1000</c:v>
                </c:pt>
              </c:numCache>
            </c:numRef>
          </c:cat>
          <c:val>
            <c:numRef>
              <c:f>graph1!$AA$8:$AA$20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 formatCode="0">
                  <c:v>7.500000000000008</c:v>
                </c:pt>
                <c:pt idx="5" formatCode="0">
                  <c:v>12.000000000000018</c:v>
                </c:pt>
                <c:pt idx="6" formatCode="0">
                  <c:v>15.920000000000041</c:v>
                </c:pt>
                <c:pt idx="7" formatCode="0">
                  <c:v>19.820000000000011</c:v>
                </c:pt>
                <c:pt idx="8" formatCode="0">
                  <c:v>23.159999999999993</c:v>
                </c:pt>
                <c:pt idx="9" formatCode="0">
                  <c:v>26.459999999999976</c:v>
                </c:pt>
                <c:pt idx="10" formatCode="0">
                  <c:v>29.759999999999959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2"/>
          <c:tx>
            <c:v>Poids minimum</c:v>
          </c:tx>
          <c:spPr>
            <a:solidFill>
              <a:srgbClr val="FF6201">
                <a:alpha val="20000"/>
              </a:srgbClr>
            </a:solidFill>
            <a:ln w="3175">
              <a:solidFill>
                <a:schemeClr val="tx1"/>
              </a:solidFill>
            </a:ln>
            <a:effectLst/>
          </c:spPr>
          <c:cat>
            <c:numRef>
              <c:f>graph1!$Z$8:$Z$20</c:f>
              <c:numCache>
                <c:formatCode>General</c:formatCode>
                <c:ptCount val="1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 formatCode="0">
                  <c:v>142.85714285714286</c:v>
                </c:pt>
                <c:pt idx="5" formatCode="0">
                  <c:v>285.71428571428572</c:v>
                </c:pt>
                <c:pt idx="6" formatCode="0">
                  <c:v>428.57142857142856</c:v>
                </c:pt>
                <c:pt idx="7" formatCode="0">
                  <c:v>571.42857142857144</c:v>
                </c:pt>
                <c:pt idx="8" formatCode="0">
                  <c:v>714.28571428571433</c:v>
                </c:pt>
                <c:pt idx="9" formatCode="0">
                  <c:v>857.14285714285711</c:v>
                </c:pt>
                <c:pt idx="10" formatCode="0">
                  <c:v>1000</c:v>
                </c:pt>
                <c:pt idx="11" formatCode="0">
                  <c:v>1000</c:v>
                </c:pt>
                <c:pt idx="12">
                  <c:v>1000</c:v>
                </c:pt>
              </c:numCache>
            </c:numRef>
          </c:cat>
          <c:val>
            <c:numRef>
              <c:f>graph1!$AB$8:$AB$20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 formatCode="0">
                  <c:v>2.4999999999999885</c:v>
                </c:pt>
                <c:pt idx="5" formatCode="0">
                  <c:v>3.9999999999999574</c:v>
                </c:pt>
                <c:pt idx="6" formatCode="0">
                  <c:v>4.6299999999998924</c:v>
                </c:pt>
                <c:pt idx="7" formatCode="0">
                  <c:v>5.2299999999998796</c:v>
                </c:pt>
                <c:pt idx="8" formatCode="0">
                  <c:v>5.2699999999998788</c:v>
                </c:pt>
                <c:pt idx="9" formatCode="0">
                  <c:v>5.2699999999998788</c:v>
                </c:pt>
                <c:pt idx="10" formatCode="0">
                  <c:v>5.2699999999998788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94464"/>
        <c:axId val="50088576"/>
      </c:areaChart>
      <c:scatterChart>
        <c:scatterStyle val="lineMarker"/>
        <c:varyColors val="0"/>
        <c:ser>
          <c:idx val="0"/>
          <c:order val="3"/>
          <c:tx>
            <c:v>Données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rgbClr val="000080"/>
              </a:solidFill>
              <a:ln w="9525">
                <a:solidFill>
                  <a:srgbClr val="000080"/>
                </a:solidFill>
              </a:ln>
              <a:effectLst/>
            </c:spPr>
          </c:marker>
          <c:xVal>
            <c:numRef>
              <c:f>graph1!$T$1:$T$100</c:f>
              <c:numCache>
                <c:formatCode>0</c:formatCode>
                <c:ptCount val="100"/>
                <c:pt idx="0">
                  <c:v>24</c:v>
                </c:pt>
                <c:pt idx="1">
                  <c:v>21</c:v>
                </c:pt>
                <c:pt idx="2">
                  <c:v>42</c:v>
                </c:pt>
                <c:pt idx="3">
                  <c:v>44</c:v>
                </c:pt>
                <c:pt idx="4">
                  <c:v>31</c:v>
                </c:pt>
                <c:pt idx="5">
                  <c:v>55</c:v>
                </c:pt>
                <c:pt idx="6">
                  <c:v>41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xVal>
          <c:yVal>
            <c:numRef>
              <c:f>graph1!$U$1:$U$100</c:f>
              <c:numCache>
                <c:formatCode>0.0</c:formatCode>
                <c:ptCount val="100"/>
                <c:pt idx="0">
                  <c:v>13</c:v>
                </c:pt>
                <c:pt idx="1">
                  <c:v>16</c:v>
                </c:pt>
                <c:pt idx="2">
                  <c:v>18</c:v>
                </c:pt>
                <c:pt idx="3">
                  <c:v>19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yVal>
          <c:smooth val="0"/>
        </c:ser>
        <c:ser>
          <c:idx val="1"/>
          <c:order val="4"/>
          <c:tx>
            <c:v>elim</c:v>
          </c:tx>
          <c:spPr>
            <a:ln w="28575" cap="rnd">
              <a:solidFill>
                <a:srgbClr val="FF9900"/>
              </a:solidFill>
              <a:round/>
            </a:ln>
            <a:effectLst/>
          </c:spPr>
          <c:marker>
            <c:symbol val="none"/>
          </c:marker>
          <c:xVal>
            <c:numRef>
              <c:f>graph1!$W$11:$W$18</c:f>
              <c:numCache>
                <c:formatCode>General</c:formatCode>
                <c:ptCount val="8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</c:numCache>
            </c:numRef>
          </c:xVal>
          <c:yVal>
            <c:numRef>
              <c:f>graph1!$X$11:$X$18</c:f>
              <c:numCache>
                <c:formatCode>0</c:formatCode>
                <c:ptCount val="8"/>
                <c:pt idx="0" formatCode="General">
                  <c:v>3</c:v>
                </c:pt>
                <c:pt idx="1">
                  <c:v>7.500000000000008</c:v>
                </c:pt>
                <c:pt idx="2">
                  <c:v>12.000000000000018</c:v>
                </c:pt>
                <c:pt idx="3">
                  <c:v>15.920000000000041</c:v>
                </c:pt>
                <c:pt idx="4">
                  <c:v>19.820000000000011</c:v>
                </c:pt>
                <c:pt idx="5">
                  <c:v>23.159999999999993</c:v>
                </c:pt>
                <c:pt idx="6">
                  <c:v>26.459999999999976</c:v>
                </c:pt>
                <c:pt idx="7">
                  <c:v>29.759999999999959</c:v>
                </c:pt>
              </c:numCache>
            </c:numRef>
          </c:yVal>
          <c:smooth val="0"/>
        </c:ser>
        <c:ser>
          <c:idx val="2"/>
          <c:order val="5"/>
          <c:tx>
            <c:v>objectif</c:v>
          </c:tx>
          <c:spPr>
            <a:ln w="28575" cap="rnd">
              <a:solidFill>
                <a:srgbClr val="0000FF"/>
              </a:solidFill>
              <a:round/>
            </a:ln>
            <a:effectLst/>
          </c:spPr>
          <c:marker>
            <c:symbol val="none"/>
          </c:marker>
          <c:xVal>
            <c:numRef>
              <c:f>graph1!$W$11:$W$18</c:f>
              <c:numCache>
                <c:formatCode>General</c:formatCode>
                <c:ptCount val="8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</c:numCache>
            </c:numRef>
          </c:xVal>
          <c:yVal>
            <c:numRef>
              <c:f>graph1!$Y$11:$Y$18</c:f>
              <c:numCache>
                <c:formatCode>0</c:formatCode>
                <c:ptCount val="8"/>
                <c:pt idx="0" formatCode="General">
                  <c:v>4</c:v>
                </c:pt>
                <c:pt idx="1">
                  <c:v>9.9999999999999964</c:v>
                </c:pt>
                <c:pt idx="2">
                  <c:v>15.999999999999975</c:v>
                </c:pt>
                <c:pt idx="3">
                  <c:v>20.549999999999933</c:v>
                </c:pt>
                <c:pt idx="4">
                  <c:v>25.049999999999891</c:v>
                </c:pt>
                <c:pt idx="5">
                  <c:v>28.429999999999872</c:v>
                </c:pt>
                <c:pt idx="6">
                  <c:v>31.729999999999855</c:v>
                </c:pt>
                <c:pt idx="7">
                  <c:v>35.029999999999838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72192"/>
        <c:axId val="50086656"/>
      </c:scatterChart>
      <c:scatterChart>
        <c:scatterStyle val="lineMarker"/>
        <c:varyColors val="0"/>
        <c:ser>
          <c:idx val="5"/>
          <c:order val="0"/>
          <c:tx>
            <c:v>Poids objectif</c:v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rgbClr val="CCFFCC">
                  <a:alpha val="40000"/>
                </a:srgbClr>
              </a:solidFill>
              <a:ln w="3175">
                <a:solidFill>
                  <a:schemeClr val="tx1"/>
                </a:solidFill>
              </a:ln>
              <a:effectLst/>
            </c:spPr>
          </c:marker>
          <c:dPt>
            <c:idx val="0"/>
            <c:marker>
              <c:spPr>
                <a:solidFill>
                  <a:srgbClr val="008000"/>
                </a:solidFill>
                <a:ln w="3175">
                  <a:solidFill>
                    <a:schemeClr val="tx1"/>
                  </a:solidFill>
                </a:ln>
                <a:effectLst/>
              </c:spPr>
            </c:marker>
            <c:bubble3D val="0"/>
          </c:dPt>
          <c:dLbls>
            <c:dLbl>
              <c:idx val="0"/>
              <c:layout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5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#REF!</c:f>
            </c:numRef>
          </c:xVal>
          <c:yVal>
            <c:numLit>
              <c:formatCode>General</c:formatCode>
              <c:ptCount val="1"/>
              <c:pt idx="0">
                <c:v>70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094464"/>
        <c:axId val="50088576"/>
      </c:scatterChart>
      <c:valAx>
        <c:axId val="50072192"/>
        <c:scaling>
          <c:orientation val="minMax"/>
          <c:max val="10"/>
          <c:min val="5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fr-FR" sz="800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Age</a:t>
                </a:r>
                <a:r>
                  <a:rPr lang="fr-FR" sz="800" b="1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 (en jours)</a:t>
                </a:r>
                <a:endParaRPr lang="fr-FR" sz="800" b="1">
                  <a:solidFill>
                    <a:sysClr val="windowText" lastClr="000000"/>
                  </a:solidFill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1"/>
        <c:majorTickMark val="cross"/>
        <c:minorTickMark val="none"/>
        <c:tickLblPos val="nextTo"/>
        <c:spPr>
          <a:noFill/>
          <a:ln w="31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50086656"/>
        <c:crosses val="autoZero"/>
        <c:crossBetween val="midCat"/>
        <c:majorUnit val="30"/>
      </c:valAx>
      <c:valAx>
        <c:axId val="50086656"/>
        <c:scaling>
          <c:orientation val="minMax"/>
          <c:max val="8"/>
          <c:min val="4"/>
        </c:scaling>
        <c:delete val="0"/>
        <c:axPos val="l"/>
        <c:majorGridlines>
          <c:spPr>
            <a:ln w="3175" cap="flat" cmpd="sng" algn="ctr">
              <a:solidFill>
                <a:schemeClr val="tx1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fr-FR" sz="800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Poids (en kg)</a:t>
                </a:r>
              </a:p>
            </c:rich>
          </c:tx>
          <c:layout>
            <c:manualLayout>
              <c:xMode val="edge"/>
              <c:yMode val="edge"/>
              <c:x val="7.6103491640181252E-3"/>
              <c:y val="0.3727905667842474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cross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50072192"/>
        <c:crosses val="autoZero"/>
        <c:crossBetween val="midCat"/>
      </c:valAx>
      <c:valAx>
        <c:axId val="50088576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50094464"/>
        <c:crosses val="max"/>
        <c:crossBetween val="between"/>
      </c:valAx>
      <c:dateAx>
        <c:axId val="50094464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50088576"/>
        <c:crosses val="max"/>
        <c:auto val="0"/>
        <c:lblOffset val="100"/>
        <c:baseTimeUnit val="days"/>
      </c:dateAx>
      <c:spPr>
        <a:solidFill>
          <a:srgbClr val="CCFFCC">
            <a:alpha val="40000"/>
          </a:srgbClr>
        </a:solidFill>
        <a:ln w="3175">
          <a:solidFill>
            <a:schemeClr val="tx1"/>
          </a:solidFill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txPr>
          <a:bodyPr rot="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</c:legendEntry>
      <c:layout>
        <c:manualLayout>
          <c:xMode val="edge"/>
          <c:yMode val="edge"/>
          <c:x val="0.8530793929601993"/>
          <c:y val="0.71726788928453999"/>
          <c:w val="0.10814845478152245"/>
          <c:h val="0.14402015034744858"/>
        </c:manualLayout>
      </c:layout>
      <c:overlay val="0"/>
      <c:spPr>
        <a:solidFill>
          <a:schemeClr val="bg1"/>
        </a:solidFill>
        <a:ln w="3175">
          <a:solidFill>
            <a:sysClr val="windowText" lastClr="00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219075</xdr:colOff>
          <xdr:row>112</xdr:row>
          <xdr:rowOff>38100</xdr:rowOff>
        </xdr:from>
        <xdr:to>
          <xdr:col>13</xdr:col>
          <xdr:colOff>266700</xdr:colOff>
          <xdr:row>113</xdr:row>
          <xdr:rowOff>133350</xdr:rowOff>
        </xdr:to>
        <xdr:sp macro="" textlink="">
          <xdr:nvSpPr>
            <xdr:cNvPr id="88065" name="Button 1" hidden="1">
              <a:extLst>
                <a:ext uri="{63B3BB69-23CF-44E3-9099-C40C66FF867C}">
                  <a14:compatExt spid="_x0000_s88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200025</xdr:rowOff>
        </xdr:from>
        <xdr:to>
          <xdr:col>13</xdr:col>
          <xdr:colOff>447675</xdr:colOff>
          <xdr:row>2</xdr:row>
          <xdr:rowOff>114300</xdr:rowOff>
        </xdr:to>
        <xdr:sp macro="" textlink="">
          <xdr:nvSpPr>
            <xdr:cNvPr id="142337" name="Button 1" hidden="1">
              <a:extLst>
                <a:ext uri="{63B3BB69-23CF-44E3-9099-C40C66FF867C}">
                  <a14:compatExt spid="_x0000_s14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6</xdr:row>
      <xdr:rowOff>191938</xdr:rowOff>
    </xdr:from>
    <xdr:to>
      <xdr:col>10</xdr:col>
      <xdr:colOff>723901</xdr:colOff>
      <xdr:row>32</xdr:row>
      <xdr:rowOff>153838</xdr:rowOff>
    </xdr:to>
    <xdr:graphicFrame macro="">
      <xdr:nvGraphicFramePr>
        <xdr:cNvPr id="1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W491"/>
  <sheetViews>
    <sheetView view="pageBreakPreview" zoomScaleNormal="100" zoomScaleSheetLayoutView="100" workbookViewId="0">
      <selection activeCell="E6" sqref="E6"/>
    </sheetView>
  </sheetViews>
  <sheetFormatPr baseColWidth="10" defaultRowHeight="13.5" x14ac:dyDescent="0.25"/>
  <cols>
    <col min="1" max="1" width="8" style="1" customWidth="1"/>
    <col min="2" max="2" width="10.5703125" style="1" customWidth="1"/>
    <col min="3" max="3" width="5.85546875" style="2" customWidth="1"/>
    <col min="4" max="4" width="8.28515625" style="2" customWidth="1"/>
    <col min="5" max="5" width="7.140625" style="2" customWidth="1"/>
    <col min="6" max="6" width="8.28515625" style="2" customWidth="1"/>
    <col min="7" max="7" width="7.140625" style="2" customWidth="1"/>
    <col min="8" max="8" width="7.140625" style="3" customWidth="1"/>
    <col min="9" max="10" width="6" style="3" customWidth="1"/>
    <col min="11" max="11" width="5" style="3" bestFit="1" customWidth="1"/>
    <col min="12" max="12" width="5.42578125" style="3" customWidth="1"/>
    <col min="13" max="13" width="11.42578125" style="3"/>
    <col min="14" max="14" width="5.5703125" style="3" customWidth="1"/>
    <col min="15" max="15" width="10" style="3" customWidth="1"/>
    <col min="16" max="16" width="7.85546875" style="3" customWidth="1"/>
    <col min="17" max="17" width="7.7109375" style="3" customWidth="1"/>
    <col min="18" max="18" width="11.42578125" style="3"/>
    <col min="19" max="19" width="11.42578125" style="3" hidden="1" customWidth="1"/>
    <col min="20" max="22" width="11.42578125" style="16" hidden="1" customWidth="1"/>
    <col min="23" max="23" width="0" style="3" hidden="1" customWidth="1"/>
    <col min="24" max="16384" width="11.42578125" style="3"/>
  </cols>
  <sheetData>
    <row r="1" spans="1:23" ht="22.5" customHeight="1" x14ac:dyDescent="0.5">
      <c r="C1" s="92" t="s">
        <v>41</v>
      </c>
      <c r="D1" s="93"/>
      <c r="E1" s="93"/>
      <c r="F1" s="93"/>
      <c r="G1" s="93"/>
      <c r="H1" s="93"/>
      <c r="I1" s="94"/>
      <c r="M1" s="40"/>
      <c r="T1" s="50"/>
    </row>
    <row r="2" spans="1:23" ht="7.5" customHeight="1" x14ac:dyDescent="0.25">
      <c r="D2" s="59"/>
      <c r="E2" s="59"/>
      <c r="F2" s="59"/>
      <c r="G2" s="59"/>
      <c r="H2" s="59"/>
      <c r="I2" s="59"/>
      <c r="T2" s="50"/>
    </row>
    <row r="3" spans="1:23" ht="18" customHeight="1" x14ac:dyDescent="0.25">
      <c r="C3" s="95" t="s">
        <v>19</v>
      </c>
      <c r="D3" s="95"/>
      <c r="E3" s="96" t="s">
        <v>61</v>
      </c>
      <c r="F3" s="97"/>
      <c r="G3" s="97"/>
      <c r="H3" s="97"/>
      <c r="I3" s="97"/>
      <c r="R3" s="40"/>
      <c r="T3" s="99" t="s">
        <v>17</v>
      </c>
      <c r="U3" s="99"/>
      <c r="V3" s="99"/>
    </row>
    <row r="4" spans="1:23" ht="3.75" customHeight="1" x14ac:dyDescent="0.25">
      <c r="T4" s="54"/>
      <c r="U4" s="54"/>
      <c r="V4" s="54"/>
    </row>
    <row r="5" spans="1:23" ht="15.75" customHeight="1" x14ac:dyDescent="0.25">
      <c r="C5" s="1"/>
      <c r="D5" s="56" t="s">
        <v>20</v>
      </c>
      <c r="E5" s="98">
        <v>2015</v>
      </c>
      <c r="F5" s="97"/>
      <c r="G5" s="97"/>
      <c r="H5" s="97"/>
      <c r="M5" s="40"/>
    </row>
    <row r="6" spans="1:23" ht="15" customHeight="1" thickBot="1" x14ac:dyDescent="0.3">
      <c r="C6" s="1"/>
      <c r="D6" s="56"/>
      <c r="H6" s="2"/>
    </row>
    <row r="7" spans="1:23" x14ac:dyDescent="0.25">
      <c r="C7" s="1"/>
      <c r="F7" s="100" t="s">
        <v>21</v>
      </c>
      <c r="G7" s="101"/>
      <c r="H7" s="101"/>
      <c r="I7" s="101"/>
      <c r="J7" s="101"/>
      <c r="K7" s="101"/>
      <c r="L7" s="102"/>
      <c r="O7" s="103" t="s">
        <v>27</v>
      </c>
      <c r="P7" s="104"/>
      <c r="Q7" s="105"/>
      <c r="T7" s="106" t="s">
        <v>12</v>
      </c>
      <c r="U7" s="106"/>
      <c r="V7" s="106"/>
    </row>
    <row r="8" spans="1:23" s="4" customFormat="1" ht="39" customHeight="1" thickBot="1" x14ac:dyDescent="0.25">
      <c r="A8" s="60" t="s">
        <v>39</v>
      </c>
      <c r="B8" s="60" t="s">
        <v>35</v>
      </c>
      <c r="C8" s="60" t="s">
        <v>36</v>
      </c>
      <c r="D8" s="61" t="s">
        <v>37</v>
      </c>
      <c r="E8" s="61" t="s">
        <v>40</v>
      </c>
      <c r="F8" s="62">
        <v>42425</v>
      </c>
      <c r="G8" s="61" t="s">
        <v>0</v>
      </c>
      <c r="H8" s="61" t="s">
        <v>38</v>
      </c>
      <c r="I8" s="61" t="s">
        <v>10</v>
      </c>
      <c r="J8" s="61" t="s">
        <v>11</v>
      </c>
      <c r="K8" s="61" t="s">
        <v>2</v>
      </c>
      <c r="L8" s="61" t="s">
        <v>8</v>
      </c>
      <c r="N8" s="23"/>
      <c r="O8" s="24" t="s">
        <v>9</v>
      </c>
      <c r="P8" s="25" t="s">
        <v>0</v>
      </c>
      <c r="Q8" s="26" t="s">
        <v>6</v>
      </c>
      <c r="T8" s="17" t="s">
        <v>14</v>
      </c>
      <c r="U8" s="17" t="s">
        <v>15</v>
      </c>
      <c r="V8" s="17" t="s">
        <v>16</v>
      </c>
    </row>
    <row r="9" spans="1:23" x14ac:dyDescent="0.25">
      <c r="A9" s="18" t="s">
        <v>29</v>
      </c>
      <c r="B9" s="18" t="s">
        <v>49</v>
      </c>
      <c r="C9" s="18" t="s">
        <v>48</v>
      </c>
      <c r="D9" s="19">
        <v>42401</v>
      </c>
      <c r="E9" s="20">
        <v>4</v>
      </c>
      <c r="F9" s="21">
        <v>13</v>
      </c>
      <c r="G9" s="34">
        <v>375</v>
      </c>
      <c r="H9" s="34">
        <v>24</v>
      </c>
      <c r="I9" s="35">
        <v>8.8000000000000007</v>
      </c>
      <c r="J9" s="36">
        <v>6.6000000000000059</v>
      </c>
      <c r="K9" s="34">
        <v>1</v>
      </c>
      <c r="L9" s="22" t="s">
        <v>48</v>
      </c>
      <c r="N9" s="27" t="s">
        <v>48</v>
      </c>
      <c r="O9" s="28" t="s">
        <v>48</v>
      </c>
      <c r="P9" s="29" t="s">
        <v>48</v>
      </c>
      <c r="Q9" s="30" t="s">
        <v>48</v>
      </c>
      <c r="T9" s="53">
        <f>IF(K9=1,1,"")</f>
        <v>1</v>
      </c>
      <c r="U9" s="53" t="str">
        <f>IF(K9=2,1,"")</f>
        <v/>
      </c>
      <c r="V9" s="53" t="str">
        <f>IF(K9=3,1,"")</f>
        <v/>
      </c>
      <c r="W9" s="39"/>
    </row>
    <row r="10" spans="1:23" x14ac:dyDescent="0.25">
      <c r="A10" s="18" t="s">
        <v>29</v>
      </c>
      <c r="B10" s="18" t="s">
        <v>48</v>
      </c>
      <c r="C10" s="18" t="s">
        <v>48</v>
      </c>
      <c r="D10" s="19">
        <v>42404</v>
      </c>
      <c r="E10" s="20">
        <v>4</v>
      </c>
      <c r="F10" s="21">
        <v>16</v>
      </c>
      <c r="G10" s="34">
        <v>571.42857142857144</v>
      </c>
      <c r="H10" s="34">
        <v>21</v>
      </c>
      <c r="I10" s="35">
        <v>8.2000000000000028</v>
      </c>
      <c r="J10" s="36">
        <v>6.1500000000000048</v>
      </c>
      <c r="K10" s="34">
        <v>1</v>
      </c>
      <c r="L10" s="22" t="s">
        <v>48</v>
      </c>
      <c r="N10" s="31" t="s">
        <v>48</v>
      </c>
      <c r="O10" s="32" t="s">
        <v>48</v>
      </c>
      <c r="P10" s="20" t="s">
        <v>48</v>
      </c>
      <c r="Q10" s="33" t="s">
        <v>48</v>
      </c>
      <c r="T10" s="53">
        <f>IF(K10=1,1,"")</f>
        <v>1</v>
      </c>
      <c r="U10" s="53" t="str">
        <f>IF(K10=2,1,"")</f>
        <v/>
      </c>
      <c r="V10" s="53" t="str">
        <f>IF(K10=3,1,"")</f>
        <v/>
      </c>
    </row>
    <row r="11" spans="1:23" x14ac:dyDescent="0.25">
      <c r="A11" s="18" t="s">
        <v>31</v>
      </c>
      <c r="B11" s="18" t="s">
        <v>48</v>
      </c>
      <c r="C11" s="18" t="s">
        <v>48</v>
      </c>
      <c r="D11" s="19">
        <v>42383</v>
      </c>
      <c r="E11" s="20">
        <v>4</v>
      </c>
      <c r="F11" s="21">
        <v>18</v>
      </c>
      <c r="G11" s="34">
        <v>333.33333333333297</v>
      </c>
      <c r="H11" s="34">
        <v>42</v>
      </c>
      <c r="I11" s="35">
        <v>12.399999999999988</v>
      </c>
      <c r="J11" s="36">
        <v>9.3000000000000114</v>
      </c>
      <c r="K11" s="34">
        <v>1</v>
      </c>
      <c r="L11" s="22" t="s">
        <v>48</v>
      </c>
      <c r="N11" s="31" t="s">
        <v>48</v>
      </c>
      <c r="O11" s="32" t="s">
        <v>48</v>
      </c>
      <c r="P11" s="20" t="s">
        <v>48</v>
      </c>
      <c r="Q11" s="33" t="s">
        <v>48</v>
      </c>
      <c r="T11" s="53">
        <f>IF(K11=1,1,"")</f>
        <v>1</v>
      </c>
      <c r="U11" s="53" t="str">
        <f>IF(K11=2,1,"")</f>
        <v/>
      </c>
      <c r="V11" s="53" t="str">
        <f>IF(K11=3,1,"")</f>
        <v/>
      </c>
    </row>
    <row r="12" spans="1:23" x14ac:dyDescent="0.25">
      <c r="A12" s="18" t="s">
        <v>32</v>
      </c>
      <c r="B12" s="18" t="s">
        <v>48</v>
      </c>
      <c r="C12" s="18" t="s">
        <v>48</v>
      </c>
      <c r="D12" s="19">
        <v>42381</v>
      </c>
      <c r="E12" s="20">
        <v>4</v>
      </c>
      <c r="F12" s="21">
        <v>19</v>
      </c>
      <c r="G12" s="34">
        <v>340.90909090909088</v>
      </c>
      <c r="H12" s="34">
        <v>44</v>
      </c>
      <c r="I12" s="35">
        <v>12.799999999999986</v>
      </c>
      <c r="J12" s="36">
        <v>9.6000000000000121</v>
      </c>
      <c r="K12" s="34">
        <v>1</v>
      </c>
      <c r="L12" s="22" t="s">
        <v>48</v>
      </c>
      <c r="N12" s="31" t="s">
        <v>48</v>
      </c>
      <c r="O12" s="32" t="s">
        <v>48</v>
      </c>
      <c r="P12" s="20" t="s">
        <v>48</v>
      </c>
      <c r="Q12" s="33" t="s">
        <v>48</v>
      </c>
      <c r="T12" s="53">
        <f t="shared" ref="T12:T75" si="0">IF(K12=1,1,"")</f>
        <v>1</v>
      </c>
      <c r="U12" s="53" t="str">
        <f t="shared" ref="U12:U75" si="1">IF(K12=2,1,"")</f>
        <v/>
      </c>
      <c r="V12" s="53" t="str">
        <f t="shared" ref="V12:V75" si="2">IF(K12=3,1,"")</f>
        <v/>
      </c>
    </row>
    <row r="13" spans="1:23" x14ac:dyDescent="0.25">
      <c r="A13" s="18" t="s">
        <v>30</v>
      </c>
      <c r="B13" s="18" t="s">
        <v>48</v>
      </c>
      <c r="C13" s="18" t="s">
        <v>48</v>
      </c>
      <c r="D13" s="19">
        <v>42394</v>
      </c>
      <c r="E13" s="20">
        <v>4</v>
      </c>
      <c r="F13" s="21">
        <v>10</v>
      </c>
      <c r="G13" s="34">
        <v>193.54838709677418</v>
      </c>
      <c r="H13" s="34">
        <v>31</v>
      </c>
      <c r="I13" s="35">
        <v>10.199999999999996</v>
      </c>
      <c r="J13" s="36">
        <v>7.6500000000000083</v>
      </c>
      <c r="K13" s="34">
        <v>2</v>
      </c>
      <c r="L13" s="22" t="s">
        <v>48</v>
      </c>
      <c r="N13" s="31" t="s">
        <v>48</v>
      </c>
      <c r="O13" s="32" t="s">
        <v>48</v>
      </c>
      <c r="P13" s="20" t="s">
        <v>48</v>
      </c>
      <c r="Q13" s="33" t="s">
        <v>48</v>
      </c>
      <c r="T13" s="53" t="str">
        <f t="shared" si="0"/>
        <v/>
      </c>
      <c r="U13" s="53">
        <f t="shared" si="1"/>
        <v>1</v>
      </c>
      <c r="V13" s="53" t="str">
        <f t="shared" si="2"/>
        <v/>
      </c>
    </row>
    <row r="14" spans="1:23" x14ac:dyDescent="0.25">
      <c r="A14" s="18" t="s">
        <v>43</v>
      </c>
      <c r="B14" s="18" t="s">
        <v>44</v>
      </c>
      <c r="C14" s="18" t="s">
        <v>47</v>
      </c>
      <c r="D14" s="19">
        <v>42370</v>
      </c>
      <c r="E14" s="20">
        <v>4</v>
      </c>
      <c r="F14" s="21">
        <v>11</v>
      </c>
      <c r="G14" s="34">
        <v>127.27272727272727</v>
      </c>
      <c r="H14" s="34">
        <v>55</v>
      </c>
      <c r="I14" s="35">
        <v>14.999999999999979</v>
      </c>
      <c r="J14" s="36">
        <v>11.250000000000016</v>
      </c>
      <c r="K14" s="34">
        <v>3</v>
      </c>
      <c r="L14" s="22" t="s">
        <v>48</v>
      </c>
      <c r="N14" s="31" t="s">
        <v>48</v>
      </c>
      <c r="O14" s="32" t="s">
        <v>48</v>
      </c>
      <c r="P14" s="20" t="s">
        <v>48</v>
      </c>
      <c r="Q14" s="33" t="s">
        <v>48</v>
      </c>
      <c r="T14" s="53" t="str">
        <f t="shared" si="0"/>
        <v/>
      </c>
      <c r="U14" s="53" t="str">
        <f t="shared" si="1"/>
        <v/>
      </c>
      <c r="V14" s="53">
        <f t="shared" si="2"/>
        <v>1</v>
      </c>
    </row>
    <row r="15" spans="1:23" x14ac:dyDescent="0.25">
      <c r="A15" s="18" t="s">
        <v>46</v>
      </c>
      <c r="B15" s="18" t="s">
        <v>45</v>
      </c>
      <c r="C15" s="18" t="s">
        <v>48</v>
      </c>
      <c r="D15" s="19">
        <v>42384</v>
      </c>
      <c r="E15" s="20">
        <v>4</v>
      </c>
      <c r="F15" s="21">
        <v>12</v>
      </c>
      <c r="G15" s="34">
        <v>195.1219512195122</v>
      </c>
      <c r="H15" s="34">
        <v>41</v>
      </c>
      <c r="I15" s="35">
        <v>12.199999999999989</v>
      </c>
      <c r="J15" s="36">
        <v>9.150000000000011</v>
      </c>
      <c r="K15" s="34">
        <v>2</v>
      </c>
      <c r="L15" s="22" t="s">
        <v>48</v>
      </c>
      <c r="N15" s="31" t="s">
        <v>48</v>
      </c>
      <c r="O15" s="32" t="s">
        <v>48</v>
      </c>
      <c r="P15" s="20" t="s">
        <v>48</v>
      </c>
      <c r="Q15" s="33" t="s">
        <v>48</v>
      </c>
      <c r="T15" s="53" t="str">
        <f t="shared" si="0"/>
        <v/>
      </c>
      <c r="U15" s="53">
        <f t="shared" si="1"/>
        <v>1</v>
      </c>
      <c r="V15" s="53" t="str">
        <f t="shared" si="2"/>
        <v/>
      </c>
    </row>
    <row r="16" spans="1:23" x14ac:dyDescent="0.25">
      <c r="A16" s="18"/>
      <c r="B16" s="18"/>
      <c r="C16" s="18"/>
      <c r="D16" s="19"/>
      <c r="E16" s="20"/>
      <c r="F16" s="21"/>
      <c r="G16" s="34" t="str">
        <f t="shared" ref="G16:G75" si="3">IF(F16="","",IF(AND(N16="oui",P16&gt;0),P16,(F16-E16)/($F$8-D16)*1000))</f>
        <v/>
      </c>
      <c r="H16" s="34" t="str">
        <f t="shared" ref="H16:H75" si="4">IF(OR(F$8="",F16=""),"",IF(AND(N16="oui",Q16&gt;0),Q16,IF(D16="","",$F$8-D16)))</f>
        <v/>
      </c>
      <c r="I16" s="35" t="str">
        <f>IF($H16="","",VLOOKUP($H16,#REF!,2))</f>
        <v/>
      </c>
      <c r="J16" s="36" t="str">
        <f>IF($H16="","",VLOOKUP($H16,#REF!,3))</f>
        <v/>
      </c>
      <c r="K16" s="34" t="str">
        <f t="shared" ref="K16:K75" si="5">IF(F16="","",IF(F16&gt;I16,1,IF(F16&lt;J16,3,2)))</f>
        <v/>
      </c>
      <c r="L16" s="22"/>
      <c r="N16" s="31"/>
      <c r="O16" s="32"/>
      <c r="P16" s="20"/>
      <c r="Q16" s="33"/>
      <c r="T16" s="53" t="str">
        <f t="shared" si="0"/>
        <v/>
      </c>
      <c r="U16" s="53" t="str">
        <f t="shared" si="1"/>
        <v/>
      </c>
      <c r="V16" s="53" t="str">
        <f t="shared" si="2"/>
        <v/>
      </c>
    </row>
    <row r="17" spans="1:22" x14ac:dyDescent="0.25">
      <c r="A17" s="18"/>
      <c r="B17" s="18"/>
      <c r="C17" s="18"/>
      <c r="D17" s="19"/>
      <c r="E17" s="20"/>
      <c r="F17" s="21"/>
      <c r="G17" s="34" t="str">
        <f t="shared" si="3"/>
        <v/>
      </c>
      <c r="H17" s="34" t="str">
        <f t="shared" si="4"/>
        <v/>
      </c>
      <c r="I17" s="35" t="str">
        <f>IF($H17="","",VLOOKUP($H17,#REF!,2))</f>
        <v/>
      </c>
      <c r="J17" s="36" t="str">
        <f>IF($H17="","",VLOOKUP($H17,#REF!,3))</f>
        <v/>
      </c>
      <c r="K17" s="34" t="str">
        <f t="shared" si="5"/>
        <v/>
      </c>
      <c r="L17" s="22"/>
      <c r="N17" s="31"/>
      <c r="O17" s="32"/>
      <c r="P17" s="20"/>
      <c r="Q17" s="33"/>
      <c r="T17" s="53" t="str">
        <f t="shared" si="0"/>
        <v/>
      </c>
      <c r="U17" s="53" t="str">
        <f t="shared" si="1"/>
        <v/>
      </c>
      <c r="V17" s="53" t="str">
        <f t="shared" si="2"/>
        <v/>
      </c>
    </row>
    <row r="18" spans="1:22" x14ac:dyDescent="0.25">
      <c r="A18" s="18"/>
      <c r="B18" s="18"/>
      <c r="C18" s="18"/>
      <c r="D18" s="19"/>
      <c r="E18" s="20"/>
      <c r="F18" s="21"/>
      <c r="G18" s="34" t="str">
        <f t="shared" si="3"/>
        <v/>
      </c>
      <c r="H18" s="34" t="str">
        <f t="shared" si="4"/>
        <v/>
      </c>
      <c r="I18" s="35" t="str">
        <f>IF($H18="","",VLOOKUP($H18,#REF!,2))</f>
        <v/>
      </c>
      <c r="J18" s="36" t="str">
        <f>IF($H18="","",VLOOKUP($H18,#REF!,3))</f>
        <v/>
      </c>
      <c r="K18" s="34" t="str">
        <f t="shared" si="5"/>
        <v/>
      </c>
      <c r="L18" s="22"/>
      <c r="N18" s="31"/>
      <c r="O18" s="32"/>
      <c r="P18" s="20"/>
      <c r="Q18" s="33"/>
      <c r="T18" s="53" t="str">
        <f t="shared" si="0"/>
        <v/>
      </c>
      <c r="U18" s="53" t="str">
        <f t="shared" si="1"/>
        <v/>
      </c>
      <c r="V18" s="53" t="str">
        <f t="shared" si="2"/>
        <v/>
      </c>
    </row>
    <row r="19" spans="1:22" x14ac:dyDescent="0.25">
      <c r="A19" s="18"/>
      <c r="B19" s="18"/>
      <c r="C19" s="18"/>
      <c r="D19" s="19"/>
      <c r="E19" s="20"/>
      <c r="F19" s="21"/>
      <c r="G19" s="34" t="str">
        <f t="shared" si="3"/>
        <v/>
      </c>
      <c r="H19" s="34" t="str">
        <f t="shared" si="4"/>
        <v/>
      </c>
      <c r="I19" s="35" t="str">
        <f>IF($H19="","",VLOOKUP($H19,#REF!,2))</f>
        <v/>
      </c>
      <c r="J19" s="36" t="str">
        <f>IF($H19="","",VLOOKUP($H19,#REF!,3))</f>
        <v/>
      </c>
      <c r="K19" s="34" t="str">
        <f t="shared" si="5"/>
        <v/>
      </c>
      <c r="L19" s="22"/>
      <c r="N19" s="31"/>
      <c r="O19" s="32"/>
      <c r="P19" s="20"/>
      <c r="Q19" s="33"/>
      <c r="T19" s="53" t="str">
        <f t="shared" si="0"/>
        <v/>
      </c>
      <c r="U19" s="53" t="str">
        <f t="shared" si="1"/>
        <v/>
      </c>
      <c r="V19" s="53" t="str">
        <f t="shared" si="2"/>
        <v/>
      </c>
    </row>
    <row r="20" spans="1:22" x14ac:dyDescent="0.25">
      <c r="A20" s="18"/>
      <c r="B20" s="18"/>
      <c r="C20" s="18"/>
      <c r="D20" s="19"/>
      <c r="E20" s="20"/>
      <c r="F20" s="21"/>
      <c r="G20" s="34" t="str">
        <f t="shared" si="3"/>
        <v/>
      </c>
      <c r="H20" s="34" t="str">
        <f t="shared" si="4"/>
        <v/>
      </c>
      <c r="I20" s="35" t="str">
        <f>IF($H20="","",VLOOKUP($H20,#REF!,2))</f>
        <v/>
      </c>
      <c r="J20" s="36" t="str">
        <f>IF($H20="","",VLOOKUP($H20,#REF!,3))</f>
        <v/>
      </c>
      <c r="K20" s="34" t="str">
        <f t="shared" si="5"/>
        <v/>
      </c>
      <c r="L20" s="22"/>
      <c r="N20" s="31"/>
      <c r="O20" s="32"/>
      <c r="P20" s="20"/>
      <c r="Q20" s="33"/>
      <c r="T20" s="53" t="str">
        <f t="shared" si="0"/>
        <v/>
      </c>
      <c r="U20" s="53" t="str">
        <f t="shared" si="1"/>
        <v/>
      </c>
      <c r="V20" s="53" t="str">
        <f t="shared" si="2"/>
        <v/>
      </c>
    </row>
    <row r="21" spans="1:22" x14ac:dyDescent="0.25">
      <c r="A21" s="18"/>
      <c r="B21" s="18"/>
      <c r="C21" s="18"/>
      <c r="D21" s="19"/>
      <c r="E21" s="20"/>
      <c r="F21" s="21"/>
      <c r="G21" s="34" t="str">
        <f t="shared" si="3"/>
        <v/>
      </c>
      <c r="H21" s="34" t="str">
        <f t="shared" si="4"/>
        <v/>
      </c>
      <c r="I21" s="35" t="str">
        <f>IF($H21="","",VLOOKUP($H21,#REF!,2))</f>
        <v/>
      </c>
      <c r="J21" s="36" t="str">
        <f>IF($H21="","",VLOOKUP($H21,#REF!,3))</f>
        <v/>
      </c>
      <c r="K21" s="34" t="str">
        <f t="shared" si="5"/>
        <v/>
      </c>
      <c r="L21" s="22"/>
      <c r="N21" s="31"/>
      <c r="O21" s="32"/>
      <c r="P21" s="20"/>
      <c r="Q21" s="33"/>
      <c r="T21" s="53" t="str">
        <f t="shared" si="0"/>
        <v/>
      </c>
      <c r="U21" s="53" t="str">
        <f t="shared" si="1"/>
        <v/>
      </c>
      <c r="V21" s="53" t="str">
        <f t="shared" si="2"/>
        <v/>
      </c>
    </row>
    <row r="22" spans="1:22" x14ac:dyDescent="0.25">
      <c r="A22" s="18"/>
      <c r="B22" s="18"/>
      <c r="C22" s="18"/>
      <c r="D22" s="19"/>
      <c r="E22" s="20"/>
      <c r="F22" s="21"/>
      <c r="G22" s="34" t="str">
        <f t="shared" si="3"/>
        <v/>
      </c>
      <c r="H22" s="34" t="str">
        <f t="shared" si="4"/>
        <v/>
      </c>
      <c r="I22" s="35" t="str">
        <f>IF($H22="","",VLOOKUP($H22,#REF!,2))</f>
        <v/>
      </c>
      <c r="J22" s="36" t="str">
        <f>IF($H22="","",VLOOKUP($H22,#REF!,3))</f>
        <v/>
      </c>
      <c r="K22" s="34" t="str">
        <f t="shared" si="5"/>
        <v/>
      </c>
      <c r="L22" s="22"/>
      <c r="N22" s="31"/>
      <c r="O22" s="32"/>
      <c r="P22" s="20"/>
      <c r="Q22" s="33"/>
      <c r="T22" s="53" t="str">
        <f t="shared" si="0"/>
        <v/>
      </c>
      <c r="U22" s="53" t="str">
        <f t="shared" si="1"/>
        <v/>
      </c>
      <c r="V22" s="53" t="str">
        <f t="shared" si="2"/>
        <v/>
      </c>
    </row>
    <row r="23" spans="1:22" x14ac:dyDescent="0.25">
      <c r="A23" s="18"/>
      <c r="B23" s="18"/>
      <c r="C23" s="18"/>
      <c r="D23" s="19"/>
      <c r="E23" s="20"/>
      <c r="F23" s="21"/>
      <c r="G23" s="34" t="str">
        <f t="shared" si="3"/>
        <v/>
      </c>
      <c r="H23" s="34" t="str">
        <f t="shared" si="4"/>
        <v/>
      </c>
      <c r="I23" s="35" t="str">
        <f>IF($H23="","",VLOOKUP($H23,#REF!,2))</f>
        <v/>
      </c>
      <c r="J23" s="36" t="str">
        <f>IF($H23="","",VLOOKUP($H23,#REF!,3))</f>
        <v/>
      </c>
      <c r="K23" s="34" t="str">
        <f t="shared" si="5"/>
        <v/>
      </c>
      <c r="L23" s="22"/>
      <c r="N23" s="31"/>
      <c r="O23" s="32"/>
      <c r="P23" s="20"/>
      <c r="Q23" s="33"/>
      <c r="T23" s="53" t="str">
        <f t="shared" si="0"/>
        <v/>
      </c>
      <c r="U23" s="53" t="str">
        <f t="shared" si="1"/>
        <v/>
      </c>
      <c r="V23" s="53" t="str">
        <f t="shared" si="2"/>
        <v/>
      </c>
    </row>
    <row r="24" spans="1:22" x14ac:dyDescent="0.25">
      <c r="A24" s="18"/>
      <c r="B24" s="18"/>
      <c r="C24" s="18"/>
      <c r="D24" s="19"/>
      <c r="E24" s="20"/>
      <c r="F24" s="21"/>
      <c r="G24" s="34" t="str">
        <f t="shared" si="3"/>
        <v/>
      </c>
      <c r="H24" s="34" t="str">
        <f t="shared" si="4"/>
        <v/>
      </c>
      <c r="I24" s="35" t="str">
        <f>IF($H24="","",VLOOKUP($H24,#REF!,2))</f>
        <v/>
      </c>
      <c r="J24" s="36" t="str">
        <f>IF($H24="","",VLOOKUP($H24,#REF!,3))</f>
        <v/>
      </c>
      <c r="K24" s="34" t="str">
        <f t="shared" si="5"/>
        <v/>
      </c>
      <c r="L24" s="22"/>
      <c r="N24" s="31"/>
      <c r="O24" s="32"/>
      <c r="P24" s="20"/>
      <c r="Q24" s="33"/>
      <c r="T24" s="53" t="str">
        <f t="shared" si="0"/>
        <v/>
      </c>
      <c r="U24" s="53" t="str">
        <f t="shared" si="1"/>
        <v/>
      </c>
      <c r="V24" s="53" t="str">
        <f t="shared" si="2"/>
        <v/>
      </c>
    </row>
    <row r="25" spans="1:22" x14ac:dyDescent="0.25">
      <c r="A25" s="18"/>
      <c r="B25" s="18"/>
      <c r="C25" s="18"/>
      <c r="D25" s="19"/>
      <c r="E25" s="20"/>
      <c r="F25" s="21"/>
      <c r="G25" s="34" t="str">
        <f t="shared" si="3"/>
        <v/>
      </c>
      <c r="H25" s="34" t="str">
        <f t="shared" si="4"/>
        <v/>
      </c>
      <c r="I25" s="35" t="str">
        <f>IF($H25="","",VLOOKUP($H25,#REF!,2))</f>
        <v/>
      </c>
      <c r="J25" s="36" t="str">
        <f>IF($H25="","",VLOOKUP($H25,#REF!,3))</f>
        <v/>
      </c>
      <c r="K25" s="34" t="str">
        <f t="shared" si="5"/>
        <v/>
      </c>
      <c r="L25" s="22"/>
      <c r="N25" s="31"/>
      <c r="O25" s="32"/>
      <c r="P25" s="20"/>
      <c r="Q25" s="33"/>
      <c r="T25" s="53" t="str">
        <f t="shared" si="0"/>
        <v/>
      </c>
      <c r="U25" s="53" t="str">
        <f t="shared" si="1"/>
        <v/>
      </c>
      <c r="V25" s="53" t="str">
        <f t="shared" si="2"/>
        <v/>
      </c>
    </row>
    <row r="26" spans="1:22" x14ac:dyDescent="0.25">
      <c r="A26" s="18"/>
      <c r="B26" s="18"/>
      <c r="C26" s="18"/>
      <c r="D26" s="19"/>
      <c r="E26" s="20"/>
      <c r="F26" s="21"/>
      <c r="G26" s="34" t="str">
        <f t="shared" si="3"/>
        <v/>
      </c>
      <c r="H26" s="34" t="str">
        <f t="shared" si="4"/>
        <v/>
      </c>
      <c r="I26" s="35" t="str">
        <f>IF($H26="","",VLOOKUP($H26,#REF!,2))</f>
        <v/>
      </c>
      <c r="J26" s="36" t="str">
        <f>IF($H26="","",VLOOKUP($H26,#REF!,3))</f>
        <v/>
      </c>
      <c r="K26" s="34" t="str">
        <f t="shared" si="5"/>
        <v/>
      </c>
      <c r="L26" s="22"/>
      <c r="N26" s="31"/>
      <c r="O26" s="32"/>
      <c r="P26" s="20"/>
      <c r="Q26" s="33"/>
      <c r="T26" s="53" t="str">
        <f t="shared" si="0"/>
        <v/>
      </c>
      <c r="U26" s="53" t="str">
        <f t="shared" si="1"/>
        <v/>
      </c>
      <c r="V26" s="53" t="str">
        <f t="shared" si="2"/>
        <v/>
      </c>
    </row>
    <row r="27" spans="1:22" x14ac:dyDescent="0.25">
      <c r="A27" s="18"/>
      <c r="B27" s="18"/>
      <c r="C27" s="18"/>
      <c r="D27" s="19"/>
      <c r="E27" s="20"/>
      <c r="F27" s="21"/>
      <c r="G27" s="34" t="str">
        <f t="shared" si="3"/>
        <v/>
      </c>
      <c r="H27" s="34" t="str">
        <f t="shared" si="4"/>
        <v/>
      </c>
      <c r="I27" s="35" t="str">
        <f>IF($H27="","",VLOOKUP($H27,#REF!,2))</f>
        <v/>
      </c>
      <c r="J27" s="36" t="str">
        <f>IF($H27="","",VLOOKUP($H27,#REF!,3))</f>
        <v/>
      </c>
      <c r="K27" s="34" t="str">
        <f t="shared" si="5"/>
        <v/>
      </c>
      <c r="L27" s="22"/>
      <c r="N27" s="31"/>
      <c r="O27" s="32"/>
      <c r="P27" s="20"/>
      <c r="Q27" s="33"/>
      <c r="T27" s="53" t="str">
        <f t="shared" si="0"/>
        <v/>
      </c>
      <c r="U27" s="53" t="str">
        <f t="shared" si="1"/>
        <v/>
      </c>
      <c r="V27" s="53" t="str">
        <f t="shared" si="2"/>
        <v/>
      </c>
    </row>
    <row r="28" spans="1:22" x14ac:dyDescent="0.25">
      <c r="A28" s="18"/>
      <c r="B28" s="18"/>
      <c r="C28" s="18"/>
      <c r="D28" s="19"/>
      <c r="E28" s="20"/>
      <c r="F28" s="21"/>
      <c r="G28" s="34" t="str">
        <f t="shared" si="3"/>
        <v/>
      </c>
      <c r="H28" s="34" t="str">
        <f t="shared" si="4"/>
        <v/>
      </c>
      <c r="I28" s="35" t="str">
        <f>IF($H28="","",VLOOKUP($H28,#REF!,2))</f>
        <v/>
      </c>
      <c r="J28" s="36" t="str">
        <f>IF($H28="","",VLOOKUP($H28,#REF!,3))</f>
        <v/>
      </c>
      <c r="K28" s="34" t="str">
        <f t="shared" si="5"/>
        <v/>
      </c>
      <c r="L28" s="22"/>
      <c r="N28" s="31"/>
      <c r="O28" s="32"/>
      <c r="P28" s="20"/>
      <c r="Q28" s="33"/>
      <c r="T28" s="53" t="str">
        <f t="shared" si="0"/>
        <v/>
      </c>
      <c r="U28" s="53" t="str">
        <f t="shared" si="1"/>
        <v/>
      </c>
      <c r="V28" s="53" t="str">
        <f t="shared" si="2"/>
        <v/>
      </c>
    </row>
    <row r="29" spans="1:22" x14ac:dyDescent="0.25">
      <c r="A29" s="18"/>
      <c r="B29" s="18"/>
      <c r="C29" s="18"/>
      <c r="D29" s="19"/>
      <c r="E29" s="20"/>
      <c r="F29" s="21"/>
      <c r="G29" s="34" t="str">
        <f t="shared" si="3"/>
        <v/>
      </c>
      <c r="H29" s="34" t="str">
        <f t="shared" si="4"/>
        <v/>
      </c>
      <c r="I29" s="35" t="str">
        <f>IF($H29="","",VLOOKUP($H29,#REF!,2))</f>
        <v/>
      </c>
      <c r="J29" s="36" t="str">
        <f>IF($H29="","",VLOOKUP($H29,#REF!,3))</f>
        <v/>
      </c>
      <c r="K29" s="34" t="str">
        <f t="shared" si="5"/>
        <v/>
      </c>
      <c r="L29" s="22"/>
      <c r="N29" s="31"/>
      <c r="O29" s="32"/>
      <c r="P29" s="20"/>
      <c r="Q29" s="33"/>
      <c r="T29" s="53" t="str">
        <f t="shared" si="0"/>
        <v/>
      </c>
      <c r="U29" s="53" t="str">
        <f t="shared" si="1"/>
        <v/>
      </c>
      <c r="V29" s="53" t="str">
        <f t="shared" si="2"/>
        <v/>
      </c>
    </row>
    <row r="30" spans="1:22" x14ac:dyDescent="0.25">
      <c r="A30" s="18"/>
      <c r="B30" s="18"/>
      <c r="C30" s="18"/>
      <c r="D30" s="19"/>
      <c r="E30" s="20"/>
      <c r="F30" s="21"/>
      <c r="G30" s="34" t="str">
        <f t="shared" si="3"/>
        <v/>
      </c>
      <c r="H30" s="34" t="str">
        <f t="shared" si="4"/>
        <v/>
      </c>
      <c r="I30" s="35" t="str">
        <f>IF($H30="","",VLOOKUP($H30,#REF!,2))</f>
        <v/>
      </c>
      <c r="J30" s="36" t="str">
        <f>IF($H30="","",VLOOKUP($H30,#REF!,3))</f>
        <v/>
      </c>
      <c r="K30" s="34" t="str">
        <f t="shared" si="5"/>
        <v/>
      </c>
      <c r="L30" s="22"/>
      <c r="N30" s="31"/>
      <c r="O30" s="32"/>
      <c r="P30" s="20"/>
      <c r="Q30" s="33"/>
      <c r="T30" s="53" t="str">
        <f t="shared" si="0"/>
        <v/>
      </c>
      <c r="U30" s="53" t="str">
        <f t="shared" si="1"/>
        <v/>
      </c>
      <c r="V30" s="53" t="str">
        <f t="shared" si="2"/>
        <v/>
      </c>
    </row>
    <row r="31" spans="1:22" x14ac:dyDescent="0.25">
      <c r="A31" s="18"/>
      <c r="B31" s="18"/>
      <c r="C31" s="18"/>
      <c r="D31" s="19"/>
      <c r="E31" s="20"/>
      <c r="F31" s="21"/>
      <c r="G31" s="34" t="str">
        <f t="shared" si="3"/>
        <v/>
      </c>
      <c r="H31" s="34" t="str">
        <f t="shared" si="4"/>
        <v/>
      </c>
      <c r="I31" s="35" t="str">
        <f>IF($H31="","",VLOOKUP($H31,#REF!,2))</f>
        <v/>
      </c>
      <c r="J31" s="36" t="str">
        <f>IF($H31="","",VLOOKUP($H31,#REF!,3))</f>
        <v/>
      </c>
      <c r="K31" s="34" t="str">
        <f t="shared" si="5"/>
        <v/>
      </c>
      <c r="L31" s="22"/>
      <c r="N31" s="31"/>
      <c r="O31" s="32"/>
      <c r="P31" s="20"/>
      <c r="Q31" s="33"/>
      <c r="T31" s="53" t="str">
        <f t="shared" si="0"/>
        <v/>
      </c>
      <c r="U31" s="53" t="str">
        <f t="shared" si="1"/>
        <v/>
      </c>
      <c r="V31" s="53" t="str">
        <f t="shared" si="2"/>
        <v/>
      </c>
    </row>
    <row r="32" spans="1:22" x14ac:dyDescent="0.25">
      <c r="A32" s="18"/>
      <c r="B32" s="18"/>
      <c r="C32" s="18"/>
      <c r="D32" s="19"/>
      <c r="E32" s="20"/>
      <c r="F32" s="21"/>
      <c r="G32" s="34" t="str">
        <f t="shared" si="3"/>
        <v/>
      </c>
      <c r="H32" s="34" t="str">
        <f t="shared" si="4"/>
        <v/>
      </c>
      <c r="I32" s="35" t="str">
        <f>IF($H32="","",VLOOKUP($H32,#REF!,2))</f>
        <v/>
      </c>
      <c r="J32" s="36" t="str">
        <f>IF($H32="","",VLOOKUP($H32,#REF!,3))</f>
        <v/>
      </c>
      <c r="K32" s="34" t="str">
        <f t="shared" si="5"/>
        <v/>
      </c>
      <c r="L32" s="22"/>
      <c r="N32" s="31"/>
      <c r="O32" s="32"/>
      <c r="P32" s="20"/>
      <c r="Q32" s="33"/>
      <c r="T32" s="53" t="str">
        <f t="shared" si="0"/>
        <v/>
      </c>
      <c r="U32" s="53" t="str">
        <f t="shared" si="1"/>
        <v/>
      </c>
      <c r="V32" s="53" t="str">
        <f t="shared" si="2"/>
        <v/>
      </c>
    </row>
    <row r="33" spans="1:22" x14ac:dyDescent="0.25">
      <c r="A33" s="18"/>
      <c r="B33" s="18"/>
      <c r="C33" s="18"/>
      <c r="D33" s="19"/>
      <c r="E33" s="20"/>
      <c r="F33" s="21"/>
      <c r="G33" s="34" t="str">
        <f t="shared" si="3"/>
        <v/>
      </c>
      <c r="H33" s="34" t="str">
        <f t="shared" si="4"/>
        <v/>
      </c>
      <c r="I33" s="35" t="str">
        <f>IF($H33="","",VLOOKUP($H33,#REF!,2))</f>
        <v/>
      </c>
      <c r="J33" s="36" t="str">
        <f>IF($H33="","",VLOOKUP($H33,#REF!,3))</f>
        <v/>
      </c>
      <c r="K33" s="34" t="str">
        <f t="shared" si="5"/>
        <v/>
      </c>
      <c r="L33" s="22"/>
      <c r="N33" s="31"/>
      <c r="O33" s="32"/>
      <c r="P33" s="20"/>
      <c r="Q33" s="33"/>
      <c r="T33" s="53" t="str">
        <f t="shared" si="0"/>
        <v/>
      </c>
      <c r="U33" s="53" t="str">
        <f t="shared" si="1"/>
        <v/>
      </c>
      <c r="V33" s="53" t="str">
        <f t="shared" si="2"/>
        <v/>
      </c>
    </row>
    <row r="34" spans="1:22" x14ac:dyDescent="0.25">
      <c r="A34" s="18"/>
      <c r="B34" s="18"/>
      <c r="C34" s="18"/>
      <c r="D34" s="19"/>
      <c r="E34" s="20"/>
      <c r="F34" s="21"/>
      <c r="G34" s="34" t="str">
        <f t="shared" si="3"/>
        <v/>
      </c>
      <c r="H34" s="34" t="str">
        <f t="shared" si="4"/>
        <v/>
      </c>
      <c r="I34" s="35" t="str">
        <f>IF($H34="","",VLOOKUP($H34,#REF!,2))</f>
        <v/>
      </c>
      <c r="J34" s="36" t="str">
        <f>IF($H34="","",VLOOKUP($H34,#REF!,3))</f>
        <v/>
      </c>
      <c r="K34" s="34" t="str">
        <f t="shared" si="5"/>
        <v/>
      </c>
      <c r="L34" s="22"/>
      <c r="N34" s="31"/>
      <c r="O34" s="32"/>
      <c r="P34" s="20"/>
      <c r="Q34" s="33"/>
      <c r="T34" s="53" t="str">
        <f t="shared" si="0"/>
        <v/>
      </c>
      <c r="U34" s="53" t="str">
        <f t="shared" si="1"/>
        <v/>
      </c>
      <c r="V34" s="53" t="str">
        <f t="shared" si="2"/>
        <v/>
      </c>
    </row>
    <row r="35" spans="1:22" x14ac:dyDescent="0.25">
      <c r="A35" s="18"/>
      <c r="B35" s="18"/>
      <c r="C35" s="18"/>
      <c r="D35" s="19"/>
      <c r="E35" s="20"/>
      <c r="F35" s="21"/>
      <c r="G35" s="34" t="str">
        <f t="shared" si="3"/>
        <v/>
      </c>
      <c r="H35" s="34" t="str">
        <f t="shared" si="4"/>
        <v/>
      </c>
      <c r="I35" s="35" t="str">
        <f>IF($H35="","",VLOOKUP($H35,#REF!,2))</f>
        <v/>
      </c>
      <c r="J35" s="36" t="str">
        <f>IF($H35="","",VLOOKUP($H35,#REF!,3))</f>
        <v/>
      </c>
      <c r="K35" s="34" t="str">
        <f t="shared" si="5"/>
        <v/>
      </c>
      <c r="L35" s="22"/>
      <c r="N35" s="31"/>
      <c r="O35" s="32"/>
      <c r="P35" s="20"/>
      <c r="Q35" s="33"/>
      <c r="T35" s="53" t="str">
        <f t="shared" si="0"/>
        <v/>
      </c>
      <c r="U35" s="53" t="str">
        <f t="shared" si="1"/>
        <v/>
      </c>
      <c r="V35" s="53" t="str">
        <f t="shared" si="2"/>
        <v/>
      </c>
    </row>
    <row r="36" spans="1:22" x14ac:dyDescent="0.25">
      <c r="A36" s="18"/>
      <c r="B36" s="18"/>
      <c r="C36" s="18"/>
      <c r="D36" s="19"/>
      <c r="E36" s="20"/>
      <c r="F36" s="21"/>
      <c r="G36" s="34" t="str">
        <f t="shared" si="3"/>
        <v/>
      </c>
      <c r="H36" s="34" t="str">
        <f t="shared" si="4"/>
        <v/>
      </c>
      <c r="I36" s="35" t="str">
        <f>IF($H36="","",VLOOKUP($H36,#REF!,2))</f>
        <v/>
      </c>
      <c r="J36" s="36" t="str">
        <f>IF($H36="","",VLOOKUP($H36,#REF!,3))</f>
        <v/>
      </c>
      <c r="K36" s="34" t="str">
        <f t="shared" si="5"/>
        <v/>
      </c>
      <c r="L36" s="22"/>
      <c r="N36" s="31"/>
      <c r="O36" s="32"/>
      <c r="P36" s="20"/>
      <c r="Q36" s="33"/>
      <c r="T36" s="53" t="str">
        <f t="shared" si="0"/>
        <v/>
      </c>
      <c r="U36" s="53" t="str">
        <f t="shared" si="1"/>
        <v/>
      </c>
      <c r="V36" s="53" t="str">
        <f t="shared" si="2"/>
        <v/>
      </c>
    </row>
    <row r="37" spans="1:22" x14ac:dyDescent="0.25">
      <c r="A37" s="18"/>
      <c r="B37" s="18"/>
      <c r="C37" s="18"/>
      <c r="D37" s="19"/>
      <c r="E37" s="20"/>
      <c r="F37" s="21"/>
      <c r="G37" s="34" t="str">
        <f t="shared" si="3"/>
        <v/>
      </c>
      <c r="H37" s="34" t="str">
        <f t="shared" si="4"/>
        <v/>
      </c>
      <c r="I37" s="35" t="str">
        <f>IF($H37="","",VLOOKUP($H37,#REF!,2))</f>
        <v/>
      </c>
      <c r="J37" s="36" t="str">
        <f>IF($H37="","",VLOOKUP($H37,#REF!,3))</f>
        <v/>
      </c>
      <c r="K37" s="34" t="str">
        <f t="shared" si="5"/>
        <v/>
      </c>
      <c r="L37" s="22"/>
      <c r="N37" s="31"/>
      <c r="O37" s="32"/>
      <c r="P37" s="20"/>
      <c r="Q37" s="33"/>
      <c r="T37" s="53" t="str">
        <f t="shared" si="0"/>
        <v/>
      </c>
      <c r="U37" s="53" t="str">
        <f t="shared" si="1"/>
        <v/>
      </c>
      <c r="V37" s="53" t="str">
        <f t="shared" si="2"/>
        <v/>
      </c>
    </row>
    <row r="38" spans="1:22" x14ac:dyDescent="0.25">
      <c r="A38" s="18"/>
      <c r="B38" s="18"/>
      <c r="C38" s="18"/>
      <c r="D38" s="19"/>
      <c r="E38" s="20"/>
      <c r="F38" s="21"/>
      <c r="G38" s="34" t="str">
        <f t="shared" si="3"/>
        <v/>
      </c>
      <c r="H38" s="34" t="str">
        <f t="shared" si="4"/>
        <v/>
      </c>
      <c r="I38" s="35" t="str">
        <f>IF($H38="","",VLOOKUP($H38,#REF!,2))</f>
        <v/>
      </c>
      <c r="J38" s="36" t="str">
        <f>IF($H38="","",VLOOKUP($H38,#REF!,3))</f>
        <v/>
      </c>
      <c r="K38" s="34" t="str">
        <f t="shared" si="5"/>
        <v/>
      </c>
      <c r="L38" s="22"/>
      <c r="N38" s="31"/>
      <c r="O38" s="32"/>
      <c r="P38" s="20"/>
      <c r="Q38" s="33"/>
      <c r="T38" s="53" t="str">
        <f t="shared" si="0"/>
        <v/>
      </c>
      <c r="U38" s="53" t="str">
        <f t="shared" si="1"/>
        <v/>
      </c>
      <c r="V38" s="53" t="str">
        <f t="shared" si="2"/>
        <v/>
      </c>
    </row>
    <row r="39" spans="1:22" x14ac:dyDescent="0.25">
      <c r="A39" s="18"/>
      <c r="B39" s="18"/>
      <c r="C39" s="18"/>
      <c r="D39" s="19"/>
      <c r="E39" s="20"/>
      <c r="F39" s="21"/>
      <c r="G39" s="34" t="str">
        <f t="shared" si="3"/>
        <v/>
      </c>
      <c r="H39" s="34" t="str">
        <f t="shared" si="4"/>
        <v/>
      </c>
      <c r="I39" s="35" t="str">
        <f>IF($H39="","",VLOOKUP($H39,#REF!,2))</f>
        <v/>
      </c>
      <c r="J39" s="36" t="str">
        <f>IF($H39="","",VLOOKUP($H39,#REF!,3))</f>
        <v/>
      </c>
      <c r="K39" s="34" t="str">
        <f t="shared" si="5"/>
        <v/>
      </c>
      <c r="L39" s="22"/>
      <c r="N39" s="31"/>
      <c r="O39" s="32"/>
      <c r="P39" s="20"/>
      <c r="Q39" s="33"/>
      <c r="T39" s="53" t="str">
        <f t="shared" si="0"/>
        <v/>
      </c>
      <c r="U39" s="53" t="str">
        <f t="shared" si="1"/>
        <v/>
      </c>
      <c r="V39" s="53" t="str">
        <f t="shared" si="2"/>
        <v/>
      </c>
    </row>
    <row r="40" spans="1:22" x14ac:dyDescent="0.25">
      <c r="A40" s="18"/>
      <c r="B40" s="18"/>
      <c r="C40" s="18"/>
      <c r="D40" s="19"/>
      <c r="E40" s="20"/>
      <c r="F40" s="21"/>
      <c r="G40" s="34" t="str">
        <f t="shared" si="3"/>
        <v/>
      </c>
      <c r="H40" s="34" t="str">
        <f t="shared" si="4"/>
        <v/>
      </c>
      <c r="I40" s="35" t="str">
        <f>IF($H40="","",VLOOKUP($H40,#REF!,2))</f>
        <v/>
      </c>
      <c r="J40" s="36" t="str">
        <f>IF($H40="","",VLOOKUP($H40,#REF!,3))</f>
        <v/>
      </c>
      <c r="K40" s="34" t="str">
        <f t="shared" si="5"/>
        <v/>
      </c>
      <c r="L40" s="22"/>
      <c r="N40" s="31"/>
      <c r="O40" s="32"/>
      <c r="P40" s="20"/>
      <c r="Q40" s="33"/>
      <c r="T40" s="53" t="str">
        <f t="shared" si="0"/>
        <v/>
      </c>
      <c r="U40" s="53" t="str">
        <f t="shared" si="1"/>
        <v/>
      </c>
      <c r="V40" s="53" t="str">
        <f t="shared" si="2"/>
        <v/>
      </c>
    </row>
    <row r="41" spans="1:22" x14ac:dyDescent="0.25">
      <c r="A41" s="18"/>
      <c r="B41" s="18"/>
      <c r="C41" s="18"/>
      <c r="D41" s="19"/>
      <c r="E41" s="20"/>
      <c r="F41" s="21"/>
      <c r="G41" s="34" t="str">
        <f t="shared" si="3"/>
        <v/>
      </c>
      <c r="H41" s="34" t="str">
        <f t="shared" si="4"/>
        <v/>
      </c>
      <c r="I41" s="35" t="str">
        <f>IF($H41="","",VLOOKUP($H41,#REF!,2))</f>
        <v/>
      </c>
      <c r="J41" s="36" t="str">
        <f>IF($H41="","",VLOOKUP($H41,#REF!,3))</f>
        <v/>
      </c>
      <c r="K41" s="34" t="str">
        <f t="shared" si="5"/>
        <v/>
      </c>
      <c r="L41" s="22"/>
      <c r="M41" s="51" t="s">
        <v>34</v>
      </c>
      <c r="N41" s="31"/>
      <c r="O41" s="32"/>
      <c r="P41" s="20"/>
      <c r="Q41" s="33"/>
      <c r="T41" s="53" t="str">
        <f t="shared" si="0"/>
        <v/>
      </c>
      <c r="U41" s="53" t="str">
        <f t="shared" si="1"/>
        <v/>
      </c>
      <c r="V41" s="53" t="str">
        <f t="shared" si="2"/>
        <v/>
      </c>
    </row>
    <row r="42" spans="1:22" x14ac:dyDescent="0.25">
      <c r="A42" s="18"/>
      <c r="B42" s="18"/>
      <c r="C42" s="18"/>
      <c r="D42" s="19"/>
      <c r="E42" s="20"/>
      <c r="F42" s="21"/>
      <c r="G42" s="34" t="str">
        <f t="shared" si="3"/>
        <v/>
      </c>
      <c r="H42" s="34" t="str">
        <f t="shared" si="4"/>
        <v/>
      </c>
      <c r="I42" s="35" t="str">
        <f>IF($H42="","",VLOOKUP($H42,#REF!,2))</f>
        <v/>
      </c>
      <c r="J42" s="36" t="str">
        <f>IF($H42="","",VLOOKUP($H42,#REF!,3))</f>
        <v/>
      </c>
      <c r="K42" s="34" t="str">
        <f t="shared" si="5"/>
        <v/>
      </c>
      <c r="L42" s="22"/>
      <c r="N42" s="31"/>
      <c r="O42" s="32"/>
      <c r="P42" s="20"/>
      <c r="Q42" s="33"/>
      <c r="T42" s="53" t="str">
        <f t="shared" si="0"/>
        <v/>
      </c>
      <c r="U42" s="53" t="str">
        <f t="shared" si="1"/>
        <v/>
      </c>
      <c r="V42" s="53" t="str">
        <f t="shared" si="2"/>
        <v/>
      </c>
    </row>
    <row r="43" spans="1:22" x14ac:dyDescent="0.25">
      <c r="A43" s="18"/>
      <c r="B43" s="18"/>
      <c r="C43" s="18"/>
      <c r="D43" s="19"/>
      <c r="E43" s="20"/>
      <c r="F43" s="21"/>
      <c r="G43" s="34" t="str">
        <f t="shared" si="3"/>
        <v/>
      </c>
      <c r="H43" s="34" t="str">
        <f t="shared" si="4"/>
        <v/>
      </c>
      <c r="I43" s="35" t="str">
        <f>IF($H43="","",VLOOKUP($H43,#REF!,2))</f>
        <v/>
      </c>
      <c r="J43" s="36" t="str">
        <f>IF($H43="","",VLOOKUP($H43,#REF!,3))</f>
        <v/>
      </c>
      <c r="K43" s="34" t="str">
        <f t="shared" si="5"/>
        <v/>
      </c>
      <c r="L43" s="22"/>
      <c r="N43" s="31"/>
      <c r="O43" s="32"/>
      <c r="P43" s="20"/>
      <c r="Q43" s="33"/>
      <c r="T43" s="53" t="str">
        <f t="shared" si="0"/>
        <v/>
      </c>
      <c r="U43" s="53" t="str">
        <f t="shared" si="1"/>
        <v/>
      </c>
      <c r="V43" s="53" t="str">
        <f t="shared" si="2"/>
        <v/>
      </c>
    </row>
    <row r="44" spans="1:22" x14ac:dyDescent="0.25">
      <c r="A44" s="18"/>
      <c r="B44" s="18"/>
      <c r="C44" s="18"/>
      <c r="D44" s="19"/>
      <c r="E44" s="20"/>
      <c r="F44" s="21"/>
      <c r="G44" s="34" t="str">
        <f t="shared" si="3"/>
        <v/>
      </c>
      <c r="H44" s="34" t="str">
        <f t="shared" si="4"/>
        <v/>
      </c>
      <c r="I44" s="35" t="str">
        <f>IF($H44="","",VLOOKUP($H44,#REF!,2))</f>
        <v/>
      </c>
      <c r="J44" s="36" t="str">
        <f>IF($H44="","",VLOOKUP($H44,#REF!,3))</f>
        <v/>
      </c>
      <c r="K44" s="34" t="str">
        <f t="shared" si="5"/>
        <v/>
      </c>
      <c r="L44" s="22"/>
      <c r="N44" s="31"/>
      <c r="O44" s="32"/>
      <c r="P44" s="20"/>
      <c r="Q44" s="33"/>
      <c r="T44" s="53" t="str">
        <f t="shared" si="0"/>
        <v/>
      </c>
      <c r="U44" s="53" t="str">
        <f t="shared" si="1"/>
        <v/>
      </c>
      <c r="V44" s="53" t="str">
        <f t="shared" si="2"/>
        <v/>
      </c>
    </row>
    <row r="45" spans="1:22" x14ac:dyDescent="0.25">
      <c r="A45" s="18"/>
      <c r="B45" s="18"/>
      <c r="C45" s="18"/>
      <c r="D45" s="19"/>
      <c r="E45" s="20"/>
      <c r="F45" s="21"/>
      <c r="G45" s="34" t="str">
        <f t="shared" si="3"/>
        <v/>
      </c>
      <c r="H45" s="34" t="str">
        <f t="shared" si="4"/>
        <v/>
      </c>
      <c r="I45" s="35" t="str">
        <f>IF($H45="","",VLOOKUP($H45,#REF!,2))</f>
        <v/>
      </c>
      <c r="J45" s="36" t="str">
        <f>IF($H45="","",VLOOKUP($H45,#REF!,3))</f>
        <v/>
      </c>
      <c r="K45" s="34" t="str">
        <f t="shared" si="5"/>
        <v/>
      </c>
      <c r="L45" s="22"/>
      <c r="N45" s="31"/>
      <c r="O45" s="32"/>
      <c r="P45" s="20"/>
      <c r="Q45" s="33"/>
      <c r="T45" s="53" t="str">
        <f t="shared" si="0"/>
        <v/>
      </c>
      <c r="U45" s="53" t="str">
        <f t="shared" si="1"/>
        <v/>
      </c>
      <c r="V45" s="53" t="str">
        <f t="shared" si="2"/>
        <v/>
      </c>
    </row>
    <row r="46" spans="1:22" x14ac:dyDescent="0.25">
      <c r="A46" s="18"/>
      <c r="B46" s="18"/>
      <c r="C46" s="18"/>
      <c r="D46" s="19"/>
      <c r="E46" s="20"/>
      <c r="F46" s="21"/>
      <c r="G46" s="34" t="str">
        <f t="shared" si="3"/>
        <v/>
      </c>
      <c r="H46" s="34" t="str">
        <f t="shared" si="4"/>
        <v/>
      </c>
      <c r="I46" s="35" t="str">
        <f>IF($H46="","",VLOOKUP($H46,#REF!,2))</f>
        <v/>
      </c>
      <c r="J46" s="36" t="str">
        <f>IF($H46="","",VLOOKUP($H46,#REF!,3))</f>
        <v/>
      </c>
      <c r="K46" s="34" t="str">
        <f t="shared" si="5"/>
        <v/>
      </c>
      <c r="L46" s="22"/>
      <c r="N46" s="31"/>
      <c r="O46" s="32"/>
      <c r="P46" s="20"/>
      <c r="Q46" s="33"/>
      <c r="T46" s="53" t="str">
        <f t="shared" si="0"/>
        <v/>
      </c>
      <c r="U46" s="53" t="str">
        <f t="shared" si="1"/>
        <v/>
      </c>
      <c r="V46" s="53" t="str">
        <f t="shared" si="2"/>
        <v/>
      </c>
    </row>
    <row r="47" spans="1:22" x14ac:dyDescent="0.25">
      <c r="A47" s="18"/>
      <c r="B47" s="18"/>
      <c r="C47" s="18"/>
      <c r="D47" s="19"/>
      <c r="E47" s="20"/>
      <c r="F47" s="21"/>
      <c r="G47" s="34" t="str">
        <f t="shared" si="3"/>
        <v/>
      </c>
      <c r="H47" s="34" t="str">
        <f t="shared" si="4"/>
        <v/>
      </c>
      <c r="I47" s="35" t="str">
        <f>IF($H47="","",VLOOKUP($H47,#REF!,2))</f>
        <v/>
      </c>
      <c r="J47" s="36" t="str">
        <f>IF($H47="","",VLOOKUP($H47,#REF!,3))</f>
        <v/>
      </c>
      <c r="K47" s="34" t="str">
        <f t="shared" si="5"/>
        <v/>
      </c>
      <c r="L47" s="22"/>
      <c r="N47" s="31"/>
      <c r="O47" s="32"/>
      <c r="P47" s="20"/>
      <c r="Q47" s="33"/>
      <c r="T47" s="53" t="str">
        <f t="shared" si="0"/>
        <v/>
      </c>
      <c r="U47" s="53" t="str">
        <f t="shared" si="1"/>
        <v/>
      </c>
      <c r="V47" s="53" t="str">
        <f t="shared" si="2"/>
        <v/>
      </c>
    </row>
    <row r="48" spans="1:22" x14ac:dyDescent="0.25">
      <c r="A48" s="18"/>
      <c r="B48" s="18"/>
      <c r="C48" s="18"/>
      <c r="D48" s="19"/>
      <c r="E48" s="20"/>
      <c r="F48" s="21"/>
      <c r="G48" s="34" t="str">
        <f t="shared" si="3"/>
        <v/>
      </c>
      <c r="H48" s="34" t="str">
        <f t="shared" si="4"/>
        <v/>
      </c>
      <c r="I48" s="35" t="str">
        <f>IF($H48="","",VLOOKUP($H48,#REF!,2))</f>
        <v/>
      </c>
      <c r="J48" s="36" t="str">
        <f>IF($H48="","",VLOOKUP($H48,#REF!,3))</f>
        <v/>
      </c>
      <c r="K48" s="34" t="str">
        <f t="shared" si="5"/>
        <v/>
      </c>
      <c r="L48" s="22"/>
      <c r="N48" s="31"/>
      <c r="O48" s="32"/>
      <c r="P48" s="20"/>
      <c r="Q48" s="33"/>
      <c r="T48" s="53" t="str">
        <f t="shared" si="0"/>
        <v/>
      </c>
      <c r="U48" s="53" t="str">
        <f t="shared" si="1"/>
        <v/>
      </c>
      <c r="V48" s="53" t="str">
        <f t="shared" si="2"/>
        <v/>
      </c>
    </row>
    <row r="49" spans="1:22" x14ac:dyDescent="0.25">
      <c r="A49" s="18"/>
      <c r="B49" s="18"/>
      <c r="C49" s="18"/>
      <c r="D49" s="19"/>
      <c r="E49" s="20"/>
      <c r="F49" s="21"/>
      <c r="G49" s="34" t="str">
        <f t="shared" si="3"/>
        <v/>
      </c>
      <c r="H49" s="34" t="str">
        <f t="shared" si="4"/>
        <v/>
      </c>
      <c r="I49" s="35" t="str">
        <f>IF($H49="","",VLOOKUP($H49,#REF!,2))</f>
        <v/>
      </c>
      <c r="J49" s="36" t="str">
        <f>IF($H49="","",VLOOKUP($H49,#REF!,3))</f>
        <v/>
      </c>
      <c r="K49" s="34" t="str">
        <f t="shared" si="5"/>
        <v/>
      </c>
      <c r="L49" s="22"/>
      <c r="N49" s="31"/>
      <c r="O49" s="32"/>
      <c r="P49" s="20"/>
      <c r="Q49" s="33"/>
      <c r="T49" s="53" t="str">
        <f t="shared" si="0"/>
        <v/>
      </c>
      <c r="U49" s="53" t="str">
        <f t="shared" si="1"/>
        <v/>
      </c>
      <c r="V49" s="53" t="str">
        <f t="shared" si="2"/>
        <v/>
      </c>
    </row>
    <row r="50" spans="1:22" x14ac:dyDescent="0.25">
      <c r="A50" s="18"/>
      <c r="B50" s="18"/>
      <c r="C50" s="18"/>
      <c r="D50" s="19"/>
      <c r="E50" s="20"/>
      <c r="F50" s="21"/>
      <c r="G50" s="34" t="str">
        <f t="shared" si="3"/>
        <v/>
      </c>
      <c r="H50" s="34" t="str">
        <f t="shared" si="4"/>
        <v/>
      </c>
      <c r="I50" s="35" t="str">
        <f>IF($H50="","",VLOOKUP($H50,#REF!,2))</f>
        <v/>
      </c>
      <c r="J50" s="36" t="str">
        <f>IF($H50="","",VLOOKUP($H50,#REF!,3))</f>
        <v/>
      </c>
      <c r="K50" s="34" t="str">
        <f t="shared" si="5"/>
        <v/>
      </c>
      <c r="L50" s="22"/>
      <c r="N50" s="31"/>
      <c r="O50" s="32"/>
      <c r="P50" s="20"/>
      <c r="Q50" s="33"/>
      <c r="T50" s="53" t="str">
        <f t="shared" si="0"/>
        <v/>
      </c>
      <c r="U50" s="53" t="str">
        <f t="shared" si="1"/>
        <v/>
      </c>
      <c r="V50" s="53" t="str">
        <f t="shared" si="2"/>
        <v/>
      </c>
    </row>
    <row r="51" spans="1:22" x14ac:dyDescent="0.25">
      <c r="A51" s="18"/>
      <c r="B51" s="18"/>
      <c r="C51" s="18"/>
      <c r="D51" s="19"/>
      <c r="E51" s="20"/>
      <c r="F51" s="21"/>
      <c r="G51" s="34" t="str">
        <f t="shared" si="3"/>
        <v/>
      </c>
      <c r="H51" s="34" t="str">
        <f t="shared" si="4"/>
        <v/>
      </c>
      <c r="I51" s="35" t="str">
        <f>IF($H51="","",VLOOKUP($H51,#REF!,2))</f>
        <v/>
      </c>
      <c r="J51" s="36" t="str">
        <f>IF($H51="","",VLOOKUP($H51,#REF!,3))</f>
        <v/>
      </c>
      <c r="K51" s="34" t="str">
        <f t="shared" si="5"/>
        <v/>
      </c>
      <c r="L51" s="22"/>
      <c r="N51" s="31"/>
      <c r="O51" s="32"/>
      <c r="P51" s="20"/>
      <c r="Q51" s="33"/>
      <c r="T51" s="53" t="str">
        <f t="shared" si="0"/>
        <v/>
      </c>
      <c r="U51" s="53" t="str">
        <f t="shared" si="1"/>
        <v/>
      </c>
      <c r="V51" s="53" t="str">
        <f t="shared" si="2"/>
        <v/>
      </c>
    </row>
    <row r="52" spans="1:22" x14ac:dyDescent="0.25">
      <c r="A52" s="18"/>
      <c r="B52" s="18"/>
      <c r="C52" s="18"/>
      <c r="D52" s="19"/>
      <c r="E52" s="20"/>
      <c r="F52" s="21"/>
      <c r="G52" s="34" t="str">
        <f t="shared" si="3"/>
        <v/>
      </c>
      <c r="H52" s="34" t="str">
        <f t="shared" si="4"/>
        <v/>
      </c>
      <c r="I52" s="35" t="str">
        <f>IF($H52="","",VLOOKUP($H52,#REF!,2))</f>
        <v/>
      </c>
      <c r="J52" s="36" t="str">
        <f>IF($H52="","",VLOOKUP($H52,#REF!,3))</f>
        <v/>
      </c>
      <c r="K52" s="34" t="str">
        <f t="shared" si="5"/>
        <v/>
      </c>
      <c r="L52" s="22"/>
      <c r="N52" s="31"/>
      <c r="O52" s="32"/>
      <c r="P52" s="20"/>
      <c r="Q52" s="33"/>
      <c r="T52" s="53" t="str">
        <f t="shared" si="0"/>
        <v/>
      </c>
      <c r="U52" s="53" t="str">
        <f t="shared" si="1"/>
        <v/>
      </c>
      <c r="V52" s="53" t="str">
        <f t="shared" si="2"/>
        <v/>
      </c>
    </row>
    <row r="53" spans="1:22" x14ac:dyDescent="0.25">
      <c r="A53" s="18"/>
      <c r="B53" s="18"/>
      <c r="C53" s="18"/>
      <c r="D53" s="19"/>
      <c r="E53" s="20"/>
      <c r="F53" s="21"/>
      <c r="G53" s="34" t="str">
        <f t="shared" si="3"/>
        <v/>
      </c>
      <c r="H53" s="34" t="str">
        <f t="shared" si="4"/>
        <v/>
      </c>
      <c r="I53" s="35" t="str">
        <f>IF($H53="","",VLOOKUP($H53,#REF!,2))</f>
        <v/>
      </c>
      <c r="J53" s="36" t="str">
        <f>IF($H53="","",VLOOKUP($H53,#REF!,3))</f>
        <v/>
      </c>
      <c r="K53" s="34" t="str">
        <f t="shared" si="5"/>
        <v/>
      </c>
      <c r="L53" s="22"/>
      <c r="N53" s="31"/>
      <c r="O53" s="32"/>
      <c r="P53" s="20"/>
      <c r="Q53" s="33"/>
      <c r="T53" s="53" t="str">
        <f t="shared" si="0"/>
        <v/>
      </c>
      <c r="U53" s="53" t="str">
        <f t="shared" si="1"/>
        <v/>
      </c>
      <c r="V53" s="53" t="str">
        <f t="shared" si="2"/>
        <v/>
      </c>
    </row>
    <row r="54" spans="1:22" x14ac:dyDescent="0.25">
      <c r="A54" s="18"/>
      <c r="B54" s="18"/>
      <c r="C54" s="18"/>
      <c r="D54" s="19"/>
      <c r="E54" s="20"/>
      <c r="F54" s="21"/>
      <c r="G54" s="34" t="str">
        <f t="shared" si="3"/>
        <v/>
      </c>
      <c r="H54" s="34" t="str">
        <f t="shared" si="4"/>
        <v/>
      </c>
      <c r="I54" s="35" t="str">
        <f>IF($H54="","",VLOOKUP($H54,#REF!,2))</f>
        <v/>
      </c>
      <c r="J54" s="36" t="str">
        <f>IF($H54="","",VLOOKUP($H54,#REF!,3))</f>
        <v/>
      </c>
      <c r="K54" s="34" t="str">
        <f t="shared" si="5"/>
        <v/>
      </c>
      <c r="L54" s="22"/>
      <c r="N54" s="31"/>
      <c r="O54" s="32"/>
      <c r="P54" s="20"/>
      <c r="Q54" s="33"/>
      <c r="T54" s="53" t="str">
        <f t="shared" si="0"/>
        <v/>
      </c>
      <c r="U54" s="53" t="str">
        <f t="shared" si="1"/>
        <v/>
      </c>
      <c r="V54" s="53" t="str">
        <f t="shared" si="2"/>
        <v/>
      </c>
    </row>
    <row r="55" spans="1:22" x14ac:dyDescent="0.25">
      <c r="A55" s="18"/>
      <c r="B55" s="18"/>
      <c r="C55" s="18"/>
      <c r="D55" s="19"/>
      <c r="E55" s="20"/>
      <c r="F55" s="21"/>
      <c r="G55" s="34" t="str">
        <f t="shared" si="3"/>
        <v/>
      </c>
      <c r="H55" s="34" t="str">
        <f t="shared" si="4"/>
        <v/>
      </c>
      <c r="I55" s="35" t="str">
        <f>IF($H55="","",VLOOKUP($H55,#REF!,2))</f>
        <v/>
      </c>
      <c r="J55" s="36" t="str">
        <f>IF($H55="","",VLOOKUP($H55,#REF!,3))</f>
        <v/>
      </c>
      <c r="K55" s="34" t="str">
        <f t="shared" si="5"/>
        <v/>
      </c>
      <c r="L55" s="22"/>
      <c r="N55" s="31"/>
      <c r="O55" s="32"/>
      <c r="P55" s="20"/>
      <c r="Q55" s="33"/>
      <c r="T55" s="53" t="str">
        <f t="shared" si="0"/>
        <v/>
      </c>
      <c r="U55" s="53" t="str">
        <f t="shared" si="1"/>
        <v/>
      </c>
      <c r="V55" s="53" t="str">
        <f t="shared" si="2"/>
        <v/>
      </c>
    </row>
    <row r="56" spans="1:22" x14ac:dyDescent="0.25">
      <c r="A56" s="18"/>
      <c r="B56" s="18"/>
      <c r="C56" s="18"/>
      <c r="D56" s="19"/>
      <c r="E56" s="20"/>
      <c r="F56" s="21"/>
      <c r="G56" s="34" t="str">
        <f t="shared" si="3"/>
        <v/>
      </c>
      <c r="H56" s="34" t="str">
        <f t="shared" si="4"/>
        <v/>
      </c>
      <c r="I56" s="35" t="str">
        <f>IF($H56="","",VLOOKUP($H56,#REF!,2))</f>
        <v/>
      </c>
      <c r="J56" s="36" t="str">
        <f>IF($H56="","",VLOOKUP($H56,#REF!,3))</f>
        <v/>
      </c>
      <c r="K56" s="34" t="str">
        <f t="shared" si="5"/>
        <v/>
      </c>
      <c r="L56" s="22"/>
      <c r="N56" s="31"/>
      <c r="O56" s="32"/>
      <c r="P56" s="20"/>
      <c r="Q56" s="33"/>
      <c r="T56" s="53" t="str">
        <f t="shared" si="0"/>
        <v/>
      </c>
      <c r="U56" s="53" t="str">
        <f t="shared" si="1"/>
        <v/>
      </c>
      <c r="V56" s="53" t="str">
        <f t="shared" si="2"/>
        <v/>
      </c>
    </row>
    <row r="57" spans="1:22" x14ac:dyDescent="0.25">
      <c r="A57" s="18"/>
      <c r="B57" s="18"/>
      <c r="C57" s="18"/>
      <c r="D57" s="19"/>
      <c r="E57" s="20"/>
      <c r="F57" s="21"/>
      <c r="G57" s="34" t="str">
        <f t="shared" si="3"/>
        <v/>
      </c>
      <c r="H57" s="34" t="str">
        <f t="shared" si="4"/>
        <v/>
      </c>
      <c r="I57" s="35" t="str">
        <f>IF($H57="","",VLOOKUP($H57,#REF!,2))</f>
        <v/>
      </c>
      <c r="J57" s="36" t="str">
        <f>IF($H57="","",VLOOKUP($H57,#REF!,3))</f>
        <v/>
      </c>
      <c r="K57" s="34" t="str">
        <f t="shared" si="5"/>
        <v/>
      </c>
      <c r="L57" s="22"/>
      <c r="N57" s="31"/>
      <c r="O57" s="32"/>
      <c r="P57" s="20"/>
      <c r="Q57" s="33"/>
      <c r="T57" s="53" t="str">
        <f t="shared" si="0"/>
        <v/>
      </c>
      <c r="U57" s="53" t="str">
        <f t="shared" si="1"/>
        <v/>
      </c>
      <c r="V57" s="53" t="str">
        <f t="shared" si="2"/>
        <v/>
      </c>
    </row>
    <row r="58" spans="1:22" x14ac:dyDescent="0.25">
      <c r="A58" s="18"/>
      <c r="B58" s="18"/>
      <c r="C58" s="18"/>
      <c r="D58" s="19"/>
      <c r="E58" s="20"/>
      <c r="F58" s="21"/>
      <c r="G58" s="34" t="str">
        <f t="shared" si="3"/>
        <v/>
      </c>
      <c r="H58" s="34" t="str">
        <f t="shared" si="4"/>
        <v/>
      </c>
      <c r="I58" s="35" t="str">
        <f>IF($H58="","",VLOOKUP($H58,#REF!,2))</f>
        <v/>
      </c>
      <c r="J58" s="36" t="str">
        <f>IF($H58="","",VLOOKUP($H58,#REF!,3))</f>
        <v/>
      </c>
      <c r="K58" s="34" t="str">
        <f t="shared" si="5"/>
        <v/>
      </c>
      <c r="L58" s="22"/>
      <c r="N58" s="31"/>
      <c r="O58" s="32"/>
      <c r="P58" s="20"/>
      <c r="Q58" s="33"/>
      <c r="T58" s="53" t="str">
        <f t="shared" si="0"/>
        <v/>
      </c>
      <c r="U58" s="53" t="str">
        <f t="shared" si="1"/>
        <v/>
      </c>
      <c r="V58" s="53" t="str">
        <f t="shared" si="2"/>
        <v/>
      </c>
    </row>
    <row r="59" spans="1:22" x14ac:dyDescent="0.25">
      <c r="A59" s="18"/>
      <c r="B59" s="18"/>
      <c r="C59" s="18"/>
      <c r="D59" s="19"/>
      <c r="E59" s="20"/>
      <c r="F59" s="21"/>
      <c r="G59" s="34" t="str">
        <f t="shared" si="3"/>
        <v/>
      </c>
      <c r="H59" s="34" t="str">
        <f t="shared" si="4"/>
        <v/>
      </c>
      <c r="I59" s="35" t="str">
        <f>IF($H59="","",VLOOKUP($H59,#REF!,2))</f>
        <v/>
      </c>
      <c r="J59" s="36" t="str">
        <f>IF($H59="","",VLOOKUP($H59,#REF!,3))</f>
        <v/>
      </c>
      <c r="K59" s="34" t="str">
        <f t="shared" si="5"/>
        <v/>
      </c>
      <c r="L59" s="22"/>
      <c r="N59" s="31"/>
      <c r="O59" s="32"/>
      <c r="P59" s="20"/>
      <c r="Q59" s="33"/>
      <c r="T59" s="53" t="str">
        <f t="shared" si="0"/>
        <v/>
      </c>
      <c r="U59" s="53" t="str">
        <f t="shared" si="1"/>
        <v/>
      </c>
      <c r="V59" s="53" t="str">
        <f t="shared" si="2"/>
        <v/>
      </c>
    </row>
    <row r="60" spans="1:22" x14ac:dyDescent="0.25">
      <c r="A60" s="18"/>
      <c r="B60" s="18"/>
      <c r="C60" s="18"/>
      <c r="D60" s="19"/>
      <c r="E60" s="20"/>
      <c r="F60" s="21"/>
      <c r="G60" s="34" t="str">
        <f t="shared" si="3"/>
        <v/>
      </c>
      <c r="H60" s="34" t="str">
        <f t="shared" si="4"/>
        <v/>
      </c>
      <c r="I60" s="35" t="str">
        <f>IF($H60="","",VLOOKUP($H60,#REF!,2))</f>
        <v/>
      </c>
      <c r="J60" s="36" t="str">
        <f>IF($H60="","",VLOOKUP($H60,#REF!,3))</f>
        <v/>
      </c>
      <c r="K60" s="34" t="str">
        <f t="shared" si="5"/>
        <v/>
      </c>
      <c r="L60" s="22"/>
      <c r="N60" s="31"/>
      <c r="O60" s="32"/>
      <c r="P60" s="20"/>
      <c r="Q60" s="33"/>
      <c r="T60" s="53" t="str">
        <f t="shared" si="0"/>
        <v/>
      </c>
      <c r="U60" s="53" t="str">
        <f t="shared" si="1"/>
        <v/>
      </c>
      <c r="V60" s="53" t="str">
        <f t="shared" si="2"/>
        <v/>
      </c>
    </row>
    <row r="61" spans="1:22" x14ac:dyDescent="0.25">
      <c r="A61" s="18"/>
      <c r="B61" s="18"/>
      <c r="C61" s="18"/>
      <c r="D61" s="19"/>
      <c r="E61" s="20"/>
      <c r="F61" s="21"/>
      <c r="G61" s="34" t="str">
        <f t="shared" si="3"/>
        <v/>
      </c>
      <c r="H61" s="34" t="str">
        <f t="shared" si="4"/>
        <v/>
      </c>
      <c r="I61" s="35" t="str">
        <f>IF($H61="","",VLOOKUP($H61,#REF!,2))</f>
        <v/>
      </c>
      <c r="J61" s="36" t="str">
        <f>IF($H61="","",VLOOKUP($H61,#REF!,3))</f>
        <v/>
      </c>
      <c r="K61" s="34" t="str">
        <f t="shared" si="5"/>
        <v/>
      </c>
      <c r="L61" s="22"/>
      <c r="N61" s="31"/>
      <c r="O61" s="32"/>
      <c r="P61" s="20"/>
      <c r="Q61" s="33"/>
      <c r="T61" s="53" t="str">
        <f t="shared" si="0"/>
        <v/>
      </c>
      <c r="U61" s="53" t="str">
        <f t="shared" si="1"/>
        <v/>
      </c>
      <c r="V61" s="53" t="str">
        <f t="shared" si="2"/>
        <v/>
      </c>
    </row>
    <row r="62" spans="1:22" x14ac:dyDescent="0.25">
      <c r="A62" s="18"/>
      <c r="B62" s="18"/>
      <c r="C62" s="18"/>
      <c r="D62" s="19"/>
      <c r="E62" s="20"/>
      <c r="F62" s="21"/>
      <c r="G62" s="34" t="str">
        <f t="shared" si="3"/>
        <v/>
      </c>
      <c r="H62" s="34" t="str">
        <f t="shared" si="4"/>
        <v/>
      </c>
      <c r="I62" s="35" t="str">
        <f>IF($H62="","",VLOOKUP($H62,#REF!,2))</f>
        <v/>
      </c>
      <c r="J62" s="36" t="str">
        <f>IF($H62="","",VLOOKUP($H62,#REF!,3))</f>
        <v/>
      </c>
      <c r="K62" s="34" t="str">
        <f t="shared" si="5"/>
        <v/>
      </c>
      <c r="L62" s="22"/>
      <c r="N62" s="31"/>
      <c r="O62" s="32"/>
      <c r="P62" s="20"/>
      <c r="Q62" s="33"/>
      <c r="T62" s="53" t="str">
        <f t="shared" si="0"/>
        <v/>
      </c>
      <c r="U62" s="53" t="str">
        <f t="shared" si="1"/>
        <v/>
      </c>
      <c r="V62" s="53" t="str">
        <f t="shared" si="2"/>
        <v/>
      </c>
    </row>
    <row r="63" spans="1:22" x14ac:dyDescent="0.25">
      <c r="A63" s="18"/>
      <c r="B63" s="18"/>
      <c r="C63" s="18"/>
      <c r="D63" s="19"/>
      <c r="E63" s="20"/>
      <c r="F63" s="21"/>
      <c r="G63" s="34" t="str">
        <f t="shared" si="3"/>
        <v/>
      </c>
      <c r="H63" s="34" t="str">
        <f t="shared" si="4"/>
        <v/>
      </c>
      <c r="I63" s="35" t="str">
        <f>IF($H63="","",VLOOKUP($H63,#REF!,2))</f>
        <v/>
      </c>
      <c r="J63" s="36" t="str">
        <f>IF($H63="","",VLOOKUP($H63,#REF!,3))</f>
        <v/>
      </c>
      <c r="K63" s="34" t="str">
        <f t="shared" si="5"/>
        <v/>
      </c>
      <c r="L63" s="22"/>
      <c r="N63" s="31"/>
      <c r="O63" s="32"/>
      <c r="P63" s="20"/>
      <c r="Q63" s="33"/>
      <c r="T63" s="53" t="str">
        <f t="shared" si="0"/>
        <v/>
      </c>
      <c r="U63" s="53" t="str">
        <f t="shared" si="1"/>
        <v/>
      </c>
      <c r="V63" s="53" t="str">
        <f t="shared" si="2"/>
        <v/>
      </c>
    </row>
    <row r="64" spans="1:22" x14ac:dyDescent="0.25">
      <c r="A64" s="18"/>
      <c r="B64" s="18"/>
      <c r="C64" s="18"/>
      <c r="D64" s="19"/>
      <c r="E64" s="20"/>
      <c r="F64" s="21"/>
      <c r="G64" s="34" t="str">
        <f t="shared" si="3"/>
        <v/>
      </c>
      <c r="H64" s="34" t="str">
        <f t="shared" si="4"/>
        <v/>
      </c>
      <c r="I64" s="35" t="str">
        <f>IF($H64="","",VLOOKUP($H64,#REF!,2))</f>
        <v/>
      </c>
      <c r="J64" s="36" t="str">
        <f>IF($H64="","",VLOOKUP($H64,#REF!,3))</f>
        <v/>
      </c>
      <c r="K64" s="34" t="str">
        <f t="shared" si="5"/>
        <v/>
      </c>
      <c r="L64" s="22"/>
      <c r="N64" s="31"/>
      <c r="O64" s="32"/>
      <c r="P64" s="20"/>
      <c r="Q64" s="33"/>
      <c r="T64" s="53" t="str">
        <f t="shared" si="0"/>
        <v/>
      </c>
      <c r="U64" s="53" t="str">
        <f t="shared" si="1"/>
        <v/>
      </c>
      <c r="V64" s="53" t="str">
        <f t="shared" si="2"/>
        <v/>
      </c>
    </row>
    <row r="65" spans="1:22" x14ac:dyDescent="0.25">
      <c r="A65" s="18"/>
      <c r="B65" s="18"/>
      <c r="C65" s="18"/>
      <c r="D65" s="19"/>
      <c r="E65" s="20"/>
      <c r="F65" s="21"/>
      <c r="G65" s="34" t="str">
        <f t="shared" si="3"/>
        <v/>
      </c>
      <c r="H65" s="34" t="str">
        <f t="shared" si="4"/>
        <v/>
      </c>
      <c r="I65" s="35" t="str">
        <f>IF($H65="","",VLOOKUP($H65,#REF!,2))</f>
        <v/>
      </c>
      <c r="J65" s="36" t="str">
        <f>IF($H65="","",VLOOKUP($H65,#REF!,3))</f>
        <v/>
      </c>
      <c r="K65" s="34" t="str">
        <f t="shared" si="5"/>
        <v/>
      </c>
      <c r="L65" s="22"/>
      <c r="N65" s="31"/>
      <c r="O65" s="32"/>
      <c r="P65" s="20"/>
      <c r="Q65" s="33"/>
      <c r="T65" s="53" t="str">
        <f t="shared" si="0"/>
        <v/>
      </c>
      <c r="U65" s="53" t="str">
        <f t="shared" si="1"/>
        <v/>
      </c>
      <c r="V65" s="53" t="str">
        <f t="shared" si="2"/>
        <v/>
      </c>
    </row>
    <row r="66" spans="1:22" x14ac:dyDescent="0.25">
      <c r="A66" s="18"/>
      <c r="B66" s="18"/>
      <c r="C66" s="18"/>
      <c r="D66" s="19"/>
      <c r="E66" s="20"/>
      <c r="F66" s="21"/>
      <c r="G66" s="34" t="str">
        <f t="shared" si="3"/>
        <v/>
      </c>
      <c r="H66" s="34" t="str">
        <f t="shared" si="4"/>
        <v/>
      </c>
      <c r="I66" s="35" t="str">
        <f>IF($H66="","",VLOOKUP($H66,#REF!,2))</f>
        <v/>
      </c>
      <c r="J66" s="36" t="str">
        <f>IF($H66="","",VLOOKUP($H66,#REF!,3))</f>
        <v/>
      </c>
      <c r="K66" s="34" t="str">
        <f t="shared" si="5"/>
        <v/>
      </c>
      <c r="L66" s="22"/>
      <c r="N66" s="31"/>
      <c r="O66" s="32"/>
      <c r="P66" s="20"/>
      <c r="Q66" s="33"/>
      <c r="T66" s="53" t="str">
        <f t="shared" si="0"/>
        <v/>
      </c>
      <c r="U66" s="53" t="str">
        <f t="shared" si="1"/>
        <v/>
      </c>
      <c r="V66" s="53" t="str">
        <f t="shared" si="2"/>
        <v/>
      </c>
    </row>
    <row r="67" spans="1:22" x14ac:dyDescent="0.25">
      <c r="A67" s="18"/>
      <c r="B67" s="18"/>
      <c r="C67" s="18"/>
      <c r="D67" s="19"/>
      <c r="E67" s="20"/>
      <c r="F67" s="21"/>
      <c r="G67" s="34" t="str">
        <f t="shared" si="3"/>
        <v/>
      </c>
      <c r="H67" s="34" t="str">
        <f t="shared" si="4"/>
        <v/>
      </c>
      <c r="I67" s="35" t="str">
        <f>IF($H67="","",VLOOKUP($H67,#REF!,2))</f>
        <v/>
      </c>
      <c r="J67" s="36" t="str">
        <f>IF($H67="","",VLOOKUP($H67,#REF!,3))</f>
        <v/>
      </c>
      <c r="K67" s="34" t="str">
        <f t="shared" si="5"/>
        <v/>
      </c>
      <c r="L67" s="22"/>
      <c r="N67" s="31"/>
      <c r="O67" s="32"/>
      <c r="P67" s="20"/>
      <c r="Q67" s="33"/>
      <c r="T67" s="53" t="str">
        <f t="shared" si="0"/>
        <v/>
      </c>
      <c r="U67" s="53" t="str">
        <f t="shared" si="1"/>
        <v/>
      </c>
      <c r="V67" s="53" t="str">
        <f t="shared" si="2"/>
        <v/>
      </c>
    </row>
    <row r="68" spans="1:22" x14ac:dyDescent="0.25">
      <c r="A68" s="18"/>
      <c r="B68" s="18"/>
      <c r="C68" s="18"/>
      <c r="D68" s="19"/>
      <c r="E68" s="20"/>
      <c r="F68" s="21"/>
      <c r="G68" s="34" t="str">
        <f t="shared" si="3"/>
        <v/>
      </c>
      <c r="H68" s="34" t="str">
        <f t="shared" si="4"/>
        <v/>
      </c>
      <c r="I68" s="35" t="str">
        <f>IF($H68="","",VLOOKUP($H68,#REF!,2))</f>
        <v/>
      </c>
      <c r="J68" s="36" t="str">
        <f>IF($H68="","",VLOOKUP($H68,#REF!,3))</f>
        <v/>
      </c>
      <c r="K68" s="34" t="str">
        <f t="shared" si="5"/>
        <v/>
      </c>
      <c r="L68" s="22"/>
      <c r="N68" s="31"/>
      <c r="O68" s="32"/>
      <c r="P68" s="20"/>
      <c r="Q68" s="33"/>
      <c r="T68" s="53" t="str">
        <f t="shared" si="0"/>
        <v/>
      </c>
      <c r="U68" s="53" t="str">
        <f t="shared" si="1"/>
        <v/>
      </c>
      <c r="V68" s="53" t="str">
        <f t="shared" si="2"/>
        <v/>
      </c>
    </row>
    <row r="69" spans="1:22" x14ac:dyDescent="0.25">
      <c r="A69" s="18"/>
      <c r="B69" s="18"/>
      <c r="C69" s="18"/>
      <c r="D69" s="19"/>
      <c r="E69" s="20"/>
      <c r="F69" s="21"/>
      <c r="G69" s="34" t="str">
        <f t="shared" si="3"/>
        <v/>
      </c>
      <c r="H69" s="34" t="str">
        <f t="shared" si="4"/>
        <v/>
      </c>
      <c r="I69" s="35" t="str">
        <f>IF($H69="","",VLOOKUP($H69,#REF!,2))</f>
        <v/>
      </c>
      <c r="J69" s="36" t="str">
        <f>IF($H69="","",VLOOKUP($H69,#REF!,3))</f>
        <v/>
      </c>
      <c r="K69" s="34" t="str">
        <f t="shared" si="5"/>
        <v/>
      </c>
      <c r="L69" s="22"/>
      <c r="N69" s="31"/>
      <c r="O69" s="32"/>
      <c r="P69" s="20"/>
      <c r="Q69" s="33"/>
      <c r="T69" s="53" t="str">
        <f t="shared" si="0"/>
        <v/>
      </c>
      <c r="U69" s="53" t="str">
        <f t="shared" si="1"/>
        <v/>
      </c>
      <c r="V69" s="53" t="str">
        <f t="shared" si="2"/>
        <v/>
      </c>
    </row>
    <row r="70" spans="1:22" x14ac:dyDescent="0.25">
      <c r="A70" s="18"/>
      <c r="B70" s="18"/>
      <c r="C70" s="18"/>
      <c r="D70" s="19"/>
      <c r="E70" s="20"/>
      <c r="F70" s="21"/>
      <c r="G70" s="34" t="str">
        <f t="shared" si="3"/>
        <v/>
      </c>
      <c r="H70" s="34" t="str">
        <f t="shared" si="4"/>
        <v/>
      </c>
      <c r="I70" s="35" t="str">
        <f>IF($H70="","",VLOOKUP($H70,#REF!,2))</f>
        <v/>
      </c>
      <c r="J70" s="36" t="str">
        <f>IF($H70="","",VLOOKUP($H70,#REF!,3))</f>
        <v/>
      </c>
      <c r="K70" s="34" t="str">
        <f t="shared" si="5"/>
        <v/>
      </c>
      <c r="L70" s="22"/>
      <c r="N70" s="31"/>
      <c r="O70" s="32"/>
      <c r="P70" s="20"/>
      <c r="Q70" s="33"/>
      <c r="T70" s="53" t="str">
        <f t="shared" si="0"/>
        <v/>
      </c>
      <c r="U70" s="53" t="str">
        <f t="shared" si="1"/>
        <v/>
      </c>
      <c r="V70" s="53" t="str">
        <f t="shared" si="2"/>
        <v/>
      </c>
    </row>
    <row r="71" spans="1:22" x14ac:dyDescent="0.25">
      <c r="A71" s="18"/>
      <c r="B71" s="18"/>
      <c r="C71" s="18"/>
      <c r="D71" s="19"/>
      <c r="E71" s="20"/>
      <c r="F71" s="21"/>
      <c r="G71" s="34" t="str">
        <f t="shared" si="3"/>
        <v/>
      </c>
      <c r="H71" s="34" t="str">
        <f t="shared" si="4"/>
        <v/>
      </c>
      <c r="I71" s="35" t="str">
        <f>IF($H71="","",VLOOKUP($H71,#REF!,2))</f>
        <v/>
      </c>
      <c r="J71" s="36" t="str">
        <f>IF($H71="","",VLOOKUP($H71,#REF!,3))</f>
        <v/>
      </c>
      <c r="K71" s="34" t="str">
        <f t="shared" si="5"/>
        <v/>
      </c>
      <c r="L71" s="22"/>
      <c r="N71" s="31"/>
      <c r="O71" s="32"/>
      <c r="P71" s="20"/>
      <c r="Q71" s="33"/>
      <c r="T71" s="53" t="str">
        <f t="shared" si="0"/>
        <v/>
      </c>
      <c r="U71" s="53" t="str">
        <f t="shared" si="1"/>
        <v/>
      </c>
      <c r="V71" s="53" t="str">
        <f t="shared" si="2"/>
        <v/>
      </c>
    </row>
    <row r="72" spans="1:22" x14ac:dyDescent="0.25">
      <c r="A72" s="18"/>
      <c r="B72" s="18"/>
      <c r="C72" s="18"/>
      <c r="D72" s="19"/>
      <c r="E72" s="20"/>
      <c r="F72" s="21"/>
      <c r="G72" s="34" t="str">
        <f t="shared" si="3"/>
        <v/>
      </c>
      <c r="H72" s="34" t="str">
        <f t="shared" si="4"/>
        <v/>
      </c>
      <c r="I72" s="35" t="str">
        <f>IF($H72="","",VLOOKUP($H72,#REF!,2))</f>
        <v/>
      </c>
      <c r="J72" s="36" t="str">
        <f>IF($H72="","",VLOOKUP($H72,#REF!,3))</f>
        <v/>
      </c>
      <c r="K72" s="34" t="str">
        <f t="shared" si="5"/>
        <v/>
      </c>
      <c r="L72" s="22"/>
      <c r="N72" s="31"/>
      <c r="O72" s="32"/>
      <c r="P72" s="20"/>
      <c r="Q72" s="33"/>
      <c r="T72" s="53" t="str">
        <f t="shared" si="0"/>
        <v/>
      </c>
      <c r="U72" s="53" t="str">
        <f t="shared" si="1"/>
        <v/>
      </c>
      <c r="V72" s="53" t="str">
        <f t="shared" si="2"/>
        <v/>
      </c>
    </row>
    <row r="73" spans="1:22" x14ac:dyDescent="0.25">
      <c r="A73" s="18"/>
      <c r="B73" s="18"/>
      <c r="C73" s="18"/>
      <c r="D73" s="19"/>
      <c r="E73" s="20"/>
      <c r="F73" s="21"/>
      <c r="G73" s="34" t="str">
        <f t="shared" si="3"/>
        <v/>
      </c>
      <c r="H73" s="34" t="str">
        <f t="shared" si="4"/>
        <v/>
      </c>
      <c r="I73" s="35" t="str">
        <f>IF($H73="","",VLOOKUP($H73,#REF!,2))</f>
        <v/>
      </c>
      <c r="J73" s="36" t="str">
        <f>IF($H73="","",VLOOKUP($H73,#REF!,3))</f>
        <v/>
      </c>
      <c r="K73" s="34" t="str">
        <f t="shared" si="5"/>
        <v/>
      </c>
      <c r="L73" s="22"/>
      <c r="N73" s="31"/>
      <c r="O73" s="32"/>
      <c r="P73" s="20"/>
      <c r="Q73" s="33"/>
      <c r="T73" s="53" t="str">
        <f t="shared" si="0"/>
        <v/>
      </c>
      <c r="U73" s="53" t="str">
        <f t="shared" si="1"/>
        <v/>
      </c>
      <c r="V73" s="53" t="str">
        <f t="shared" si="2"/>
        <v/>
      </c>
    </row>
    <row r="74" spans="1:22" x14ac:dyDescent="0.25">
      <c r="A74" s="18"/>
      <c r="B74" s="18"/>
      <c r="C74" s="18"/>
      <c r="D74" s="19"/>
      <c r="E74" s="20"/>
      <c r="F74" s="21"/>
      <c r="G74" s="34" t="str">
        <f t="shared" si="3"/>
        <v/>
      </c>
      <c r="H74" s="34" t="str">
        <f t="shared" si="4"/>
        <v/>
      </c>
      <c r="I74" s="35" t="str">
        <f>IF($H74="","",VLOOKUP($H74,#REF!,2))</f>
        <v/>
      </c>
      <c r="J74" s="36" t="str">
        <f>IF($H74="","",VLOOKUP($H74,#REF!,3))</f>
        <v/>
      </c>
      <c r="K74" s="34" t="str">
        <f t="shared" si="5"/>
        <v/>
      </c>
      <c r="L74" s="22"/>
      <c r="N74" s="31"/>
      <c r="O74" s="32"/>
      <c r="P74" s="20"/>
      <c r="Q74" s="33"/>
      <c r="T74" s="53" t="str">
        <f t="shared" si="0"/>
        <v/>
      </c>
      <c r="U74" s="53" t="str">
        <f t="shared" si="1"/>
        <v/>
      </c>
      <c r="V74" s="53" t="str">
        <f t="shared" si="2"/>
        <v/>
      </c>
    </row>
    <row r="75" spans="1:22" x14ac:dyDescent="0.25">
      <c r="A75" s="18"/>
      <c r="B75" s="18"/>
      <c r="C75" s="18"/>
      <c r="D75" s="19"/>
      <c r="E75" s="20"/>
      <c r="F75" s="21"/>
      <c r="G75" s="34" t="str">
        <f t="shared" si="3"/>
        <v/>
      </c>
      <c r="H75" s="34" t="str">
        <f t="shared" si="4"/>
        <v/>
      </c>
      <c r="I75" s="35" t="str">
        <f>IF($H75="","",VLOOKUP($H75,#REF!,2))</f>
        <v/>
      </c>
      <c r="J75" s="36" t="str">
        <f>IF($H75="","",VLOOKUP($H75,#REF!,3))</f>
        <v/>
      </c>
      <c r="K75" s="34" t="str">
        <f t="shared" si="5"/>
        <v/>
      </c>
      <c r="L75" s="22"/>
      <c r="N75" s="31"/>
      <c r="O75" s="32"/>
      <c r="P75" s="20"/>
      <c r="Q75" s="33"/>
      <c r="T75" s="53" t="str">
        <f t="shared" si="0"/>
        <v/>
      </c>
      <c r="U75" s="53" t="str">
        <f t="shared" si="1"/>
        <v/>
      </c>
      <c r="V75" s="53" t="str">
        <f t="shared" si="2"/>
        <v/>
      </c>
    </row>
    <row r="76" spans="1:22" x14ac:dyDescent="0.25">
      <c r="A76" s="18"/>
      <c r="B76" s="18"/>
      <c r="C76" s="18"/>
      <c r="D76" s="19"/>
      <c r="E76" s="20"/>
      <c r="F76" s="21"/>
      <c r="G76" s="34" t="str">
        <f t="shared" ref="G76:G108" si="6">IF(F76="","",IF(AND(N76="oui",P76&gt;0),P76,(F76-E76)/($F$8-D76)*1000))</f>
        <v/>
      </c>
      <c r="H76" s="34" t="str">
        <f t="shared" ref="H76:H108" si="7">IF(OR(F$8="",F76=""),"",IF(AND(N76="oui",Q76&gt;0),Q76,IF(D76="","",$F$8-D76)))</f>
        <v/>
      </c>
      <c r="I76" s="35" t="str">
        <f>IF($H76="","",VLOOKUP($H76,#REF!,2))</f>
        <v/>
      </c>
      <c r="J76" s="36" t="str">
        <f>IF($H76="","",VLOOKUP($H76,#REF!,3))</f>
        <v/>
      </c>
      <c r="K76" s="34" t="str">
        <f t="shared" ref="K76:K108" si="8">IF(F76="","",IF(F76&gt;I76,1,IF(F76&lt;J76,3,2)))</f>
        <v/>
      </c>
      <c r="L76" s="22"/>
      <c r="N76" s="31"/>
      <c r="O76" s="32"/>
      <c r="P76" s="20"/>
      <c r="Q76" s="33"/>
      <c r="T76" s="53" t="str">
        <f t="shared" ref="T76:T108" si="9">IF(K76=1,1,"")</f>
        <v/>
      </c>
      <c r="U76" s="53" t="str">
        <f t="shared" ref="U76:U108" si="10">IF(K76=2,1,"")</f>
        <v/>
      </c>
      <c r="V76" s="53" t="str">
        <f t="shared" ref="V76:V108" si="11">IF(K76=3,1,"")</f>
        <v/>
      </c>
    </row>
    <row r="77" spans="1:22" x14ac:dyDescent="0.25">
      <c r="A77" s="18"/>
      <c r="B77" s="18"/>
      <c r="C77" s="18"/>
      <c r="D77" s="19"/>
      <c r="E77" s="20"/>
      <c r="F77" s="21"/>
      <c r="G77" s="34" t="str">
        <f t="shared" si="6"/>
        <v/>
      </c>
      <c r="H77" s="34" t="str">
        <f t="shared" si="7"/>
        <v/>
      </c>
      <c r="I77" s="35" t="str">
        <f>IF($H77="","",VLOOKUP($H77,#REF!,2))</f>
        <v/>
      </c>
      <c r="J77" s="36" t="str">
        <f>IF($H77="","",VLOOKUP($H77,#REF!,3))</f>
        <v/>
      </c>
      <c r="K77" s="34" t="str">
        <f t="shared" si="8"/>
        <v/>
      </c>
      <c r="L77" s="22"/>
      <c r="N77" s="31"/>
      <c r="O77" s="32"/>
      <c r="P77" s="20"/>
      <c r="Q77" s="33"/>
      <c r="T77" s="53" t="str">
        <f t="shared" si="9"/>
        <v/>
      </c>
      <c r="U77" s="53" t="str">
        <f t="shared" si="10"/>
        <v/>
      </c>
      <c r="V77" s="53" t="str">
        <f t="shared" si="11"/>
        <v/>
      </c>
    </row>
    <row r="78" spans="1:22" x14ac:dyDescent="0.25">
      <c r="A78" s="18"/>
      <c r="B78" s="18"/>
      <c r="C78" s="18"/>
      <c r="D78" s="19"/>
      <c r="E78" s="20"/>
      <c r="F78" s="21"/>
      <c r="G78" s="34" t="str">
        <f t="shared" si="6"/>
        <v/>
      </c>
      <c r="H78" s="34" t="str">
        <f t="shared" si="7"/>
        <v/>
      </c>
      <c r="I78" s="35" t="str">
        <f>IF($H78="","",VLOOKUP($H78,#REF!,2))</f>
        <v/>
      </c>
      <c r="J78" s="36" t="str">
        <f>IF($H78="","",VLOOKUP($H78,#REF!,3))</f>
        <v/>
      </c>
      <c r="K78" s="34" t="str">
        <f t="shared" si="8"/>
        <v/>
      </c>
      <c r="L78" s="22"/>
      <c r="N78" s="31"/>
      <c r="O78" s="32"/>
      <c r="P78" s="20"/>
      <c r="Q78" s="33"/>
      <c r="T78" s="53" t="str">
        <f t="shared" si="9"/>
        <v/>
      </c>
      <c r="U78" s="53" t="str">
        <f t="shared" si="10"/>
        <v/>
      </c>
      <c r="V78" s="53" t="str">
        <f t="shared" si="11"/>
        <v/>
      </c>
    </row>
    <row r="79" spans="1:22" x14ac:dyDescent="0.25">
      <c r="A79" s="18"/>
      <c r="B79" s="18"/>
      <c r="C79" s="18"/>
      <c r="D79" s="19"/>
      <c r="E79" s="20"/>
      <c r="F79" s="21"/>
      <c r="G79" s="34" t="str">
        <f t="shared" si="6"/>
        <v/>
      </c>
      <c r="H79" s="34" t="str">
        <f t="shared" si="7"/>
        <v/>
      </c>
      <c r="I79" s="35" t="str">
        <f>IF($H79="","",VLOOKUP($H79,#REF!,2))</f>
        <v/>
      </c>
      <c r="J79" s="36" t="str">
        <f>IF($H79="","",VLOOKUP($H79,#REF!,3))</f>
        <v/>
      </c>
      <c r="K79" s="34" t="str">
        <f t="shared" si="8"/>
        <v/>
      </c>
      <c r="L79" s="22"/>
      <c r="N79" s="31"/>
      <c r="O79" s="32"/>
      <c r="P79" s="20"/>
      <c r="Q79" s="33"/>
      <c r="T79" s="53" t="str">
        <f t="shared" si="9"/>
        <v/>
      </c>
      <c r="U79" s="53" t="str">
        <f t="shared" si="10"/>
        <v/>
      </c>
      <c r="V79" s="53" t="str">
        <f t="shared" si="11"/>
        <v/>
      </c>
    </row>
    <row r="80" spans="1:22" x14ac:dyDescent="0.25">
      <c r="A80" s="18"/>
      <c r="B80" s="18"/>
      <c r="C80" s="18"/>
      <c r="D80" s="19"/>
      <c r="E80" s="20"/>
      <c r="F80" s="21"/>
      <c r="G80" s="34" t="str">
        <f t="shared" si="6"/>
        <v/>
      </c>
      <c r="H80" s="34" t="str">
        <f t="shared" si="7"/>
        <v/>
      </c>
      <c r="I80" s="35" t="str">
        <f>IF($H80="","",VLOOKUP($H80,#REF!,2))</f>
        <v/>
      </c>
      <c r="J80" s="36" t="str">
        <f>IF($H80="","",VLOOKUP($H80,#REF!,3))</f>
        <v/>
      </c>
      <c r="K80" s="34" t="str">
        <f t="shared" si="8"/>
        <v/>
      </c>
      <c r="L80" s="22"/>
      <c r="N80" s="31"/>
      <c r="O80" s="32"/>
      <c r="P80" s="20"/>
      <c r="Q80" s="33"/>
      <c r="T80" s="53" t="str">
        <f t="shared" si="9"/>
        <v/>
      </c>
      <c r="U80" s="53" t="str">
        <f t="shared" si="10"/>
        <v/>
      </c>
      <c r="V80" s="53" t="str">
        <f t="shared" si="11"/>
        <v/>
      </c>
    </row>
    <row r="81" spans="1:22" x14ac:dyDescent="0.25">
      <c r="A81" s="18"/>
      <c r="B81" s="18"/>
      <c r="C81" s="18"/>
      <c r="D81" s="19"/>
      <c r="E81" s="20"/>
      <c r="F81" s="21"/>
      <c r="G81" s="34" t="str">
        <f t="shared" si="6"/>
        <v/>
      </c>
      <c r="H81" s="34" t="str">
        <f t="shared" si="7"/>
        <v/>
      </c>
      <c r="I81" s="35" t="str">
        <f>IF($H81="","",VLOOKUP($H81,#REF!,2))</f>
        <v/>
      </c>
      <c r="J81" s="36" t="str">
        <f>IF($H81="","",VLOOKUP($H81,#REF!,3))</f>
        <v/>
      </c>
      <c r="K81" s="34" t="str">
        <f t="shared" si="8"/>
        <v/>
      </c>
      <c r="L81" s="22"/>
      <c r="N81" s="31"/>
      <c r="O81" s="32"/>
      <c r="P81" s="20"/>
      <c r="Q81" s="33"/>
      <c r="T81" s="53" t="str">
        <f t="shared" si="9"/>
        <v/>
      </c>
      <c r="U81" s="53" t="str">
        <f t="shared" si="10"/>
        <v/>
      </c>
      <c r="V81" s="53" t="str">
        <f t="shared" si="11"/>
        <v/>
      </c>
    </row>
    <row r="82" spans="1:22" x14ac:dyDescent="0.25">
      <c r="A82" s="18"/>
      <c r="B82" s="18"/>
      <c r="C82" s="18"/>
      <c r="D82" s="19"/>
      <c r="E82" s="20"/>
      <c r="F82" s="21"/>
      <c r="G82" s="34" t="str">
        <f t="shared" si="6"/>
        <v/>
      </c>
      <c r="H82" s="34" t="str">
        <f t="shared" si="7"/>
        <v/>
      </c>
      <c r="I82" s="35" t="str">
        <f>IF($H82="","",VLOOKUP($H82,#REF!,2))</f>
        <v/>
      </c>
      <c r="J82" s="36" t="str">
        <f>IF($H82="","",VLOOKUP($H82,#REF!,3))</f>
        <v/>
      </c>
      <c r="K82" s="34" t="str">
        <f t="shared" si="8"/>
        <v/>
      </c>
      <c r="L82" s="22"/>
      <c r="N82" s="31"/>
      <c r="O82" s="32"/>
      <c r="P82" s="20"/>
      <c r="Q82" s="33"/>
      <c r="T82" s="53" t="str">
        <f t="shared" si="9"/>
        <v/>
      </c>
      <c r="U82" s="53" t="str">
        <f t="shared" si="10"/>
        <v/>
      </c>
      <c r="V82" s="53" t="str">
        <f t="shared" si="11"/>
        <v/>
      </c>
    </row>
    <row r="83" spans="1:22" x14ac:dyDescent="0.25">
      <c r="A83" s="18"/>
      <c r="B83" s="18"/>
      <c r="C83" s="18"/>
      <c r="D83" s="19"/>
      <c r="E83" s="20"/>
      <c r="F83" s="21"/>
      <c r="G83" s="34" t="str">
        <f t="shared" si="6"/>
        <v/>
      </c>
      <c r="H83" s="34" t="str">
        <f t="shared" si="7"/>
        <v/>
      </c>
      <c r="I83" s="35" t="str">
        <f>IF($H83="","",VLOOKUP($H83,#REF!,2))</f>
        <v/>
      </c>
      <c r="J83" s="36" t="str">
        <f>IF($H83="","",VLOOKUP($H83,#REF!,3))</f>
        <v/>
      </c>
      <c r="K83" s="34" t="str">
        <f t="shared" si="8"/>
        <v/>
      </c>
      <c r="L83" s="22"/>
      <c r="N83" s="31"/>
      <c r="O83" s="32"/>
      <c r="P83" s="20"/>
      <c r="Q83" s="33"/>
      <c r="T83" s="53" t="str">
        <f t="shared" si="9"/>
        <v/>
      </c>
      <c r="U83" s="53" t="str">
        <f t="shared" si="10"/>
        <v/>
      </c>
      <c r="V83" s="53" t="str">
        <f t="shared" si="11"/>
        <v/>
      </c>
    </row>
    <row r="84" spans="1:22" x14ac:dyDescent="0.25">
      <c r="A84" s="18"/>
      <c r="B84" s="18"/>
      <c r="C84" s="18"/>
      <c r="D84" s="19"/>
      <c r="E84" s="20"/>
      <c r="F84" s="21"/>
      <c r="G84" s="34" t="str">
        <f t="shared" si="6"/>
        <v/>
      </c>
      <c r="H84" s="34" t="str">
        <f t="shared" si="7"/>
        <v/>
      </c>
      <c r="I84" s="35" t="str">
        <f>IF($H84="","",VLOOKUP($H84,#REF!,2))</f>
        <v/>
      </c>
      <c r="J84" s="36" t="str">
        <f>IF($H84="","",VLOOKUP($H84,#REF!,3))</f>
        <v/>
      </c>
      <c r="K84" s="34" t="str">
        <f t="shared" si="8"/>
        <v/>
      </c>
      <c r="L84" s="22"/>
      <c r="N84" s="31"/>
      <c r="O84" s="32"/>
      <c r="P84" s="20"/>
      <c r="Q84" s="33"/>
      <c r="T84" s="53" t="str">
        <f t="shared" si="9"/>
        <v/>
      </c>
      <c r="U84" s="53" t="str">
        <f t="shared" si="10"/>
        <v/>
      </c>
      <c r="V84" s="53" t="str">
        <f t="shared" si="11"/>
        <v/>
      </c>
    </row>
    <row r="85" spans="1:22" x14ac:dyDescent="0.25">
      <c r="A85" s="18"/>
      <c r="B85" s="18"/>
      <c r="C85" s="18"/>
      <c r="D85" s="19"/>
      <c r="E85" s="20"/>
      <c r="F85" s="21"/>
      <c r="G85" s="34" t="str">
        <f t="shared" si="6"/>
        <v/>
      </c>
      <c r="H85" s="34" t="str">
        <f t="shared" si="7"/>
        <v/>
      </c>
      <c r="I85" s="35" t="str">
        <f>IF($H85="","",VLOOKUP($H85,#REF!,2))</f>
        <v/>
      </c>
      <c r="J85" s="36" t="str">
        <f>IF($H85="","",VLOOKUP($H85,#REF!,3))</f>
        <v/>
      </c>
      <c r="K85" s="34" t="str">
        <f t="shared" si="8"/>
        <v/>
      </c>
      <c r="L85" s="22"/>
      <c r="N85" s="31"/>
      <c r="O85" s="32"/>
      <c r="P85" s="20"/>
      <c r="Q85" s="33"/>
      <c r="T85" s="53" t="str">
        <f t="shared" si="9"/>
        <v/>
      </c>
      <c r="U85" s="53" t="str">
        <f t="shared" si="10"/>
        <v/>
      </c>
      <c r="V85" s="53" t="str">
        <f t="shared" si="11"/>
        <v/>
      </c>
    </row>
    <row r="86" spans="1:22" x14ac:dyDescent="0.25">
      <c r="A86" s="18"/>
      <c r="B86" s="18"/>
      <c r="C86" s="18"/>
      <c r="D86" s="19"/>
      <c r="E86" s="20"/>
      <c r="F86" s="21"/>
      <c r="G86" s="34" t="str">
        <f t="shared" si="6"/>
        <v/>
      </c>
      <c r="H86" s="34" t="str">
        <f t="shared" si="7"/>
        <v/>
      </c>
      <c r="I86" s="35" t="str">
        <f>IF($H86="","",VLOOKUP($H86,#REF!,2))</f>
        <v/>
      </c>
      <c r="J86" s="36" t="str">
        <f>IF($H86="","",VLOOKUP($H86,#REF!,3))</f>
        <v/>
      </c>
      <c r="K86" s="34" t="str">
        <f t="shared" si="8"/>
        <v/>
      </c>
      <c r="L86" s="22"/>
      <c r="N86" s="31"/>
      <c r="O86" s="32"/>
      <c r="P86" s="20"/>
      <c r="Q86" s="33"/>
      <c r="T86" s="53" t="str">
        <f t="shared" si="9"/>
        <v/>
      </c>
      <c r="U86" s="53" t="str">
        <f t="shared" si="10"/>
        <v/>
      </c>
      <c r="V86" s="53" t="str">
        <f t="shared" si="11"/>
        <v/>
      </c>
    </row>
    <row r="87" spans="1:22" x14ac:dyDescent="0.25">
      <c r="A87" s="18"/>
      <c r="B87" s="18"/>
      <c r="C87" s="18"/>
      <c r="D87" s="19"/>
      <c r="E87" s="20"/>
      <c r="F87" s="21"/>
      <c r="G87" s="34" t="str">
        <f t="shared" si="6"/>
        <v/>
      </c>
      <c r="H87" s="34" t="str">
        <f t="shared" si="7"/>
        <v/>
      </c>
      <c r="I87" s="35" t="str">
        <f>IF($H87="","",VLOOKUP($H87,#REF!,2))</f>
        <v/>
      </c>
      <c r="J87" s="36" t="str">
        <f>IF($H87="","",VLOOKUP($H87,#REF!,3))</f>
        <v/>
      </c>
      <c r="K87" s="34" t="str">
        <f t="shared" si="8"/>
        <v/>
      </c>
      <c r="L87" s="22"/>
      <c r="N87" s="31"/>
      <c r="O87" s="32"/>
      <c r="P87" s="20"/>
      <c r="Q87" s="33"/>
      <c r="T87" s="53" t="str">
        <f t="shared" si="9"/>
        <v/>
      </c>
      <c r="U87" s="53" t="str">
        <f t="shared" si="10"/>
        <v/>
      </c>
      <c r="V87" s="53" t="str">
        <f t="shared" si="11"/>
        <v/>
      </c>
    </row>
    <row r="88" spans="1:22" x14ac:dyDescent="0.25">
      <c r="A88" s="18"/>
      <c r="B88" s="18"/>
      <c r="C88" s="18"/>
      <c r="D88" s="19"/>
      <c r="E88" s="20"/>
      <c r="F88" s="21"/>
      <c r="G88" s="34" t="str">
        <f t="shared" si="6"/>
        <v/>
      </c>
      <c r="H88" s="34" t="str">
        <f t="shared" si="7"/>
        <v/>
      </c>
      <c r="I88" s="35" t="str">
        <f>IF($H88="","",VLOOKUP($H88,#REF!,2))</f>
        <v/>
      </c>
      <c r="J88" s="36" t="str">
        <f>IF($H88="","",VLOOKUP($H88,#REF!,3))</f>
        <v/>
      </c>
      <c r="K88" s="34" t="str">
        <f t="shared" si="8"/>
        <v/>
      </c>
      <c r="L88" s="22"/>
      <c r="N88" s="31"/>
      <c r="O88" s="32"/>
      <c r="P88" s="20"/>
      <c r="Q88" s="33"/>
      <c r="T88" s="53" t="str">
        <f t="shared" si="9"/>
        <v/>
      </c>
      <c r="U88" s="53" t="str">
        <f t="shared" si="10"/>
        <v/>
      </c>
      <c r="V88" s="53" t="str">
        <f t="shared" si="11"/>
        <v/>
      </c>
    </row>
    <row r="89" spans="1:22" x14ac:dyDescent="0.25">
      <c r="A89" s="18"/>
      <c r="B89" s="18"/>
      <c r="C89" s="18"/>
      <c r="D89" s="19"/>
      <c r="E89" s="20"/>
      <c r="F89" s="21"/>
      <c r="G89" s="34" t="str">
        <f t="shared" si="6"/>
        <v/>
      </c>
      <c r="H89" s="34" t="str">
        <f t="shared" si="7"/>
        <v/>
      </c>
      <c r="I89" s="35" t="str">
        <f>IF($H89="","",VLOOKUP($H89,#REF!,2))</f>
        <v/>
      </c>
      <c r="J89" s="36" t="str">
        <f>IF($H89="","",VLOOKUP($H89,#REF!,3))</f>
        <v/>
      </c>
      <c r="K89" s="34" t="str">
        <f t="shared" si="8"/>
        <v/>
      </c>
      <c r="L89" s="22"/>
      <c r="N89" s="31"/>
      <c r="O89" s="32"/>
      <c r="P89" s="20"/>
      <c r="Q89" s="33"/>
      <c r="T89" s="53" t="str">
        <f t="shared" si="9"/>
        <v/>
      </c>
      <c r="U89" s="53" t="str">
        <f t="shared" si="10"/>
        <v/>
      </c>
      <c r="V89" s="53" t="str">
        <f t="shared" si="11"/>
        <v/>
      </c>
    </row>
    <row r="90" spans="1:22" x14ac:dyDescent="0.25">
      <c r="A90" s="18"/>
      <c r="B90" s="18"/>
      <c r="C90" s="18"/>
      <c r="D90" s="19"/>
      <c r="E90" s="20"/>
      <c r="F90" s="21"/>
      <c r="G90" s="34" t="str">
        <f t="shared" si="6"/>
        <v/>
      </c>
      <c r="H90" s="34" t="str">
        <f t="shared" si="7"/>
        <v/>
      </c>
      <c r="I90" s="35" t="str">
        <f>IF($H90="","",VLOOKUP($H90,#REF!,2))</f>
        <v/>
      </c>
      <c r="J90" s="36" t="str">
        <f>IF($H90="","",VLOOKUP($H90,#REF!,3))</f>
        <v/>
      </c>
      <c r="K90" s="34" t="str">
        <f t="shared" si="8"/>
        <v/>
      </c>
      <c r="L90" s="22"/>
      <c r="N90" s="31"/>
      <c r="O90" s="32"/>
      <c r="P90" s="20"/>
      <c r="Q90" s="33"/>
      <c r="T90" s="53" t="str">
        <f t="shared" si="9"/>
        <v/>
      </c>
      <c r="U90" s="53" t="str">
        <f t="shared" si="10"/>
        <v/>
      </c>
      <c r="V90" s="53" t="str">
        <f t="shared" si="11"/>
        <v/>
      </c>
    </row>
    <row r="91" spans="1:22" x14ac:dyDescent="0.25">
      <c r="A91" s="18"/>
      <c r="B91" s="18"/>
      <c r="C91" s="18"/>
      <c r="D91" s="19"/>
      <c r="E91" s="20"/>
      <c r="F91" s="21"/>
      <c r="G91" s="34" t="str">
        <f t="shared" si="6"/>
        <v/>
      </c>
      <c r="H91" s="34" t="str">
        <f t="shared" si="7"/>
        <v/>
      </c>
      <c r="I91" s="35" t="str">
        <f>IF($H91="","",VLOOKUP($H91,#REF!,2))</f>
        <v/>
      </c>
      <c r="J91" s="36" t="str">
        <f>IF($H91="","",VLOOKUP($H91,#REF!,3))</f>
        <v/>
      </c>
      <c r="K91" s="34" t="str">
        <f t="shared" si="8"/>
        <v/>
      </c>
      <c r="L91" s="22"/>
      <c r="N91" s="31"/>
      <c r="O91" s="32"/>
      <c r="P91" s="20"/>
      <c r="Q91" s="33"/>
      <c r="T91" s="53" t="str">
        <f t="shared" si="9"/>
        <v/>
      </c>
      <c r="U91" s="53" t="str">
        <f t="shared" si="10"/>
        <v/>
      </c>
      <c r="V91" s="53" t="str">
        <f t="shared" si="11"/>
        <v/>
      </c>
    </row>
    <row r="92" spans="1:22" x14ac:dyDescent="0.25">
      <c r="A92" s="18"/>
      <c r="B92" s="18"/>
      <c r="C92" s="18"/>
      <c r="D92" s="19"/>
      <c r="E92" s="20"/>
      <c r="F92" s="21"/>
      <c r="G92" s="34" t="str">
        <f t="shared" si="6"/>
        <v/>
      </c>
      <c r="H92" s="34" t="str">
        <f t="shared" si="7"/>
        <v/>
      </c>
      <c r="I92" s="35" t="str">
        <f>IF($H92="","",VLOOKUP($H92,#REF!,2))</f>
        <v/>
      </c>
      <c r="J92" s="36" t="str">
        <f>IF($H92="","",VLOOKUP($H92,#REF!,3))</f>
        <v/>
      </c>
      <c r="K92" s="34" t="str">
        <f t="shared" si="8"/>
        <v/>
      </c>
      <c r="L92" s="22"/>
      <c r="N92" s="31"/>
      <c r="O92" s="32"/>
      <c r="P92" s="20"/>
      <c r="Q92" s="33"/>
      <c r="T92" s="53" t="str">
        <f t="shared" si="9"/>
        <v/>
      </c>
      <c r="U92" s="53" t="str">
        <f t="shared" si="10"/>
        <v/>
      </c>
      <c r="V92" s="53" t="str">
        <f t="shared" si="11"/>
        <v/>
      </c>
    </row>
    <row r="93" spans="1:22" x14ac:dyDescent="0.25">
      <c r="A93" s="18"/>
      <c r="B93" s="18"/>
      <c r="C93" s="18"/>
      <c r="D93" s="19"/>
      <c r="E93" s="20"/>
      <c r="F93" s="21"/>
      <c r="G93" s="34" t="str">
        <f t="shared" si="6"/>
        <v/>
      </c>
      <c r="H93" s="34" t="str">
        <f t="shared" si="7"/>
        <v/>
      </c>
      <c r="I93" s="35" t="str">
        <f>IF($H93="","",VLOOKUP($H93,#REF!,2))</f>
        <v/>
      </c>
      <c r="J93" s="36" t="str">
        <f>IF($H93="","",VLOOKUP($H93,#REF!,3))</f>
        <v/>
      </c>
      <c r="K93" s="34" t="str">
        <f t="shared" si="8"/>
        <v/>
      </c>
      <c r="L93" s="22"/>
      <c r="N93" s="31"/>
      <c r="O93" s="32"/>
      <c r="P93" s="20"/>
      <c r="Q93" s="33"/>
      <c r="T93" s="53" t="str">
        <f t="shared" si="9"/>
        <v/>
      </c>
      <c r="U93" s="53" t="str">
        <f t="shared" si="10"/>
        <v/>
      </c>
      <c r="V93" s="53" t="str">
        <f t="shared" si="11"/>
        <v/>
      </c>
    </row>
    <row r="94" spans="1:22" x14ac:dyDescent="0.25">
      <c r="A94" s="18"/>
      <c r="B94" s="18"/>
      <c r="C94" s="18"/>
      <c r="D94" s="19"/>
      <c r="E94" s="20"/>
      <c r="F94" s="21"/>
      <c r="G94" s="34" t="str">
        <f t="shared" si="6"/>
        <v/>
      </c>
      <c r="H94" s="34" t="str">
        <f t="shared" si="7"/>
        <v/>
      </c>
      <c r="I94" s="35" t="str">
        <f>IF($H94="","",VLOOKUP($H94,#REF!,2))</f>
        <v/>
      </c>
      <c r="J94" s="36" t="str">
        <f>IF($H94="","",VLOOKUP($H94,#REF!,3))</f>
        <v/>
      </c>
      <c r="K94" s="34" t="str">
        <f t="shared" si="8"/>
        <v/>
      </c>
      <c r="L94" s="22"/>
      <c r="M94" s="52" t="s">
        <v>33</v>
      </c>
      <c r="N94" s="31"/>
      <c r="O94" s="32"/>
      <c r="P94" s="20"/>
      <c r="Q94" s="33"/>
      <c r="T94" s="53" t="str">
        <f t="shared" si="9"/>
        <v/>
      </c>
      <c r="U94" s="53" t="str">
        <f t="shared" si="10"/>
        <v/>
      </c>
      <c r="V94" s="53" t="str">
        <f t="shared" si="11"/>
        <v/>
      </c>
    </row>
    <row r="95" spans="1:22" x14ac:dyDescent="0.25">
      <c r="A95" s="18"/>
      <c r="B95" s="18"/>
      <c r="C95" s="18"/>
      <c r="D95" s="19"/>
      <c r="E95" s="20"/>
      <c r="F95" s="21"/>
      <c r="G95" s="34" t="str">
        <f t="shared" si="6"/>
        <v/>
      </c>
      <c r="H95" s="34" t="str">
        <f t="shared" si="7"/>
        <v/>
      </c>
      <c r="I95" s="35" t="str">
        <f>IF($H95="","",VLOOKUP($H95,#REF!,2))</f>
        <v/>
      </c>
      <c r="J95" s="36" t="str">
        <f>IF($H95="","",VLOOKUP($H95,#REF!,3))</f>
        <v/>
      </c>
      <c r="K95" s="34" t="str">
        <f t="shared" si="8"/>
        <v/>
      </c>
      <c r="L95" s="22"/>
      <c r="N95" s="31"/>
      <c r="O95" s="32"/>
      <c r="P95" s="20"/>
      <c r="Q95" s="33"/>
      <c r="T95" s="53" t="str">
        <f t="shared" si="9"/>
        <v/>
      </c>
      <c r="U95" s="53" t="str">
        <f t="shared" si="10"/>
        <v/>
      </c>
      <c r="V95" s="53" t="str">
        <f t="shared" si="11"/>
        <v/>
      </c>
    </row>
    <row r="96" spans="1:22" x14ac:dyDescent="0.25">
      <c r="A96" s="18"/>
      <c r="B96" s="18"/>
      <c r="C96" s="18"/>
      <c r="D96" s="19"/>
      <c r="E96" s="20"/>
      <c r="F96" s="21"/>
      <c r="G96" s="34" t="str">
        <f t="shared" si="6"/>
        <v/>
      </c>
      <c r="H96" s="34" t="str">
        <f t="shared" si="7"/>
        <v/>
      </c>
      <c r="I96" s="35" t="str">
        <f>IF($H96="","",VLOOKUP($H96,#REF!,2))</f>
        <v/>
      </c>
      <c r="J96" s="36" t="str">
        <f>IF($H96="","",VLOOKUP($H96,#REF!,3))</f>
        <v/>
      </c>
      <c r="K96" s="34" t="str">
        <f t="shared" si="8"/>
        <v/>
      </c>
      <c r="L96" s="22"/>
      <c r="N96" s="31"/>
      <c r="O96" s="32"/>
      <c r="P96" s="20"/>
      <c r="Q96" s="33"/>
      <c r="T96" s="53" t="str">
        <f t="shared" si="9"/>
        <v/>
      </c>
      <c r="U96" s="53" t="str">
        <f t="shared" si="10"/>
        <v/>
      </c>
      <c r="V96" s="53" t="str">
        <f t="shared" si="11"/>
        <v/>
      </c>
    </row>
    <row r="97" spans="1:22" x14ac:dyDescent="0.25">
      <c r="A97" s="18"/>
      <c r="B97" s="18"/>
      <c r="C97" s="18"/>
      <c r="D97" s="19"/>
      <c r="E97" s="20"/>
      <c r="F97" s="21"/>
      <c r="G97" s="34" t="str">
        <f t="shared" si="6"/>
        <v/>
      </c>
      <c r="H97" s="34" t="str">
        <f t="shared" si="7"/>
        <v/>
      </c>
      <c r="I97" s="35" t="str">
        <f>IF($H97="","",VLOOKUP($H97,#REF!,2))</f>
        <v/>
      </c>
      <c r="J97" s="36" t="str">
        <f>IF($H97="","",VLOOKUP($H97,#REF!,3))</f>
        <v/>
      </c>
      <c r="K97" s="34" t="str">
        <f t="shared" si="8"/>
        <v/>
      </c>
      <c r="L97" s="22"/>
      <c r="N97" s="31"/>
      <c r="O97" s="32"/>
      <c r="P97" s="20"/>
      <c r="Q97" s="33"/>
      <c r="T97" s="53" t="str">
        <f t="shared" si="9"/>
        <v/>
      </c>
      <c r="U97" s="53" t="str">
        <f t="shared" si="10"/>
        <v/>
      </c>
      <c r="V97" s="53" t="str">
        <f t="shared" si="11"/>
        <v/>
      </c>
    </row>
    <row r="98" spans="1:22" x14ac:dyDescent="0.25">
      <c r="A98" s="18"/>
      <c r="B98" s="18"/>
      <c r="C98" s="18"/>
      <c r="D98" s="19"/>
      <c r="E98" s="20"/>
      <c r="F98" s="21"/>
      <c r="G98" s="34" t="str">
        <f t="shared" si="6"/>
        <v/>
      </c>
      <c r="H98" s="34" t="str">
        <f t="shared" si="7"/>
        <v/>
      </c>
      <c r="I98" s="35" t="str">
        <f>IF($H98="","",VLOOKUP($H98,#REF!,2))</f>
        <v/>
      </c>
      <c r="J98" s="36" t="str">
        <f>IF($H98="","",VLOOKUP($H98,#REF!,3))</f>
        <v/>
      </c>
      <c r="K98" s="34" t="str">
        <f t="shared" si="8"/>
        <v/>
      </c>
      <c r="L98" s="22"/>
      <c r="N98" s="31"/>
      <c r="O98" s="32"/>
      <c r="P98" s="20"/>
      <c r="Q98" s="33"/>
      <c r="T98" s="53" t="str">
        <f t="shared" si="9"/>
        <v/>
      </c>
      <c r="U98" s="53" t="str">
        <f t="shared" si="10"/>
        <v/>
      </c>
      <c r="V98" s="53" t="str">
        <f t="shared" si="11"/>
        <v/>
      </c>
    </row>
    <row r="99" spans="1:22" x14ac:dyDescent="0.25">
      <c r="A99" s="18"/>
      <c r="B99" s="18"/>
      <c r="C99" s="18"/>
      <c r="D99" s="19"/>
      <c r="E99" s="20"/>
      <c r="F99" s="21"/>
      <c r="G99" s="34" t="str">
        <f t="shared" si="6"/>
        <v/>
      </c>
      <c r="H99" s="34" t="str">
        <f t="shared" si="7"/>
        <v/>
      </c>
      <c r="I99" s="35" t="str">
        <f>IF($H99="","",VLOOKUP($H99,#REF!,2))</f>
        <v/>
      </c>
      <c r="J99" s="36" t="str">
        <f>IF($H99="","",VLOOKUP($H99,#REF!,3))</f>
        <v/>
      </c>
      <c r="K99" s="34" t="str">
        <f t="shared" si="8"/>
        <v/>
      </c>
      <c r="L99" s="22"/>
      <c r="N99" s="31"/>
      <c r="O99" s="32"/>
      <c r="P99" s="20"/>
      <c r="Q99" s="33"/>
      <c r="T99" s="53" t="str">
        <f t="shared" si="9"/>
        <v/>
      </c>
      <c r="U99" s="53" t="str">
        <f t="shared" si="10"/>
        <v/>
      </c>
      <c r="V99" s="53" t="str">
        <f t="shared" si="11"/>
        <v/>
      </c>
    </row>
    <row r="100" spans="1:22" x14ac:dyDescent="0.25">
      <c r="A100" s="18"/>
      <c r="B100" s="18"/>
      <c r="C100" s="18"/>
      <c r="D100" s="19"/>
      <c r="E100" s="20"/>
      <c r="F100" s="21"/>
      <c r="G100" s="34" t="str">
        <f t="shared" si="6"/>
        <v/>
      </c>
      <c r="H100" s="34" t="str">
        <f t="shared" si="7"/>
        <v/>
      </c>
      <c r="I100" s="35" t="str">
        <f>IF($H100="","",VLOOKUP($H100,#REF!,2))</f>
        <v/>
      </c>
      <c r="J100" s="36" t="str">
        <f>IF($H100="","",VLOOKUP($H100,#REF!,3))</f>
        <v/>
      </c>
      <c r="K100" s="34" t="str">
        <f t="shared" si="8"/>
        <v/>
      </c>
      <c r="L100" s="22"/>
      <c r="N100" s="31"/>
      <c r="O100" s="32"/>
      <c r="P100" s="20"/>
      <c r="Q100" s="33"/>
      <c r="T100" s="53" t="str">
        <f t="shared" si="9"/>
        <v/>
      </c>
      <c r="U100" s="53" t="str">
        <f t="shared" si="10"/>
        <v/>
      </c>
      <c r="V100" s="53" t="str">
        <f t="shared" si="11"/>
        <v/>
      </c>
    </row>
    <row r="101" spans="1:22" x14ac:dyDescent="0.25">
      <c r="A101" s="18"/>
      <c r="B101" s="18"/>
      <c r="C101" s="18"/>
      <c r="D101" s="19"/>
      <c r="E101" s="20"/>
      <c r="F101" s="21"/>
      <c r="G101" s="34" t="str">
        <f t="shared" si="6"/>
        <v/>
      </c>
      <c r="H101" s="34" t="str">
        <f t="shared" si="7"/>
        <v/>
      </c>
      <c r="I101" s="35" t="str">
        <f>IF($H101="","",VLOOKUP($H101,#REF!,2))</f>
        <v/>
      </c>
      <c r="J101" s="36" t="str">
        <f>IF($H101="","",VLOOKUP($H101,#REF!,3))</f>
        <v/>
      </c>
      <c r="K101" s="34" t="str">
        <f t="shared" si="8"/>
        <v/>
      </c>
      <c r="L101" s="22"/>
      <c r="N101" s="31"/>
      <c r="O101" s="32"/>
      <c r="P101" s="20"/>
      <c r="Q101" s="33"/>
      <c r="T101" s="53" t="str">
        <f t="shared" si="9"/>
        <v/>
      </c>
      <c r="U101" s="53" t="str">
        <f t="shared" si="10"/>
        <v/>
      </c>
      <c r="V101" s="53" t="str">
        <f t="shared" si="11"/>
        <v/>
      </c>
    </row>
    <row r="102" spans="1:22" x14ac:dyDescent="0.25">
      <c r="A102" s="18"/>
      <c r="B102" s="18"/>
      <c r="C102" s="18"/>
      <c r="D102" s="19"/>
      <c r="E102" s="20"/>
      <c r="F102" s="21"/>
      <c r="G102" s="34" t="str">
        <f t="shared" si="6"/>
        <v/>
      </c>
      <c r="H102" s="34" t="str">
        <f t="shared" si="7"/>
        <v/>
      </c>
      <c r="I102" s="35" t="str">
        <f>IF($H102="","",VLOOKUP($H102,#REF!,2))</f>
        <v/>
      </c>
      <c r="J102" s="36" t="str">
        <f>IF($H102="","",VLOOKUP($H102,#REF!,3))</f>
        <v/>
      </c>
      <c r="K102" s="34" t="str">
        <f t="shared" si="8"/>
        <v/>
      </c>
      <c r="L102" s="22"/>
      <c r="N102" s="31"/>
      <c r="O102" s="32"/>
      <c r="P102" s="20"/>
      <c r="Q102" s="33"/>
      <c r="T102" s="53" t="str">
        <f t="shared" si="9"/>
        <v/>
      </c>
      <c r="U102" s="53" t="str">
        <f t="shared" si="10"/>
        <v/>
      </c>
      <c r="V102" s="53" t="str">
        <f t="shared" si="11"/>
        <v/>
      </c>
    </row>
    <row r="103" spans="1:22" x14ac:dyDescent="0.25">
      <c r="A103" s="18"/>
      <c r="B103" s="18"/>
      <c r="C103" s="18"/>
      <c r="D103" s="19"/>
      <c r="E103" s="20"/>
      <c r="F103" s="21"/>
      <c r="G103" s="34" t="str">
        <f t="shared" si="6"/>
        <v/>
      </c>
      <c r="H103" s="34" t="str">
        <f t="shared" si="7"/>
        <v/>
      </c>
      <c r="I103" s="35" t="str">
        <f>IF($H103="","",VLOOKUP($H103,#REF!,2))</f>
        <v/>
      </c>
      <c r="J103" s="36" t="str">
        <f>IF($H103="","",VLOOKUP($H103,#REF!,3))</f>
        <v/>
      </c>
      <c r="K103" s="34" t="str">
        <f t="shared" si="8"/>
        <v/>
      </c>
      <c r="L103" s="22"/>
      <c r="N103" s="31"/>
      <c r="O103" s="32"/>
      <c r="P103" s="20"/>
      <c r="Q103" s="33"/>
      <c r="T103" s="53" t="str">
        <f t="shared" si="9"/>
        <v/>
      </c>
      <c r="U103" s="53" t="str">
        <f t="shared" si="10"/>
        <v/>
      </c>
      <c r="V103" s="53" t="str">
        <f t="shared" si="11"/>
        <v/>
      </c>
    </row>
    <row r="104" spans="1:22" x14ac:dyDescent="0.25">
      <c r="A104" s="18"/>
      <c r="B104" s="18"/>
      <c r="C104" s="18"/>
      <c r="D104" s="19"/>
      <c r="E104" s="20"/>
      <c r="F104" s="21"/>
      <c r="G104" s="34" t="str">
        <f t="shared" si="6"/>
        <v/>
      </c>
      <c r="H104" s="34" t="str">
        <f t="shared" si="7"/>
        <v/>
      </c>
      <c r="I104" s="35" t="str">
        <f>IF($H104="","",VLOOKUP($H104,#REF!,2))</f>
        <v/>
      </c>
      <c r="J104" s="36" t="str">
        <f>IF($H104="","",VLOOKUP($H104,#REF!,3))</f>
        <v/>
      </c>
      <c r="K104" s="34" t="str">
        <f t="shared" si="8"/>
        <v/>
      </c>
      <c r="L104" s="22"/>
      <c r="N104" s="31"/>
      <c r="O104" s="32"/>
      <c r="P104" s="20"/>
      <c r="Q104" s="33"/>
      <c r="T104" s="53" t="str">
        <f t="shared" si="9"/>
        <v/>
      </c>
      <c r="U104" s="53" t="str">
        <f t="shared" si="10"/>
        <v/>
      </c>
      <c r="V104" s="53" t="str">
        <f t="shared" si="11"/>
        <v/>
      </c>
    </row>
    <row r="105" spans="1:22" x14ac:dyDescent="0.25">
      <c r="A105" s="18"/>
      <c r="B105" s="18"/>
      <c r="C105" s="18"/>
      <c r="D105" s="19"/>
      <c r="E105" s="20"/>
      <c r="F105" s="21"/>
      <c r="G105" s="34" t="str">
        <f t="shared" si="6"/>
        <v/>
      </c>
      <c r="H105" s="34" t="str">
        <f t="shared" si="7"/>
        <v/>
      </c>
      <c r="I105" s="35" t="str">
        <f>IF($H105="","",VLOOKUP($H105,#REF!,2))</f>
        <v/>
      </c>
      <c r="J105" s="36" t="str">
        <f>IF($H105="","",VLOOKUP($H105,#REF!,3))</f>
        <v/>
      </c>
      <c r="K105" s="34" t="str">
        <f t="shared" si="8"/>
        <v/>
      </c>
      <c r="L105" s="22"/>
      <c r="N105" s="31"/>
      <c r="O105" s="32"/>
      <c r="P105" s="20"/>
      <c r="Q105" s="33"/>
      <c r="T105" s="53" t="str">
        <f t="shared" si="9"/>
        <v/>
      </c>
      <c r="U105" s="53" t="str">
        <f t="shared" si="10"/>
        <v/>
      </c>
      <c r="V105" s="53" t="str">
        <f t="shared" si="11"/>
        <v/>
      </c>
    </row>
    <row r="106" spans="1:22" x14ac:dyDescent="0.25">
      <c r="A106" s="18"/>
      <c r="B106" s="18"/>
      <c r="C106" s="18"/>
      <c r="D106" s="19"/>
      <c r="E106" s="20"/>
      <c r="F106" s="21"/>
      <c r="G106" s="34" t="str">
        <f t="shared" si="6"/>
        <v/>
      </c>
      <c r="H106" s="34" t="str">
        <f t="shared" si="7"/>
        <v/>
      </c>
      <c r="I106" s="35" t="str">
        <f>IF($H106="","",VLOOKUP($H106,#REF!,2))</f>
        <v/>
      </c>
      <c r="J106" s="36" t="str">
        <f>IF($H106="","",VLOOKUP($H106,#REF!,3))</f>
        <v/>
      </c>
      <c r="K106" s="34" t="str">
        <f t="shared" si="8"/>
        <v/>
      </c>
      <c r="L106" s="22"/>
      <c r="N106" s="31"/>
      <c r="O106" s="32"/>
      <c r="P106" s="20"/>
      <c r="Q106" s="33"/>
      <c r="T106" s="53" t="str">
        <f t="shared" si="9"/>
        <v/>
      </c>
      <c r="U106" s="53" t="str">
        <f t="shared" si="10"/>
        <v/>
      </c>
      <c r="V106" s="53" t="str">
        <f t="shared" si="11"/>
        <v/>
      </c>
    </row>
    <row r="107" spans="1:22" x14ac:dyDescent="0.25">
      <c r="A107" s="18"/>
      <c r="B107" s="18"/>
      <c r="C107" s="18"/>
      <c r="D107" s="19"/>
      <c r="E107" s="20"/>
      <c r="F107" s="21"/>
      <c r="G107" s="34" t="str">
        <f t="shared" si="6"/>
        <v/>
      </c>
      <c r="H107" s="34" t="str">
        <f t="shared" si="7"/>
        <v/>
      </c>
      <c r="I107" s="35" t="str">
        <f>IF($H107="","",VLOOKUP($H107,#REF!,2))</f>
        <v/>
      </c>
      <c r="J107" s="36" t="str">
        <f>IF($H107="","",VLOOKUP($H107,#REF!,3))</f>
        <v/>
      </c>
      <c r="K107" s="34" t="str">
        <f t="shared" si="8"/>
        <v/>
      </c>
      <c r="L107" s="22"/>
      <c r="N107" s="31"/>
      <c r="O107" s="32"/>
      <c r="P107" s="20"/>
      <c r="Q107" s="33"/>
      <c r="T107" s="53" t="str">
        <f t="shared" si="9"/>
        <v/>
      </c>
      <c r="U107" s="53" t="str">
        <f t="shared" si="10"/>
        <v/>
      </c>
      <c r="V107" s="53" t="str">
        <f t="shared" si="11"/>
        <v/>
      </c>
    </row>
    <row r="108" spans="1:22" x14ac:dyDescent="0.25">
      <c r="A108" s="18"/>
      <c r="B108" s="18"/>
      <c r="C108" s="18"/>
      <c r="D108" s="19"/>
      <c r="E108" s="20"/>
      <c r="F108" s="21"/>
      <c r="G108" s="34" t="str">
        <f t="shared" si="6"/>
        <v/>
      </c>
      <c r="H108" s="34" t="str">
        <f t="shared" si="7"/>
        <v/>
      </c>
      <c r="I108" s="35" t="str">
        <f>IF($H108="","",VLOOKUP($H108,#REF!,2))</f>
        <v/>
      </c>
      <c r="J108" s="36" t="str">
        <f>IF($H108="","",VLOOKUP($H108,#REF!,3))</f>
        <v/>
      </c>
      <c r="K108" s="34" t="str">
        <f t="shared" si="8"/>
        <v/>
      </c>
      <c r="L108" s="22"/>
      <c r="N108" s="31"/>
      <c r="O108" s="32"/>
      <c r="P108" s="20"/>
      <c r="Q108" s="33"/>
      <c r="T108" s="53" t="str">
        <f t="shared" si="9"/>
        <v/>
      </c>
      <c r="U108" s="53" t="str">
        <f t="shared" si="10"/>
        <v/>
      </c>
      <c r="V108" s="53" t="str">
        <f t="shared" si="11"/>
        <v/>
      </c>
    </row>
    <row r="109" spans="1:22" ht="15.75" customHeight="1" x14ac:dyDescent="0.25">
      <c r="A109" s="15" t="s">
        <v>22</v>
      </c>
      <c r="B109" s="7"/>
      <c r="C109" s="37">
        <f>COUNTA(F9:F108)</f>
        <v>7</v>
      </c>
      <c r="F109" s="3"/>
      <c r="G109" s="3"/>
    </row>
    <row r="110" spans="1:22" ht="14.25" thickBot="1" x14ac:dyDescent="0.3">
      <c r="A110" s="7"/>
      <c r="B110" s="7"/>
      <c r="C110" s="7"/>
      <c r="D110" s="8"/>
      <c r="E110" s="10"/>
      <c r="F110" s="12"/>
      <c r="G110" s="13"/>
      <c r="H110" s="14"/>
      <c r="S110" s="5" t="s">
        <v>13</v>
      </c>
      <c r="T110" s="53">
        <f>SUM(T9:T108)</f>
        <v>4</v>
      </c>
      <c r="U110" s="53">
        <f>SUM(U9:U108)</f>
        <v>2</v>
      </c>
      <c r="V110" s="53">
        <f>SUM(V9:V108)</f>
        <v>1</v>
      </c>
    </row>
    <row r="111" spans="1:22" ht="14.25" thickBot="1" x14ac:dyDescent="0.3">
      <c r="A111" s="7"/>
      <c r="B111" s="7"/>
      <c r="C111" s="7"/>
      <c r="D111" s="107" t="s">
        <v>7</v>
      </c>
      <c r="E111" s="108"/>
      <c r="F111" s="108"/>
      <c r="G111" s="109"/>
      <c r="H111" s="14"/>
    </row>
    <row r="112" spans="1:22" ht="14.25" thickBot="1" x14ac:dyDescent="0.3">
      <c r="A112" s="7"/>
      <c r="B112" s="7"/>
      <c r="C112" s="7"/>
      <c r="D112" s="64" t="s">
        <v>26</v>
      </c>
      <c r="E112" s="65"/>
      <c r="F112" s="66"/>
      <c r="G112" s="67">
        <f>AVERAGE(F9:F108)</f>
        <v>14.142857142857142</v>
      </c>
      <c r="H112" s="14"/>
    </row>
    <row r="113" spans="1:23" ht="14.25" thickBot="1" x14ac:dyDescent="0.3">
      <c r="A113" s="7"/>
      <c r="B113" s="7"/>
      <c r="C113" s="7"/>
      <c r="D113" s="68" t="s">
        <v>25</v>
      </c>
      <c r="E113" s="69"/>
      <c r="F113" s="70"/>
      <c r="G113" s="71">
        <f t="array" ref="G113">SUM(IF((F9:F108&gt;0),H9:H108))/C109</f>
        <v>36.857142857142854</v>
      </c>
      <c r="H113" s="14"/>
    </row>
    <row r="114" spans="1:23" ht="14.25" thickBot="1" x14ac:dyDescent="0.3">
      <c r="A114" s="7"/>
      <c r="B114" s="7"/>
      <c r="C114" s="7"/>
      <c r="D114" s="68" t="s">
        <v>42</v>
      </c>
      <c r="E114" s="69"/>
      <c r="F114" s="70"/>
      <c r="G114" s="71">
        <f>AVERAGE(G9:G108)</f>
        <v>305.23058018000125</v>
      </c>
      <c r="H114" s="14"/>
    </row>
    <row r="115" spans="1:23" x14ac:dyDescent="0.25">
      <c r="C115" s="1"/>
      <c r="H115" s="2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1:23" s="6" customFormat="1" ht="13.5" customHeight="1" x14ac:dyDescent="0.25">
      <c r="C116" s="84" t="s">
        <v>3</v>
      </c>
      <c r="D116" s="87" t="s">
        <v>5</v>
      </c>
      <c r="E116" s="88"/>
      <c r="F116" s="89"/>
      <c r="G116" s="38">
        <f>T110</f>
        <v>4</v>
      </c>
      <c r="H116" s="63">
        <f>G116/(G116+G117+G118)</f>
        <v>0.5714285714285714</v>
      </c>
    </row>
    <row r="117" spans="1:23" s="6" customFormat="1" x14ac:dyDescent="0.25">
      <c r="C117" s="85"/>
      <c r="D117" s="87" t="s">
        <v>4</v>
      </c>
      <c r="E117" s="90"/>
      <c r="F117" s="91"/>
      <c r="G117" s="38">
        <f>U110</f>
        <v>2</v>
      </c>
      <c r="H117" s="63">
        <f>G117/(G116+G117+G118)</f>
        <v>0.2857142857142857</v>
      </c>
    </row>
    <row r="118" spans="1:23" s="6" customFormat="1" ht="14.25" customHeight="1" x14ac:dyDescent="0.25">
      <c r="C118" s="86"/>
      <c r="D118" s="87" t="s">
        <v>28</v>
      </c>
      <c r="E118" s="88"/>
      <c r="F118" s="89"/>
      <c r="G118" s="38">
        <f>V110</f>
        <v>1</v>
      </c>
      <c r="H118" s="63">
        <f>G118/(G118+G117+G116)</f>
        <v>0.14285714285714285</v>
      </c>
      <c r="N118" s="3"/>
      <c r="O118" s="3"/>
      <c r="P118" s="3"/>
      <c r="Q118" s="3"/>
      <c r="R118" s="3"/>
      <c r="S118" s="3"/>
      <c r="T118" s="16"/>
      <c r="U118" s="16"/>
      <c r="V118" s="16"/>
      <c r="W118" s="3"/>
    </row>
    <row r="119" spans="1:23" x14ac:dyDescent="0.25">
      <c r="C119" s="1"/>
      <c r="G119" s="9"/>
      <c r="H119" s="2"/>
    </row>
    <row r="120" spans="1:23" x14ac:dyDescent="0.25">
      <c r="C120" s="1"/>
      <c r="H120" s="2"/>
      <c r="N120" s="40"/>
    </row>
    <row r="121" spans="1:23" x14ac:dyDescent="0.25">
      <c r="C121" s="1"/>
      <c r="H121" s="2"/>
    </row>
    <row r="122" spans="1:23" x14ac:dyDescent="0.25">
      <c r="C122" s="1"/>
      <c r="H122" s="2"/>
    </row>
    <row r="123" spans="1:23" x14ac:dyDescent="0.25">
      <c r="C123" s="1"/>
      <c r="H123" s="2"/>
    </row>
    <row r="124" spans="1:23" x14ac:dyDescent="0.25">
      <c r="C124" s="1"/>
      <c r="H124" s="2"/>
    </row>
    <row r="125" spans="1:23" x14ac:dyDescent="0.25">
      <c r="C125" s="1"/>
      <c r="H125" s="2"/>
    </row>
    <row r="126" spans="1:23" x14ac:dyDescent="0.25">
      <c r="C126" s="1"/>
      <c r="H126" s="2"/>
    </row>
    <row r="127" spans="1:23" x14ac:dyDescent="0.25">
      <c r="C127" s="1"/>
      <c r="H127" s="2"/>
    </row>
    <row r="128" spans="1:23" x14ac:dyDescent="0.25">
      <c r="C128" s="1"/>
      <c r="H128" s="2"/>
    </row>
    <row r="129" spans="3:8" x14ac:dyDescent="0.25">
      <c r="C129" s="1"/>
      <c r="H129" s="2"/>
    </row>
    <row r="130" spans="3:8" x14ac:dyDescent="0.25">
      <c r="C130" s="1"/>
      <c r="H130" s="2"/>
    </row>
    <row r="131" spans="3:8" x14ac:dyDescent="0.25">
      <c r="C131" s="1"/>
      <c r="H131" s="2"/>
    </row>
    <row r="132" spans="3:8" x14ac:dyDescent="0.25">
      <c r="C132" s="1"/>
      <c r="H132" s="2"/>
    </row>
    <row r="133" spans="3:8" x14ac:dyDescent="0.25">
      <c r="C133" s="1"/>
      <c r="H133" s="2"/>
    </row>
    <row r="134" spans="3:8" x14ac:dyDescent="0.25">
      <c r="C134" s="1"/>
      <c r="H134" s="2"/>
    </row>
    <row r="135" spans="3:8" x14ac:dyDescent="0.25">
      <c r="C135" s="1"/>
      <c r="H135" s="2"/>
    </row>
    <row r="136" spans="3:8" x14ac:dyDescent="0.25">
      <c r="C136" s="1"/>
      <c r="H136" s="2"/>
    </row>
    <row r="137" spans="3:8" x14ac:dyDescent="0.25">
      <c r="C137" s="1"/>
      <c r="H137" s="2"/>
    </row>
    <row r="138" spans="3:8" x14ac:dyDescent="0.25">
      <c r="C138" s="1"/>
      <c r="H138" s="2"/>
    </row>
    <row r="139" spans="3:8" x14ac:dyDescent="0.25">
      <c r="C139" s="1"/>
      <c r="H139" s="2"/>
    </row>
    <row r="140" spans="3:8" x14ac:dyDescent="0.25">
      <c r="C140" s="1"/>
      <c r="H140" s="2"/>
    </row>
    <row r="141" spans="3:8" x14ac:dyDescent="0.25">
      <c r="C141" s="1"/>
      <c r="H141" s="2"/>
    </row>
    <row r="142" spans="3:8" x14ac:dyDescent="0.25">
      <c r="C142" s="1"/>
      <c r="H142" s="2"/>
    </row>
    <row r="143" spans="3:8" x14ac:dyDescent="0.25">
      <c r="C143" s="1"/>
      <c r="H143" s="2"/>
    </row>
    <row r="144" spans="3:8" x14ac:dyDescent="0.25">
      <c r="C144" s="1"/>
      <c r="H144" s="2"/>
    </row>
    <row r="145" spans="3:8" x14ac:dyDescent="0.25">
      <c r="C145" s="1"/>
      <c r="H145" s="2"/>
    </row>
    <row r="146" spans="3:8" x14ac:dyDescent="0.25">
      <c r="C146" s="1"/>
      <c r="H146" s="2"/>
    </row>
    <row r="147" spans="3:8" x14ac:dyDescent="0.25">
      <c r="C147" s="1"/>
      <c r="H147" s="2"/>
    </row>
    <row r="148" spans="3:8" x14ac:dyDescent="0.25">
      <c r="C148" s="1"/>
      <c r="H148" s="2"/>
    </row>
    <row r="149" spans="3:8" x14ac:dyDescent="0.25">
      <c r="C149" s="1"/>
      <c r="H149" s="2"/>
    </row>
    <row r="150" spans="3:8" x14ac:dyDescent="0.25">
      <c r="C150" s="1"/>
      <c r="H150" s="2"/>
    </row>
    <row r="151" spans="3:8" x14ac:dyDescent="0.25">
      <c r="C151" s="1"/>
      <c r="H151" s="2"/>
    </row>
    <row r="152" spans="3:8" x14ac:dyDescent="0.25">
      <c r="C152" s="1"/>
      <c r="H152" s="2"/>
    </row>
    <row r="153" spans="3:8" x14ac:dyDescent="0.25">
      <c r="C153" s="1"/>
      <c r="H153" s="2"/>
    </row>
    <row r="154" spans="3:8" x14ac:dyDescent="0.25">
      <c r="C154" s="1"/>
      <c r="H154" s="2"/>
    </row>
    <row r="155" spans="3:8" x14ac:dyDescent="0.25">
      <c r="C155" s="1"/>
      <c r="H155" s="2"/>
    </row>
    <row r="156" spans="3:8" x14ac:dyDescent="0.25">
      <c r="C156" s="1"/>
      <c r="H156" s="2"/>
    </row>
    <row r="157" spans="3:8" x14ac:dyDescent="0.25">
      <c r="C157" s="1"/>
      <c r="H157" s="2"/>
    </row>
    <row r="158" spans="3:8" x14ac:dyDescent="0.25">
      <c r="C158" s="1"/>
      <c r="H158" s="2"/>
    </row>
    <row r="159" spans="3:8" x14ac:dyDescent="0.25">
      <c r="C159" s="1"/>
      <c r="H159" s="2"/>
    </row>
    <row r="160" spans="3:8" x14ac:dyDescent="0.25">
      <c r="C160" s="1"/>
      <c r="H160" s="2"/>
    </row>
    <row r="161" spans="3:8" x14ac:dyDescent="0.25">
      <c r="C161" s="1"/>
      <c r="H161" s="2"/>
    </row>
    <row r="162" spans="3:8" x14ac:dyDescent="0.25">
      <c r="C162" s="1"/>
      <c r="H162" s="2"/>
    </row>
    <row r="163" spans="3:8" x14ac:dyDescent="0.25">
      <c r="C163" s="1"/>
      <c r="H163" s="2"/>
    </row>
    <row r="164" spans="3:8" x14ac:dyDescent="0.25">
      <c r="C164" s="1"/>
      <c r="H164" s="2"/>
    </row>
    <row r="165" spans="3:8" x14ac:dyDescent="0.25">
      <c r="C165" s="1"/>
      <c r="H165" s="2"/>
    </row>
    <row r="166" spans="3:8" x14ac:dyDescent="0.25">
      <c r="C166" s="1"/>
      <c r="H166" s="2"/>
    </row>
    <row r="167" spans="3:8" x14ac:dyDescent="0.25">
      <c r="C167" s="1"/>
      <c r="H167" s="2"/>
    </row>
    <row r="168" spans="3:8" x14ac:dyDescent="0.25">
      <c r="C168" s="1"/>
      <c r="H168" s="2"/>
    </row>
    <row r="169" spans="3:8" x14ac:dyDescent="0.25">
      <c r="C169" s="1"/>
      <c r="H169" s="2"/>
    </row>
    <row r="170" spans="3:8" x14ac:dyDescent="0.25">
      <c r="C170" s="1"/>
      <c r="H170" s="2"/>
    </row>
    <row r="171" spans="3:8" x14ac:dyDescent="0.25">
      <c r="C171" s="1"/>
      <c r="H171" s="2"/>
    </row>
    <row r="172" spans="3:8" x14ac:dyDescent="0.25">
      <c r="C172" s="1"/>
      <c r="H172" s="2"/>
    </row>
    <row r="173" spans="3:8" x14ac:dyDescent="0.25">
      <c r="C173" s="1"/>
      <c r="H173" s="2"/>
    </row>
    <row r="174" spans="3:8" x14ac:dyDescent="0.25">
      <c r="C174" s="1"/>
      <c r="H174" s="2"/>
    </row>
    <row r="175" spans="3:8" x14ac:dyDescent="0.25">
      <c r="C175" s="1"/>
      <c r="H175" s="2"/>
    </row>
    <row r="176" spans="3:8" x14ac:dyDescent="0.25">
      <c r="C176" s="1"/>
      <c r="H176" s="2"/>
    </row>
    <row r="177" spans="3:8" x14ac:dyDescent="0.25">
      <c r="C177" s="1"/>
      <c r="H177" s="2"/>
    </row>
    <row r="178" spans="3:8" x14ac:dyDescent="0.25">
      <c r="C178" s="1"/>
      <c r="H178" s="2"/>
    </row>
    <row r="179" spans="3:8" x14ac:dyDescent="0.25">
      <c r="C179" s="1"/>
      <c r="H179" s="2"/>
    </row>
    <row r="180" spans="3:8" x14ac:dyDescent="0.25">
      <c r="C180" s="1"/>
      <c r="H180" s="2"/>
    </row>
    <row r="181" spans="3:8" x14ac:dyDescent="0.25">
      <c r="C181" s="1"/>
      <c r="H181" s="2"/>
    </row>
    <row r="182" spans="3:8" x14ac:dyDescent="0.25">
      <c r="C182" s="1"/>
      <c r="H182" s="2"/>
    </row>
    <row r="183" spans="3:8" x14ac:dyDescent="0.25">
      <c r="C183" s="1"/>
      <c r="H183" s="2"/>
    </row>
    <row r="184" spans="3:8" x14ac:dyDescent="0.25">
      <c r="C184" s="1"/>
      <c r="H184" s="2"/>
    </row>
    <row r="185" spans="3:8" x14ac:dyDescent="0.25">
      <c r="C185" s="1"/>
      <c r="H185" s="2"/>
    </row>
    <row r="186" spans="3:8" x14ac:dyDescent="0.25">
      <c r="C186" s="1"/>
      <c r="H186" s="2"/>
    </row>
    <row r="187" spans="3:8" x14ac:dyDescent="0.25">
      <c r="C187" s="1"/>
      <c r="H187" s="2"/>
    </row>
    <row r="188" spans="3:8" x14ac:dyDescent="0.25">
      <c r="C188" s="1"/>
      <c r="H188" s="2"/>
    </row>
    <row r="189" spans="3:8" x14ac:dyDescent="0.25">
      <c r="C189" s="1"/>
      <c r="H189" s="2"/>
    </row>
    <row r="190" spans="3:8" x14ac:dyDescent="0.25">
      <c r="C190" s="1"/>
      <c r="H190" s="2"/>
    </row>
    <row r="191" spans="3:8" x14ac:dyDescent="0.25">
      <c r="C191" s="1"/>
      <c r="H191" s="2"/>
    </row>
    <row r="192" spans="3:8" x14ac:dyDescent="0.25">
      <c r="C192" s="1"/>
      <c r="H192" s="2"/>
    </row>
    <row r="193" spans="3:8" x14ac:dyDescent="0.25">
      <c r="C193" s="1"/>
      <c r="H193" s="2"/>
    </row>
    <row r="194" spans="3:8" x14ac:dyDescent="0.25">
      <c r="C194" s="1"/>
      <c r="H194" s="2"/>
    </row>
    <row r="195" spans="3:8" x14ac:dyDescent="0.25">
      <c r="C195" s="1"/>
      <c r="H195" s="2"/>
    </row>
    <row r="196" spans="3:8" x14ac:dyDescent="0.25">
      <c r="C196" s="1"/>
      <c r="H196" s="2"/>
    </row>
    <row r="197" spans="3:8" x14ac:dyDescent="0.25">
      <c r="C197" s="1"/>
      <c r="H197" s="2"/>
    </row>
    <row r="198" spans="3:8" x14ac:dyDescent="0.25">
      <c r="C198" s="1"/>
      <c r="H198" s="2"/>
    </row>
    <row r="199" spans="3:8" x14ac:dyDescent="0.25">
      <c r="C199" s="1"/>
      <c r="H199" s="2"/>
    </row>
    <row r="200" spans="3:8" x14ac:dyDescent="0.25">
      <c r="C200" s="1"/>
      <c r="H200" s="2"/>
    </row>
    <row r="201" spans="3:8" x14ac:dyDescent="0.25">
      <c r="C201" s="1"/>
      <c r="H201" s="2"/>
    </row>
    <row r="202" spans="3:8" x14ac:dyDescent="0.25">
      <c r="C202" s="1"/>
      <c r="H202" s="2"/>
    </row>
    <row r="203" spans="3:8" x14ac:dyDescent="0.25">
      <c r="C203" s="1"/>
      <c r="H203" s="2"/>
    </row>
    <row r="204" spans="3:8" x14ac:dyDescent="0.25">
      <c r="C204" s="1"/>
      <c r="H204" s="2"/>
    </row>
    <row r="205" spans="3:8" x14ac:dyDescent="0.25">
      <c r="C205" s="1"/>
      <c r="H205" s="2"/>
    </row>
    <row r="206" spans="3:8" x14ac:dyDescent="0.25">
      <c r="C206" s="1"/>
      <c r="H206" s="2"/>
    </row>
    <row r="207" spans="3:8" x14ac:dyDescent="0.25">
      <c r="C207" s="1"/>
      <c r="H207" s="2"/>
    </row>
    <row r="208" spans="3:8" x14ac:dyDescent="0.25">
      <c r="C208" s="1"/>
      <c r="H208" s="2"/>
    </row>
    <row r="209" spans="3:8" x14ac:dyDescent="0.25">
      <c r="C209" s="1"/>
      <c r="H209" s="2"/>
    </row>
    <row r="210" spans="3:8" x14ac:dyDescent="0.25">
      <c r="C210" s="1"/>
      <c r="H210" s="2"/>
    </row>
    <row r="211" spans="3:8" x14ac:dyDescent="0.25">
      <c r="C211" s="1"/>
      <c r="H211" s="2"/>
    </row>
    <row r="212" spans="3:8" x14ac:dyDescent="0.25">
      <c r="C212" s="1"/>
      <c r="H212" s="2"/>
    </row>
    <row r="213" spans="3:8" x14ac:dyDescent="0.25">
      <c r="C213" s="1"/>
      <c r="H213" s="2"/>
    </row>
    <row r="214" spans="3:8" x14ac:dyDescent="0.25">
      <c r="C214" s="1"/>
      <c r="H214" s="2"/>
    </row>
    <row r="215" spans="3:8" x14ac:dyDescent="0.25">
      <c r="C215" s="1"/>
      <c r="H215" s="2"/>
    </row>
    <row r="216" spans="3:8" x14ac:dyDescent="0.25">
      <c r="C216" s="1"/>
      <c r="H216" s="2"/>
    </row>
    <row r="217" spans="3:8" x14ac:dyDescent="0.25">
      <c r="C217" s="1"/>
      <c r="H217" s="2"/>
    </row>
    <row r="218" spans="3:8" x14ac:dyDescent="0.25">
      <c r="C218" s="1"/>
      <c r="H218" s="2"/>
    </row>
    <row r="219" spans="3:8" x14ac:dyDescent="0.25">
      <c r="C219" s="1"/>
      <c r="H219" s="2"/>
    </row>
    <row r="220" spans="3:8" x14ac:dyDescent="0.25">
      <c r="C220" s="1"/>
      <c r="H220" s="2"/>
    </row>
    <row r="221" spans="3:8" x14ac:dyDescent="0.25">
      <c r="C221" s="1"/>
      <c r="H221" s="2"/>
    </row>
    <row r="222" spans="3:8" x14ac:dyDescent="0.25">
      <c r="C222" s="1"/>
      <c r="H222" s="2"/>
    </row>
    <row r="223" spans="3:8" x14ac:dyDescent="0.25">
      <c r="C223" s="1"/>
      <c r="H223" s="2"/>
    </row>
    <row r="224" spans="3:8" x14ac:dyDescent="0.25">
      <c r="C224" s="1"/>
      <c r="H224" s="2"/>
    </row>
    <row r="225" spans="3:8" x14ac:dyDescent="0.25">
      <c r="C225" s="1"/>
      <c r="H225" s="2"/>
    </row>
    <row r="226" spans="3:8" x14ac:dyDescent="0.25">
      <c r="C226" s="1"/>
      <c r="H226" s="2"/>
    </row>
    <row r="227" spans="3:8" x14ac:dyDescent="0.25">
      <c r="C227" s="1"/>
      <c r="H227" s="2"/>
    </row>
    <row r="228" spans="3:8" x14ac:dyDescent="0.25">
      <c r="C228" s="1"/>
      <c r="H228" s="2"/>
    </row>
    <row r="229" spans="3:8" x14ac:dyDescent="0.25">
      <c r="C229" s="1"/>
      <c r="H229" s="2"/>
    </row>
    <row r="230" spans="3:8" x14ac:dyDescent="0.25">
      <c r="C230" s="1"/>
      <c r="H230" s="2"/>
    </row>
    <row r="231" spans="3:8" x14ac:dyDescent="0.25">
      <c r="C231" s="1"/>
      <c r="H231" s="2"/>
    </row>
    <row r="232" spans="3:8" x14ac:dyDescent="0.25">
      <c r="C232" s="1"/>
      <c r="H232" s="2"/>
    </row>
    <row r="233" spans="3:8" x14ac:dyDescent="0.25">
      <c r="C233" s="1"/>
      <c r="H233" s="2"/>
    </row>
    <row r="234" spans="3:8" x14ac:dyDescent="0.25">
      <c r="C234" s="1"/>
      <c r="H234" s="2"/>
    </row>
    <row r="235" spans="3:8" x14ac:dyDescent="0.25">
      <c r="C235" s="1"/>
      <c r="H235" s="2"/>
    </row>
    <row r="236" spans="3:8" x14ac:dyDescent="0.25">
      <c r="C236" s="1"/>
      <c r="H236" s="2"/>
    </row>
    <row r="237" spans="3:8" x14ac:dyDescent="0.25">
      <c r="C237" s="1"/>
      <c r="H237" s="2"/>
    </row>
    <row r="238" spans="3:8" x14ac:dyDescent="0.25">
      <c r="C238" s="1"/>
      <c r="H238" s="2"/>
    </row>
    <row r="239" spans="3:8" x14ac:dyDescent="0.25">
      <c r="C239" s="1"/>
      <c r="H239" s="2"/>
    </row>
    <row r="240" spans="3:8" x14ac:dyDescent="0.25">
      <c r="C240" s="1"/>
      <c r="H240" s="2"/>
    </row>
    <row r="241" spans="3:8" x14ac:dyDescent="0.25">
      <c r="C241" s="1"/>
      <c r="H241" s="2"/>
    </row>
    <row r="242" spans="3:8" x14ac:dyDescent="0.25">
      <c r="C242" s="1"/>
      <c r="H242" s="2"/>
    </row>
    <row r="243" spans="3:8" x14ac:dyDescent="0.25">
      <c r="C243" s="1"/>
      <c r="H243" s="2"/>
    </row>
    <row r="244" spans="3:8" x14ac:dyDescent="0.25">
      <c r="C244" s="1"/>
      <c r="H244" s="2"/>
    </row>
    <row r="245" spans="3:8" x14ac:dyDescent="0.25">
      <c r="C245" s="1"/>
      <c r="H245" s="2"/>
    </row>
    <row r="246" spans="3:8" x14ac:dyDescent="0.25">
      <c r="C246" s="1"/>
      <c r="H246" s="2"/>
    </row>
    <row r="247" spans="3:8" x14ac:dyDescent="0.25">
      <c r="C247" s="1"/>
      <c r="H247" s="2"/>
    </row>
    <row r="248" spans="3:8" x14ac:dyDescent="0.25">
      <c r="C248" s="1"/>
      <c r="H248" s="2"/>
    </row>
    <row r="249" spans="3:8" x14ac:dyDescent="0.25">
      <c r="C249" s="1"/>
      <c r="H249" s="2"/>
    </row>
    <row r="250" spans="3:8" x14ac:dyDescent="0.25">
      <c r="C250" s="1"/>
      <c r="H250" s="2"/>
    </row>
    <row r="251" spans="3:8" x14ac:dyDescent="0.25">
      <c r="C251" s="1"/>
      <c r="H251" s="2"/>
    </row>
    <row r="252" spans="3:8" x14ac:dyDescent="0.25">
      <c r="C252" s="1"/>
      <c r="H252" s="2"/>
    </row>
    <row r="253" spans="3:8" x14ac:dyDescent="0.25">
      <c r="C253" s="1"/>
      <c r="H253" s="2"/>
    </row>
    <row r="254" spans="3:8" x14ac:dyDescent="0.25">
      <c r="C254" s="1"/>
      <c r="H254" s="2"/>
    </row>
    <row r="255" spans="3:8" x14ac:dyDescent="0.25">
      <c r="C255" s="1"/>
      <c r="H255" s="2"/>
    </row>
    <row r="256" spans="3:8" x14ac:dyDescent="0.25">
      <c r="C256" s="1"/>
      <c r="H256" s="2"/>
    </row>
    <row r="257" spans="3:8" x14ac:dyDescent="0.25">
      <c r="C257" s="1"/>
      <c r="H257" s="2"/>
    </row>
    <row r="258" spans="3:8" x14ac:dyDescent="0.25">
      <c r="C258" s="1"/>
      <c r="H258" s="2"/>
    </row>
    <row r="259" spans="3:8" x14ac:dyDescent="0.25">
      <c r="C259" s="1"/>
      <c r="H259" s="2"/>
    </row>
    <row r="260" spans="3:8" x14ac:dyDescent="0.25">
      <c r="C260" s="1"/>
      <c r="H260" s="2"/>
    </row>
    <row r="261" spans="3:8" x14ac:dyDescent="0.25">
      <c r="C261" s="1"/>
      <c r="H261" s="2"/>
    </row>
    <row r="262" spans="3:8" x14ac:dyDescent="0.25">
      <c r="C262" s="1"/>
      <c r="H262" s="2"/>
    </row>
    <row r="263" spans="3:8" x14ac:dyDescent="0.25">
      <c r="C263" s="1"/>
      <c r="H263" s="2"/>
    </row>
    <row r="264" spans="3:8" x14ac:dyDescent="0.25">
      <c r="C264" s="1"/>
      <c r="H264" s="2"/>
    </row>
    <row r="265" spans="3:8" x14ac:dyDescent="0.25">
      <c r="C265" s="1"/>
      <c r="H265" s="2"/>
    </row>
    <row r="266" spans="3:8" x14ac:dyDescent="0.25">
      <c r="C266" s="1"/>
      <c r="H266" s="2"/>
    </row>
    <row r="267" spans="3:8" x14ac:dyDescent="0.25">
      <c r="C267" s="1"/>
      <c r="H267" s="2"/>
    </row>
    <row r="268" spans="3:8" x14ac:dyDescent="0.25">
      <c r="C268" s="1"/>
      <c r="H268" s="2"/>
    </row>
    <row r="269" spans="3:8" x14ac:dyDescent="0.25">
      <c r="C269" s="1"/>
      <c r="H269" s="2"/>
    </row>
    <row r="270" spans="3:8" x14ac:dyDescent="0.25">
      <c r="C270" s="1"/>
      <c r="H270" s="2"/>
    </row>
    <row r="271" spans="3:8" x14ac:dyDescent="0.25">
      <c r="C271" s="1"/>
      <c r="H271" s="2"/>
    </row>
    <row r="272" spans="3:8" x14ac:dyDescent="0.25">
      <c r="C272" s="1"/>
      <c r="H272" s="2"/>
    </row>
    <row r="273" spans="3:8" x14ac:dyDescent="0.25">
      <c r="C273" s="1"/>
      <c r="H273" s="2"/>
    </row>
    <row r="274" spans="3:8" x14ac:dyDescent="0.25">
      <c r="C274" s="1"/>
      <c r="H274" s="2"/>
    </row>
    <row r="275" spans="3:8" x14ac:dyDescent="0.25">
      <c r="C275" s="1"/>
      <c r="H275" s="2"/>
    </row>
    <row r="276" spans="3:8" x14ac:dyDescent="0.25">
      <c r="C276" s="1"/>
      <c r="H276" s="2"/>
    </row>
    <row r="277" spans="3:8" x14ac:dyDescent="0.25">
      <c r="C277" s="1"/>
      <c r="H277" s="2"/>
    </row>
    <row r="278" spans="3:8" x14ac:dyDescent="0.25">
      <c r="C278" s="1"/>
      <c r="H278" s="2"/>
    </row>
    <row r="279" spans="3:8" x14ac:dyDescent="0.25">
      <c r="C279" s="1"/>
      <c r="H279" s="2"/>
    </row>
    <row r="280" spans="3:8" x14ac:dyDescent="0.25">
      <c r="C280" s="1"/>
      <c r="H280" s="2"/>
    </row>
    <row r="281" spans="3:8" x14ac:dyDescent="0.25">
      <c r="C281" s="1"/>
      <c r="H281" s="2"/>
    </row>
    <row r="282" spans="3:8" x14ac:dyDescent="0.25">
      <c r="C282" s="1"/>
      <c r="H282" s="2"/>
    </row>
    <row r="283" spans="3:8" x14ac:dyDescent="0.25">
      <c r="C283" s="1"/>
      <c r="H283" s="2"/>
    </row>
    <row r="284" spans="3:8" x14ac:dyDescent="0.25">
      <c r="C284" s="1"/>
      <c r="H284" s="2"/>
    </row>
    <row r="285" spans="3:8" x14ac:dyDescent="0.25">
      <c r="C285" s="1"/>
      <c r="H285" s="2"/>
    </row>
    <row r="286" spans="3:8" x14ac:dyDescent="0.25">
      <c r="C286" s="1"/>
      <c r="H286" s="2"/>
    </row>
    <row r="287" spans="3:8" x14ac:dyDescent="0.25">
      <c r="C287" s="1"/>
      <c r="H287" s="2"/>
    </row>
    <row r="288" spans="3:8" x14ac:dyDescent="0.25">
      <c r="C288" s="1"/>
      <c r="H288" s="2"/>
    </row>
    <row r="289" spans="3:8" x14ac:dyDescent="0.25">
      <c r="C289" s="1"/>
      <c r="H289" s="2"/>
    </row>
    <row r="290" spans="3:8" x14ac:dyDescent="0.25">
      <c r="C290" s="1"/>
      <c r="H290" s="2"/>
    </row>
    <row r="291" spans="3:8" x14ac:dyDescent="0.25">
      <c r="C291" s="1"/>
      <c r="H291" s="2"/>
    </row>
    <row r="292" spans="3:8" x14ac:dyDescent="0.25">
      <c r="C292" s="1"/>
      <c r="H292" s="2"/>
    </row>
    <row r="293" spans="3:8" x14ac:dyDescent="0.25">
      <c r="C293" s="1"/>
      <c r="H293" s="2"/>
    </row>
    <row r="294" spans="3:8" x14ac:dyDescent="0.25">
      <c r="C294" s="1"/>
      <c r="H294" s="2"/>
    </row>
    <row r="295" spans="3:8" x14ac:dyDescent="0.25">
      <c r="C295" s="1"/>
      <c r="H295" s="2"/>
    </row>
    <row r="296" spans="3:8" x14ac:dyDescent="0.25">
      <c r="C296" s="1"/>
      <c r="H296" s="2"/>
    </row>
    <row r="297" spans="3:8" x14ac:dyDescent="0.25">
      <c r="C297" s="1"/>
      <c r="H297" s="2"/>
    </row>
    <row r="298" spans="3:8" x14ac:dyDescent="0.25">
      <c r="C298" s="1"/>
      <c r="H298" s="2"/>
    </row>
    <row r="299" spans="3:8" x14ac:dyDescent="0.25">
      <c r="C299" s="1"/>
      <c r="H299" s="2"/>
    </row>
    <row r="300" spans="3:8" x14ac:dyDescent="0.25">
      <c r="C300" s="1"/>
      <c r="H300" s="2"/>
    </row>
    <row r="301" spans="3:8" x14ac:dyDescent="0.25">
      <c r="C301" s="1"/>
      <c r="H301" s="2"/>
    </row>
    <row r="302" spans="3:8" x14ac:dyDescent="0.25">
      <c r="C302" s="1"/>
      <c r="H302" s="2"/>
    </row>
    <row r="303" spans="3:8" x14ac:dyDescent="0.25">
      <c r="C303" s="1"/>
      <c r="H303" s="2"/>
    </row>
    <row r="304" spans="3:8" x14ac:dyDescent="0.25">
      <c r="C304" s="1"/>
      <c r="H304" s="2"/>
    </row>
    <row r="305" spans="3:8" x14ac:dyDescent="0.25">
      <c r="C305" s="1"/>
      <c r="H305" s="2"/>
    </row>
    <row r="306" spans="3:8" x14ac:dyDescent="0.25">
      <c r="C306" s="1"/>
      <c r="H306" s="2"/>
    </row>
    <row r="307" spans="3:8" x14ac:dyDescent="0.25">
      <c r="C307" s="1"/>
      <c r="H307" s="2"/>
    </row>
    <row r="308" spans="3:8" x14ac:dyDescent="0.25">
      <c r="C308" s="1"/>
      <c r="H308" s="2"/>
    </row>
    <row r="309" spans="3:8" x14ac:dyDescent="0.25">
      <c r="C309" s="1"/>
      <c r="H309" s="2"/>
    </row>
    <row r="310" spans="3:8" x14ac:dyDescent="0.25">
      <c r="C310" s="1"/>
      <c r="H310" s="2"/>
    </row>
    <row r="311" spans="3:8" x14ac:dyDescent="0.25">
      <c r="C311" s="1"/>
      <c r="H311" s="2"/>
    </row>
    <row r="312" spans="3:8" x14ac:dyDescent="0.25">
      <c r="C312" s="1"/>
      <c r="H312" s="2"/>
    </row>
    <row r="313" spans="3:8" x14ac:dyDescent="0.25">
      <c r="C313" s="1"/>
      <c r="H313" s="2"/>
    </row>
    <row r="314" spans="3:8" x14ac:dyDescent="0.25">
      <c r="C314" s="1"/>
      <c r="H314" s="2"/>
    </row>
    <row r="315" spans="3:8" x14ac:dyDescent="0.25">
      <c r="C315" s="1"/>
      <c r="H315" s="2"/>
    </row>
    <row r="316" spans="3:8" x14ac:dyDescent="0.25">
      <c r="C316" s="1"/>
      <c r="H316" s="2"/>
    </row>
    <row r="317" spans="3:8" x14ac:dyDescent="0.25">
      <c r="C317" s="1"/>
      <c r="H317" s="2"/>
    </row>
    <row r="318" spans="3:8" x14ac:dyDescent="0.25">
      <c r="C318" s="1"/>
      <c r="H318" s="2"/>
    </row>
    <row r="319" spans="3:8" x14ac:dyDescent="0.25">
      <c r="C319" s="1"/>
      <c r="H319" s="2"/>
    </row>
    <row r="320" spans="3:8" x14ac:dyDescent="0.25">
      <c r="C320" s="1"/>
      <c r="H320" s="2"/>
    </row>
    <row r="321" spans="3:8" x14ac:dyDescent="0.25">
      <c r="C321" s="1"/>
      <c r="H321" s="2"/>
    </row>
    <row r="322" spans="3:8" x14ac:dyDescent="0.25">
      <c r="C322" s="1"/>
      <c r="H322" s="2"/>
    </row>
    <row r="323" spans="3:8" x14ac:dyDescent="0.25">
      <c r="C323" s="1"/>
      <c r="H323" s="2"/>
    </row>
    <row r="324" spans="3:8" x14ac:dyDescent="0.25">
      <c r="C324" s="1"/>
      <c r="H324" s="2"/>
    </row>
    <row r="325" spans="3:8" x14ac:dyDescent="0.25">
      <c r="C325" s="1"/>
      <c r="H325" s="2"/>
    </row>
    <row r="326" spans="3:8" x14ac:dyDescent="0.25">
      <c r="C326" s="1"/>
      <c r="H326" s="2"/>
    </row>
    <row r="327" spans="3:8" x14ac:dyDescent="0.25">
      <c r="C327" s="1"/>
      <c r="H327" s="2"/>
    </row>
    <row r="328" spans="3:8" x14ac:dyDescent="0.25">
      <c r="C328" s="1"/>
      <c r="H328" s="2"/>
    </row>
    <row r="329" spans="3:8" x14ac:dyDescent="0.25">
      <c r="C329" s="1"/>
      <c r="H329" s="2"/>
    </row>
    <row r="330" spans="3:8" x14ac:dyDescent="0.25">
      <c r="C330" s="1"/>
      <c r="H330" s="2"/>
    </row>
    <row r="331" spans="3:8" x14ac:dyDescent="0.25">
      <c r="C331" s="1"/>
      <c r="H331" s="2"/>
    </row>
    <row r="332" spans="3:8" x14ac:dyDescent="0.25">
      <c r="C332" s="1"/>
      <c r="H332" s="2"/>
    </row>
    <row r="333" spans="3:8" x14ac:dyDescent="0.25">
      <c r="C333" s="1"/>
      <c r="H333" s="2"/>
    </row>
    <row r="334" spans="3:8" x14ac:dyDescent="0.25">
      <c r="C334" s="1"/>
      <c r="H334" s="2"/>
    </row>
    <row r="335" spans="3:8" x14ac:dyDescent="0.25">
      <c r="C335" s="1"/>
      <c r="H335" s="2"/>
    </row>
    <row r="336" spans="3:8" x14ac:dyDescent="0.25">
      <c r="C336" s="1"/>
      <c r="H336" s="2"/>
    </row>
    <row r="337" spans="3:8" x14ac:dyDescent="0.25">
      <c r="C337" s="1"/>
      <c r="H337" s="2"/>
    </row>
    <row r="338" spans="3:8" x14ac:dyDescent="0.25">
      <c r="C338" s="1"/>
      <c r="H338" s="2"/>
    </row>
    <row r="339" spans="3:8" x14ac:dyDescent="0.25">
      <c r="C339" s="1"/>
      <c r="H339" s="2"/>
    </row>
    <row r="340" spans="3:8" x14ac:dyDescent="0.25">
      <c r="C340" s="1"/>
      <c r="H340" s="2"/>
    </row>
    <row r="341" spans="3:8" x14ac:dyDescent="0.25">
      <c r="C341" s="1"/>
      <c r="H341" s="2"/>
    </row>
    <row r="342" spans="3:8" x14ac:dyDescent="0.25">
      <c r="C342" s="1"/>
      <c r="H342" s="2"/>
    </row>
    <row r="343" spans="3:8" x14ac:dyDescent="0.25">
      <c r="C343" s="1"/>
      <c r="H343" s="2"/>
    </row>
    <row r="344" spans="3:8" x14ac:dyDescent="0.25">
      <c r="C344" s="1"/>
      <c r="H344" s="2"/>
    </row>
    <row r="345" spans="3:8" x14ac:dyDescent="0.25">
      <c r="C345" s="1"/>
      <c r="H345" s="2"/>
    </row>
    <row r="346" spans="3:8" x14ac:dyDescent="0.25">
      <c r="C346" s="1"/>
      <c r="H346" s="2"/>
    </row>
    <row r="347" spans="3:8" x14ac:dyDescent="0.25">
      <c r="C347" s="1"/>
      <c r="H347" s="2"/>
    </row>
    <row r="348" spans="3:8" x14ac:dyDescent="0.25">
      <c r="C348" s="1"/>
      <c r="H348" s="2"/>
    </row>
    <row r="349" spans="3:8" x14ac:dyDescent="0.25">
      <c r="C349" s="1"/>
      <c r="H349" s="2"/>
    </row>
    <row r="350" spans="3:8" x14ac:dyDescent="0.25">
      <c r="C350" s="1"/>
      <c r="H350" s="2"/>
    </row>
    <row r="351" spans="3:8" x14ac:dyDescent="0.25">
      <c r="C351" s="1"/>
      <c r="H351" s="2"/>
    </row>
    <row r="352" spans="3:8" x14ac:dyDescent="0.25">
      <c r="C352" s="1"/>
      <c r="H352" s="2"/>
    </row>
    <row r="353" spans="3:8" x14ac:dyDescent="0.25">
      <c r="C353" s="1"/>
      <c r="H353" s="2"/>
    </row>
    <row r="354" spans="3:8" x14ac:dyDescent="0.25">
      <c r="C354" s="1"/>
      <c r="H354" s="2"/>
    </row>
    <row r="355" spans="3:8" x14ac:dyDescent="0.25">
      <c r="C355" s="1"/>
      <c r="H355" s="2"/>
    </row>
    <row r="356" spans="3:8" x14ac:dyDescent="0.25">
      <c r="C356" s="1"/>
      <c r="H356" s="2"/>
    </row>
    <row r="357" spans="3:8" x14ac:dyDescent="0.25">
      <c r="C357" s="1"/>
      <c r="H357" s="2"/>
    </row>
    <row r="358" spans="3:8" x14ac:dyDescent="0.25">
      <c r="C358" s="1"/>
      <c r="H358" s="2"/>
    </row>
    <row r="359" spans="3:8" x14ac:dyDescent="0.25">
      <c r="C359" s="1"/>
      <c r="H359" s="2"/>
    </row>
    <row r="360" spans="3:8" x14ac:dyDescent="0.25">
      <c r="C360" s="1"/>
      <c r="H360" s="2"/>
    </row>
    <row r="361" spans="3:8" x14ac:dyDescent="0.25">
      <c r="C361" s="1"/>
      <c r="H361" s="2"/>
    </row>
    <row r="362" spans="3:8" x14ac:dyDescent="0.25">
      <c r="C362" s="1"/>
      <c r="H362" s="2"/>
    </row>
    <row r="363" spans="3:8" x14ac:dyDescent="0.25">
      <c r="C363" s="1"/>
      <c r="H363" s="2"/>
    </row>
    <row r="364" spans="3:8" x14ac:dyDescent="0.25">
      <c r="C364" s="1"/>
      <c r="H364" s="2"/>
    </row>
    <row r="365" spans="3:8" x14ac:dyDescent="0.25">
      <c r="C365" s="1"/>
      <c r="H365" s="2"/>
    </row>
    <row r="366" spans="3:8" x14ac:dyDescent="0.25">
      <c r="C366" s="1"/>
      <c r="H366" s="2"/>
    </row>
    <row r="367" spans="3:8" x14ac:dyDescent="0.25">
      <c r="C367" s="1"/>
      <c r="H367" s="2"/>
    </row>
    <row r="368" spans="3:8" x14ac:dyDescent="0.25">
      <c r="C368" s="1"/>
      <c r="H368" s="2"/>
    </row>
    <row r="369" spans="3:8" x14ac:dyDescent="0.25">
      <c r="C369" s="1"/>
      <c r="H369" s="2"/>
    </row>
    <row r="370" spans="3:8" x14ac:dyDescent="0.25">
      <c r="C370" s="1"/>
      <c r="H370" s="2"/>
    </row>
    <row r="371" spans="3:8" x14ac:dyDescent="0.25">
      <c r="C371" s="1"/>
      <c r="H371" s="2"/>
    </row>
    <row r="372" spans="3:8" x14ac:dyDescent="0.25">
      <c r="C372" s="1"/>
      <c r="H372" s="2"/>
    </row>
    <row r="373" spans="3:8" x14ac:dyDescent="0.25">
      <c r="C373" s="1"/>
      <c r="H373" s="2"/>
    </row>
    <row r="374" spans="3:8" x14ac:dyDescent="0.25">
      <c r="C374" s="1"/>
      <c r="H374" s="2"/>
    </row>
    <row r="375" spans="3:8" x14ac:dyDescent="0.25">
      <c r="C375" s="1"/>
      <c r="H375" s="2"/>
    </row>
    <row r="376" spans="3:8" x14ac:dyDescent="0.25">
      <c r="C376" s="1"/>
      <c r="H376" s="2"/>
    </row>
    <row r="377" spans="3:8" x14ac:dyDescent="0.25">
      <c r="C377" s="1"/>
      <c r="H377" s="2"/>
    </row>
    <row r="378" spans="3:8" x14ac:dyDescent="0.25">
      <c r="C378" s="1"/>
      <c r="H378" s="2"/>
    </row>
    <row r="379" spans="3:8" x14ac:dyDescent="0.25">
      <c r="C379" s="1"/>
      <c r="H379" s="2"/>
    </row>
    <row r="380" spans="3:8" x14ac:dyDescent="0.25">
      <c r="C380" s="1"/>
      <c r="H380" s="2"/>
    </row>
    <row r="381" spans="3:8" x14ac:dyDescent="0.25">
      <c r="C381" s="1"/>
      <c r="H381" s="2"/>
    </row>
    <row r="382" spans="3:8" x14ac:dyDescent="0.25">
      <c r="C382" s="1"/>
      <c r="H382" s="2"/>
    </row>
    <row r="383" spans="3:8" x14ac:dyDescent="0.25">
      <c r="C383" s="1"/>
      <c r="H383" s="2"/>
    </row>
    <row r="384" spans="3:8" x14ac:dyDescent="0.25">
      <c r="C384" s="1"/>
      <c r="H384" s="2"/>
    </row>
    <row r="385" spans="3:8" x14ac:dyDescent="0.25">
      <c r="C385" s="1"/>
      <c r="H385" s="2"/>
    </row>
    <row r="386" spans="3:8" x14ac:dyDescent="0.25">
      <c r="C386" s="1"/>
      <c r="H386" s="2"/>
    </row>
    <row r="387" spans="3:8" x14ac:dyDescent="0.25">
      <c r="C387" s="1"/>
      <c r="H387" s="2"/>
    </row>
    <row r="388" spans="3:8" x14ac:dyDescent="0.25">
      <c r="C388" s="1"/>
      <c r="H388" s="2"/>
    </row>
    <row r="389" spans="3:8" x14ac:dyDescent="0.25">
      <c r="C389" s="1"/>
      <c r="H389" s="2"/>
    </row>
    <row r="390" spans="3:8" x14ac:dyDescent="0.25">
      <c r="C390" s="1"/>
      <c r="H390" s="2"/>
    </row>
    <row r="391" spans="3:8" x14ac:dyDescent="0.25">
      <c r="C391" s="1"/>
      <c r="H391" s="2"/>
    </row>
    <row r="392" spans="3:8" x14ac:dyDescent="0.25">
      <c r="C392" s="1"/>
      <c r="H392" s="2"/>
    </row>
    <row r="393" spans="3:8" x14ac:dyDescent="0.25">
      <c r="C393" s="1"/>
      <c r="H393" s="2"/>
    </row>
    <row r="394" spans="3:8" x14ac:dyDescent="0.25">
      <c r="C394" s="1"/>
      <c r="H394" s="2"/>
    </row>
    <row r="395" spans="3:8" x14ac:dyDescent="0.25">
      <c r="C395" s="1"/>
      <c r="H395" s="2"/>
    </row>
    <row r="396" spans="3:8" x14ac:dyDescent="0.25">
      <c r="C396" s="1"/>
      <c r="H396" s="2"/>
    </row>
    <row r="397" spans="3:8" x14ac:dyDescent="0.25">
      <c r="C397" s="1"/>
      <c r="H397" s="2"/>
    </row>
    <row r="398" spans="3:8" x14ac:dyDescent="0.25">
      <c r="C398" s="1"/>
      <c r="H398" s="2"/>
    </row>
    <row r="399" spans="3:8" x14ac:dyDescent="0.25">
      <c r="C399" s="1"/>
      <c r="H399" s="2"/>
    </row>
    <row r="400" spans="3:8" x14ac:dyDescent="0.25">
      <c r="C400" s="1"/>
      <c r="H400" s="2"/>
    </row>
    <row r="401" spans="3:8" x14ac:dyDescent="0.25">
      <c r="C401" s="1"/>
      <c r="H401" s="2"/>
    </row>
    <row r="402" spans="3:8" x14ac:dyDescent="0.25">
      <c r="C402" s="1"/>
      <c r="H402" s="2"/>
    </row>
    <row r="403" spans="3:8" x14ac:dyDescent="0.25">
      <c r="C403" s="1"/>
      <c r="H403" s="2"/>
    </row>
    <row r="404" spans="3:8" x14ac:dyDescent="0.25">
      <c r="C404" s="1"/>
      <c r="H404" s="2"/>
    </row>
    <row r="405" spans="3:8" x14ac:dyDescent="0.25">
      <c r="C405" s="1"/>
      <c r="H405" s="2"/>
    </row>
    <row r="406" spans="3:8" x14ac:dyDescent="0.25">
      <c r="C406" s="1"/>
      <c r="H406" s="2"/>
    </row>
    <row r="407" spans="3:8" x14ac:dyDescent="0.25">
      <c r="C407" s="1"/>
      <c r="H407" s="2"/>
    </row>
    <row r="408" spans="3:8" x14ac:dyDescent="0.25">
      <c r="C408" s="1"/>
      <c r="H408" s="2"/>
    </row>
    <row r="409" spans="3:8" x14ac:dyDescent="0.25">
      <c r="C409" s="1"/>
      <c r="H409" s="2"/>
    </row>
    <row r="410" spans="3:8" x14ac:dyDescent="0.25">
      <c r="C410" s="1"/>
      <c r="H410" s="2"/>
    </row>
    <row r="411" spans="3:8" x14ac:dyDescent="0.25">
      <c r="C411" s="1"/>
      <c r="H411" s="2"/>
    </row>
    <row r="412" spans="3:8" x14ac:dyDescent="0.25">
      <c r="C412" s="1"/>
      <c r="H412" s="2"/>
    </row>
    <row r="413" spans="3:8" x14ac:dyDescent="0.25">
      <c r="C413" s="1"/>
      <c r="H413" s="2"/>
    </row>
    <row r="414" spans="3:8" x14ac:dyDescent="0.25">
      <c r="C414" s="1"/>
      <c r="H414" s="2"/>
    </row>
    <row r="415" spans="3:8" x14ac:dyDescent="0.25">
      <c r="C415" s="1"/>
      <c r="H415" s="2"/>
    </row>
    <row r="416" spans="3:8" x14ac:dyDescent="0.25">
      <c r="C416" s="1"/>
      <c r="H416" s="2"/>
    </row>
    <row r="417" spans="3:8" x14ac:dyDescent="0.25">
      <c r="C417" s="1"/>
      <c r="H417" s="2"/>
    </row>
    <row r="418" spans="3:8" x14ac:dyDescent="0.25">
      <c r="C418" s="1"/>
      <c r="H418" s="2"/>
    </row>
    <row r="419" spans="3:8" x14ac:dyDescent="0.25">
      <c r="C419" s="1"/>
      <c r="H419" s="2"/>
    </row>
    <row r="420" spans="3:8" x14ac:dyDescent="0.25">
      <c r="C420" s="1"/>
      <c r="H420" s="2"/>
    </row>
    <row r="421" spans="3:8" x14ac:dyDescent="0.25">
      <c r="C421" s="1"/>
      <c r="H421" s="2"/>
    </row>
    <row r="422" spans="3:8" x14ac:dyDescent="0.25">
      <c r="C422" s="1"/>
      <c r="H422" s="2"/>
    </row>
    <row r="423" spans="3:8" x14ac:dyDescent="0.25">
      <c r="C423" s="1"/>
      <c r="H423" s="2"/>
    </row>
    <row r="424" spans="3:8" x14ac:dyDescent="0.25">
      <c r="C424" s="1"/>
      <c r="H424" s="2"/>
    </row>
    <row r="425" spans="3:8" x14ac:dyDescent="0.25">
      <c r="C425" s="1"/>
      <c r="H425" s="2"/>
    </row>
    <row r="426" spans="3:8" x14ac:dyDescent="0.25">
      <c r="C426" s="1"/>
      <c r="H426" s="2"/>
    </row>
    <row r="427" spans="3:8" x14ac:dyDescent="0.25">
      <c r="C427" s="1"/>
      <c r="H427" s="2"/>
    </row>
    <row r="428" spans="3:8" x14ac:dyDescent="0.25">
      <c r="C428" s="1"/>
      <c r="H428" s="2"/>
    </row>
    <row r="429" spans="3:8" x14ac:dyDescent="0.25">
      <c r="C429" s="1"/>
      <c r="H429" s="2"/>
    </row>
    <row r="430" spans="3:8" x14ac:dyDescent="0.25">
      <c r="C430" s="1"/>
      <c r="H430" s="2"/>
    </row>
    <row r="431" spans="3:8" x14ac:dyDescent="0.25">
      <c r="C431" s="1"/>
      <c r="H431" s="2"/>
    </row>
    <row r="432" spans="3:8" x14ac:dyDescent="0.25">
      <c r="C432" s="1"/>
      <c r="H432" s="2"/>
    </row>
    <row r="433" spans="3:8" x14ac:dyDescent="0.25">
      <c r="C433" s="1"/>
      <c r="H433" s="2"/>
    </row>
    <row r="434" spans="3:8" x14ac:dyDescent="0.25">
      <c r="C434" s="1"/>
      <c r="H434" s="2"/>
    </row>
    <row r="435" spans="3:8" x14ac:dyDescent="0.25">
      <c r="C435" s="1"/>
      <c r="H435" s="2"/>
    </row>
    <row r="436" spans="3:8" x14ac:dyDescent="0.25">
      <c r="C436" s="1"/>
      <c r="H436" s="2"/>
    </row>
    <row r="437" spans="3:8" x14ac:dyDescent="0.25">
      <c r="C437" s="1"/>
      <c r="H437" s="2"/>
    </row>
    <row r="438" spans="3:8" x14ac:dyDescent="0.25">
      <c r="C438" s="1"/>
      <c r="H438" s="2"/>
    </row>
    <row r="439" spans="3:8" x14ac:dyDescent="0.25">
      <c r="C439" s="1"/>
      <c r="H439" s="2"/>
    </row>
    <row r="440" spans="3:8" x14ac:dyDescent="0.25">
      <c r="C440" s="1"/>
      <c r="H440" s="2"/>
    </row>
    <row r="441" spans="3:8" x14ac:dyDescent="0.25">
      <c r="C441" s="1"/>
      <c r="H441" s="2"/>
    </row>
    <row r="442" spans="3:8" x14ac:dyDescent="0.25">
      <c r="C442" s="1"/>
      <c r="H442" s="2"/>
    </row>
    <row r="443" spans="3:8" x14ac:dyDescent="0.25">
      <c r="C443" s="1"/>
      <c r="H443" s="2"/>
    </row>
    <row r="444" spans="3:8" x14ac:dyDescent="0.25">
      <c r="C444" s="1"/>
      <c r="H444" s="2"/>
    </row>
    <row r="445" spans="3:8" x14ac:dyDescent="0.25">
      <c r="C445" s="1"/>
      <c r="H445" s="2"/>
    </row>
    <row r="446" spans="3:8" x14ac:dyDescent="0.25">
      <c r="C446" s="1"/>
      <c r="H446" s="2"/>
    </row>
    <row r="447" spans="3:8" x14ac:dyDescent="0.25">
      <c r="C447" s="1"/>
      <c r="H447" s="2"/>
    </row>
    <row r="448" spans="3:8" x14ac:dyDescent="0.25">
      <c r="C448" s="1"/>
      <c r="H448" s="2"/>
    </row>
    <row r="449" spans="3:8" x14ac:dyDescent="0.25">
      <c r="C449" s="1"/>
      <c r="H449" s="2"/>
    </row>
    <row r="450" spans="3:8" x14ac:dyDescent="0.25">
      <c r="C450" s="1"/>
      <c r="H450" s="2"/>
    </row>
    <row r="451" spans="3:8" x14ac:dyDescent="0.25">
      <c r="C451" s="1"/>
      <c r="H451" s="2"/>
    </row>
    <row r="452" spans="3:8" x14ac:dyDescent="0.25">
      <c r="C452" s="1"/>
      <c r="H452" s="2"/>
    </row>
    <row r="453" spans="3:8" x14ac:dyDescent="0.25">
      <c r="C453" s="1"/>
      <c r="H453" s="2"/>
    </row>
    <row r="454" spans="3:8" x14ac:dyDescent="0.25">
      <c r="C454" s="1"/>
      <c r="H454" s="2"/>
    </row>
    <row r="455" spans="3:8" x14ac:dyDescent="0.25">
      <c r="C455" s="1"/>
      <c r="H455" s="2"/>
    </row>
    <row r="456" spans="3:8" x14ac:dyDescent="0.25">
      <c r="C456" s="1"/>
      <c r="H456" s="2"/>
    </row>
    <row r="457" spans="3:8" x14ac:dyDescent="0.25">
      <c r="C457" s="1"/>
      <c r="H457" s="2"/>
    </row>
    <row r="458" spans="3:8" x14ac:dyDescent="0.25">
      <c r="C458" s="1"/>
      <c r="H458" s="2"/>
    </row>
    <row r="459" spans="3:8" x14ac:dyDescent="0.25">
      <c r="C459" s="1"/>
      <c r="H459" s="2"/>
    </row>
    <row r="460" spans="3:8" x14ac:dyDescent="0.25">
      <c r="C460" s="1"/>
      <c r="H460" s="2"/>
    </row>
    <row r="461" spans="3:8" x14ac:dyDescent="0.25">
      <c r="C461" s="1"/>
      <c r="H461" s="2"/>
    </row>
    <row r="462" spans="3:8" x14ac:dyDescent="0.25">
      <c r="C462" s="1"/>
      <c r="H462" s="2"/>
    </row>
    <row r="463" spans="3:8" x14ac:dyDescent="0.25">
      <c r="C463" s="1"/>
      <c r="H463" s="2"/>
    </row>
    <row r="464" spans="3:8" x14ac:dyDescent="0.25">
      <c r="C464" s="1"/>
      <c r="H464" s="2"/>
    </row>
    <row r="465" spans="3:8" x14ac:dyDescent="0.25">
      <c r="C465" s="1"/>
      <c r="H465" s="2"/>
    </row>
    <row r="466" spans="3:8" x14ac:dyDescent="0.25">
      <c r="C466" s="1"/>
      <c r="H466" s="2"/>
    </row>
    <row r="467" spans="3:8" x14ac:dyDescent="0.25">
      <c r="C467" s="1"/>
      <c r="H467" s="2"/>
    </row>
    <row r="468" spans="3:8" x14ac:dyDescent="0.25">
      <c r="C468" s="1"/>
      <c r="H468" s="2"/>
    </row>
    <row r="469" spans="3:8" x14ac:dyDescent="0.25">
      <c r="C469" s="1"/>
      <c r="H469" s="2"/>
    </row>
    <row r="470" spans="3:8" x14ac:dyDescent="0.25">
      <c r="C470" s="1"/>
      <c r="H470" s="2"/>
    </row>
    <row r="471" spans="3:8" x14ac:dyDescent="0.25">
      <c r="C471" s="1"/>
      <c r="H471" s="2"/>
    </row>
    <row r="472" spans="3:8" x14ac:dyDescent="0.25">
      <c r="C472" s="1"/>
      <c r="H472" s="2"/>
    </row>
    <row r="473" spans="3:8" x14ac:dyDescent="0.25">
      <c r="C473" s="1"/>
      <c r="H473" s="2"/>
    </row>
    <row r="474" spans="3:8" x14ac:dyDescent="0.25">
      <c r="C474" s="1"/>
      <c r="H474" s="2"/>
    </row>
    <row r="475" spans="3:8" x14ac:dyDescent="0.25">
      <c r="C475" s="1"/>
      <c r="H475" s="2"/>
    </row>
    <row r="476" spans="3:8" x14ac:dyDescent="0.25">
      <c r="C476" s="1"/>
      <c r="H476" s="2"/>
    </row>
    <row r="477" spans="3:8" x14ac:dyDescent="0.25">
      <c r="C477" s="1"/>
      <c r="H477" s="2"/>
    </row>
    <row r="478" spans="3:8" x14ac:dyDescent="0.25">
      <c r="C478" s="1"/>
      <c r="H478" s="2"/>
    </row>
    <row r="479" spans="3:8" x14ac:dyDescent="0.25">
      <c r="C479" s="1"/>
      <c r="H479" s="2"/>
    </row>
    <row r="480" spans="3:8" x14ac:dyDescent="0.25">
      <c r="C480" s="1"/>
      <c r="H480" s="2"/>
    </row>
    <row r="481" spans="3:8" x14ac:dyDescent="0.25">
      <c r="C481" s="1"/>
      <c r="H481" s="2"/>
    </row>
    <row r="482" spans="3:8" x14ac:dyDescent="0.25">
      <c r="C482" s="1"/>
      <c r="H482" s="2"/>
    </row>
    <row r="483" spans="3:8" x14ac:dyDescent="0.25">
      <c r="C483" s="1"/>
      <c r="H483" s="2"/>
    </row>
    <row r="484" spans="3:8" x14ac:dyDescent="0.25">
      <c r="C484" s="1"/>
      <c r="H484" s="2"/>
    </row>
    <row r="485" spans="3:8" x14ac:dyDescent="0.25">
      <c r="C485" s="1"/>
      <c r="H485" s="2"/>
    </row>
    <row r="486" spans="3:8" x14ac:dyDescent="0.25">
      <c r="C486" s="1"/>
      <c r="H486" s="2"/>
    </row>
    <row r="487" spans="3:8" x14ac:dyDescent="0.25">
      <c r="C487" s="1"/>
      <c r="H487" s="2"/>
    </row>
    <row r="488" spans="3:8" x14ac:dyDescent="0.25">
      <c r="C488" s="1"/>
      <c r="H488" s="2"/>
    </row>
    <row r="489" spans="3:8" x14ac:dyDescent="0.25">
      <c r="C489" s="1"/>
      <c r="H489" s="2"/>
    </row>
    <row r="490" spans="3:8" x14ac:dyDescent="0.25">
      <c r="C490" s="1"/>
      <c r="H490" s="2"/>
    </row>
    <row r="491" spans="3:8" x14ac:dyDescent="0.25">
      <c r="C491" s="1"/>
      <c r="H491" s="2"/>
    </row>
  </sheetData>
  <mergeCells count="13">
    <mergeCell ref="T3:V3"/>
    <mergeCell ref="F7:L7"/>
    <mergeCell ref="O7:Q7"/>
    <mergeCell ref="T7:V7"/>
    <mergeCell ref="D111:G111"/>
    <mergeCell ref="C116:C118"/>
    <mergeCell ref="D116:F116"/>
    <mergeCell ref="D117:F117"/>
    <mergeCell ref="D118:F118"/>
    <mergeCell ref="C1:I1"/>
    <mergeCell ref="C3:D3"/>
    <mergeCell ref="E3:I3"/>
    <mergeCell ref="E5:H5"/>
  </mergeCells>
  <conditionalFormatting sqref="L9:L108 A9:J108">
    <cfRule type="expression" dxfId="3" priority="1" stopIfTrue="1">
      <formula>$K9=2</formula>
    </cfRule>
    <cfRule type="expression" dxfId="2" priority="2" stopIfTrue="1">
      <formula>$K9=3</formula>
    </cfRule>
  </conditionalFormatting>
  <conditionalFormatting sqref="K9:K108">
    <cfRule type="cellIs" priority="3" stopIfTrue="1" operator="equal">
      <formula>1</formula>
    </cfRule>
    <cfRule type="cellIs" dxfId="1" priority="4" stopIfTrue="1" operator="equal">
      <formula>2</formula>
    </cfRule>
    <cfRule type="cellIs" dxfId="0" priority="5" stopIfTrue="1" operator="equal">
      <formula>3</formula>
    </cfRule>
  </conditionalFormatting>
  <dataValidations count="1">
    <dataValidation type="list" allowBlank="1" showInputMessage="1" showErrorMessage="1" sqref="N9:N108">
      <formula1>"oui"</formula1>
    </dataValidation>
  </dataValidations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Footer>&amp;R&amp;D</oddFooter>
  </headerFooter>
  <colBreaks count="1" manualBreakCount="1">
    <brk id="12" max="48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8065" r:id="rId4" name="Button 1">
              <controlPr defaultSize="0" print="0" autoFill="0" autoPict="0" macro="[0]!Masquerafficher">
                <anchor moveWithCells="1">
                  <from>
                    <xdr:col>12</xdr:col>
                    <xdr:colOff>219075</xdr:colOff>
                    <xdr:row>112</xdr:row>
                    <xdr:rowOff>38100</xdr:rowOff>
                  </from>
                  <to>
                    <xdr:col>13</xdr:col>
                    <xdr:colOff>266700</xdr:colOff>
                    <xdr:row>113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pageSetUpPr fitToPage="1"/>
  </sheetPr>
  <dimension ref="A1:AB114"/>
  <sheetViews>
    <sheetView tabSelected="1" view="pageBreakPreview" zoomScale="106" zoomScaleNormal="100" zoomScaleSheetLayoutView="106" workbookViewId="0">
      <selection activeCell="S12" sqref="S12"/>
    </sheetView>
  </sheetViews>
  <sheetFormatPr baseColWidth="10" defaultRowHeight="12.75" x14ac:dyDescent="0.2"/>
  <cols>
    <col min="1" max="14" width="11.42578125" style="78"/>
    <col min="15" max="15" width="11.42578125" style="78" customWidth="1"/>
    <col min="16" max="16384" width="11.42578125" style="78"/>
  </cols>
  <sheetData>
    <row r="1" spans="1:28" s="3" customFormat="1" ht="22.5" x14ac:dyDescent="0.45">
      <c r="A1" s="1"/>
      <c r="B1" s="1"/>
      <c r="C1" s="110" t="s">
        <v>41</v>
      </c>
      <c r="D1" s="111"/>
      <c r="E1" s="111"/>
      <c r="F1" s="111"/>
      <c r="G1" s="111"/>
      <c r="H1" s="111"/>
      <c r="I1" s="112"/>
      <c r="P1" s="3">
        <v>1</v>
      </c>
      <c r="Q1" s="72"/>
      <c r="R1" s="74" t="str">
        <f>'Pesée 1'!A9</f>
        <v>6</v>
      </c>
      <c r="S1" s="47" t="str">
        <f>IF(ISERROR(R1),"",IF(R1=0,"",R1))</f>
        <v>6</v>
      </c>
      <c r="T1" s="49">
        <f>IF('Pesée 1'!H9="",0,'Pesée 1'!H9)</f>
        <v>24</v>
      </c>
      <c r="U1" s="48">
        <f>IF('Pesée 1'!F9="","",'Pesée 1'!F9)</f>
        <v>13</v>
      </c>
      <c r="V1" s="43"/>
      <c r="W1" s="81">
        <f>'Pesée 1'!G112</f>
        <v>14.142857142857142</v>
      </c>
      <c r="X1" s="82">
        <f>'Pesée 1'!G113</f>
        <v>36.857142857142854</v>
      </c>
      <c r="Y1" s="82">
        <f>'Pesée 1'!G113</f>
        <v>36.857142857142854</v>
      </c>
      <c r="Z1" s="81">
        <f>'Pesée 1'!G112</f>
        <v>14.142857142857142</v>
      </c>
      <c r="AA1" s="43"/>
      <c r="AB1" s="43"/>
    </row>
    <row r="2" spans="1:28" s="3" customFormat="1" ht="16.5" customHeight="1" x14ac:dyDescent="0.4">
      <c r="A2" s="1"/>
      <c r="B2" s="1"/>
      <c r="C2" s="57"/>
      <c r="D2" s="113" t="s">
        <v>1</v>
      </c>
      <c r="E2" s="114"/>
      <c r="F2" s="114"/>
      <c r="G2" s="114"/>
      <c r="H2" s="114"/>
      <c r="I2" s="58"/>
      <c r="P2" s="44">
        <v>2</v>
      </c>
      <c r="Q2" s="44"/>
      <c r="R2" s="74" t="str">
        <f>'Pesée 1'!A10</f>
        <v>6</v>
      </c>
      <c r="S2" s="47" t="str">
        <f t="shared" ref="S2:S65" si="0">IF(ISERROR(R2),"",IF(R2=0,"",R2))</f>
        <v>6</v>
      </c>
      <c r="T2" s="49">
        <f>IF('Pesée 1'!H10="",0,'Pesée 1'!H10)</f>
        <v>21</v>
      </c>
      <c r="U2" s="48">
        <f>IF('Pesée 1'!F10="","",'Pesée 1'!F10)</f>
        <v>16</v>
      </c>
      <c r="V2" s="43"/>
      <c r="W2" s="81">
        <f>'Pesée 1'!G112</f>
        <v>14.142857142857142</v>
      </c>
      <c r="X2" s="82">
        <f>MAX(T1:T100)</f>
        <v>55</v>
      </c>
      <c r="Y2" s="82">
        <f>'Pesée 1'!G113</f>
        <v>36.857142857142854</v>
      </c>
      <c r="Z2" s="81">
        <f>MAX(U1:U100)</f>
        <v>19</v>
      </c>
      <c r="AA2" s="78"/>
      <c r="AB2" s="43"/>
    </row>
    <row r="3" spans="1:28" s="3" customFormat="1" ht="12.75" customHeight="1" x14ac:dyDescent="0.25">
      <c r="A3" s="1"/>
      <c r="B3" s="1"/>
      <c r="C3" s="40"/>
      <c r="P3" s="3">
        <v>3</v>
      </c>
      <c r="Q3" s="44"/>
      <c r="R3" s="74" t="str">
        <f>'Pesée 1'!A11</f>
        <v>8</v>
      </c>
      <c r="S3" s="47" t="str">
        <f t="shared" si="0"/>
        <v>8</v>
      </c>
      <c r="T3" s="49">
        <f>IF('Pesée 1'!H11="",0,'Pesée 1'!H11)</f>
        <v>42</v>
      </c>
      <c r="U3" s="48">
        <f>IF('Pesée 1'!F11="","",'Pesée 1'!F11)</f>
        <v>18</v>
      </c>
      <c r="V3" s="43"/>
      <c r="W3" s="81">
        <f>'Pesée 1'!G112</f>
        <v>14.142857142857142</v>
      </c>
      <c r="X3" s="82">
        <f>MIN(T1:T100)</f>
        <v>0</v>
      </c>
      <c r="Y3" s="82">
        <f>'Pesée 1'!G113</f>
        <v>36.857142857142854</v>
      </c>
      <c r="Z3" s="81">
        <f>MIN(U1:U100)</f>
        <v>10</v>
      </c>
      <c r="AA3" s="78"/>
      <c r="AB3" s="43"/>
    </row>
    <row r="4" spans="1:28" ht="18" customHeight="1" x14ac:dyDescent="0.25">
      <c r="C4" s="95" t="s">
        <v>19</v>
      </c>
      <c r="D4" s="95"/>
      <c r="E4" s="115" t="str">
        <f>'Pesée 1'!E3:I3</f>
        <v>Essai</v>
      </c>
      <c r="F4" s="115"/>
      <c r="G4" s="115"/>
      <c r="H4" s="115"/>
      <c r="I4" s="115"/>
      <c r="J4" s="55"/>
      <c r="L4" s="55"/>
      <c r="P4" s="44">
        <v>4</v>
      </c>
      <c r="Q4" s="45"/>
      <c r="R4" s="74" t="str">
        <f>'Pesée 1'!A12</f>
        <v>9</v>
      </c>
      <c r="S4" s="47" t="str">
        <f t="shared" si="0"/>
        <v>9</v>
      </c>
      <c r="T4" s="49">
        <f>IF('Pesée 1'!H12="",0,'Pesée 1'!H12)</f>
        <v>44</v>
      </c>
      <c r="U4" s="48">
        <f>IF('Pesée 1'!F12="","",'Pesée 1'!F12)</f>
        <v>19</v>
      </c>
      <c r="V4" s="43"/>
      <c r="AA4" s="41"/>
      <c r="AB4" s="41"/>
    </row>
    <row r="5" spans="1:28" ht="22.5" customHeight="1" x14ac:dyDescent="0.25">
      <c r="C5" s="41"/>
      <c r="D5" s="41"/>
      <c r="P5" s="3">
        <v>5</v>
      </c>
      <c r="Q5" s="11"/>
      <c r="R5" s="74" t="str">
        <f>'Pesée 1'!A13</f>
        <v>10</v>
      </c>
      <c r="S5" s="47" t="str">
        <f t="shared" si="0"/>
        <v>10</v>
      </c>
      <c r="T5" s="49">
        <f>IF('Pesée 1'!H13="",0,'Pesée 1'!H13)</f>
        <v>31</v>
      </c>
      <c r="U5" s="48">
        <f>IF('Pesée 1'!F13="","",'Pesée 1'!F13)</f>
        <v>10</v>
      </c>
      <c r="V5" s="43"/>
      <c r="W5" s="78">
        <v>5</v>
      </c>
      <c r="X5" s="78">
        <v>10</v>
      </c>
      <c r="Y5" s="78">
        <v>4</v>
      </c>
      <c r="Z5" s="78">
        <v>8</v>
      </c>
      <c r="AA5" s="43"/>
      <c r="AB5" s="43"/>
    </row>
    <row r="6" spans="1:28" ht="15.75" customHeight="1" x14ac:dyDescent="0.25">
      <c r="C6" s="41"/>
      <c r="D6" s="56" t="s">
        <v>20</v>
      </c>
      <c r="E6" s="116">
        <f>'Pesée 1'!E5:H5</f>
        <v>2015</v>
      </c>
      <c r="F6" s="116"/>
      <c r="G6" s="116"/>
      <c r="H6" s="55"/>
      <c r="J6" s="55"/>
      <c r="P6" s="44">
        <v>6</v>
      </c>
      <c r="Q6" s="46"/>
      <c r="R6" s="74" t="str">
        <f>'Pesée 1'!A14</f>
        <v>60001</v>
      </c>
      <c r="S6" s="47" t="str">
        <f t="shared" si="0"/>
        <v>60001</v>
      </c>
      <c r="T6" s="49">
        <f>IF('Pesée 1'!H14="",0,'Pesée 1'!H14)</f>
        <v>55</v>
      </c>
      <c r="U6" s="48">
        <f>IF('Pesée 1'!F14="","",'Pesée 1'!F14)</f>
        <v>11</v>
      </c>
      <c r="V6" s="43"/>
      <c r="W6" s="83" t="s">
        <v>50</v>
      </c>
      <c r="X6" s="83" t="s">
        <v>51</v>
      </c>
      <c r="Y6" s="83" t="s">
        <v>52</v>
      </c>
      <c r="Z6" s="83" t="s">
        <v>53</v>
      </c>
    </row>
    <row r="7" spans="1:28" ht="18.75" customHeight="1" x14ac:dyDescent="0.25">
      <c r="O7" s="73"/>
      <c r="P7" s="3">
        <v>7</v>
      </c>
      <c r="R7" s="74" t="str">
        <f>'Pesée 1'!A15</f>
        <v>fripouille</v>
      </c>
      <c r="S7" s="47" t="str">
        <f t="shared" si="0"/>
        <v>fripouille</v>
      </c>
      <c r="T7" s="49">
        <f>IF('Pesée 1'!H15="",0,'Pesée 1'!H15)</f>
        <v>41</v>
      </c>
      <c r="U7" s="48">
        <f>IF('Pesée 1'!F15="","",'Pesée 1'!F15)</f>
        <v>12</v>
      </c>
      <c r="V7" s="43"/>
      <c r="W7" s="42">
        <f>IF((X3-15)&lt;0,0,X3-15)</f>
        <v>0</v>
      </c>
      <c r="X7" s="42">
        <f>X2+15</f>
        <v>70</v>
      </c>
      <c r="Y7" s="43">
        <f>IF((Z3-5)&lt;0,0,Z3-5)</f>
        <v>5</v>
      </c>
      <c r="Z7" s="43">
        <f>Z2+5</f>
        <v>24</v>
      </c>
    </row>
    <row r="8" spans="1:28" ht="13.5" x14ac:dyDescent="0.25">
      <c r="P8" s="44">
        <v>8</v>
      </c>
      <c r="R8" s="74">
        <f>'Pesée 1'!A16</f>
        <v>0</v>
      </c>
      <c r="S8" s="47" t="str">
        <f t="shared" si="0"/>
        <v/>
      </c>
      <c r="T8" s="49">
        <f>IF('Pesée 1'!H16="",0,'Pesée 1'!H16)</f>
        <v>0</v>
      </c>
      <c r="U8" s="48" t="str">
        <f>IF('Pesée 1'!F16="","",'Pesée 1'!F16)</f>
        <v/>
      </c>
      <c r="V8" s="43"/>
      <c r="W8"/>
      <c r="X8"/>
      <c r="Y8"/>
      <c r="Z8"/>
      <c r="AA8" s="76" t="s">
        <v>58</v>
      </c>
      <c r="AB8" s="76" t="s">
        <v>59</v>
      </c>
    </row>
    <row r="9" spans="1:28" ht="13.5" x14ac:dyDescent="0.25">
      <c r="P9" s="3">
        <v>9</v>
      </c>
      <c r="R9" s="74">
        <f>'Pesée 1'!A17</f>
        <v>0</v>
      </c>
      <c r="S9" s="47" t="str">
        <f t="shared" si="0"/>
        <v/>
      </c>
      <c r="T9" s="49">
        <f>IF('Pesée 1'!H17="",0,'Pesée 1'!H17)</f>
        <v>0</v>
      </c>
      <c r="U9" s="48" t="str">
        <f>IF('Pesée 1'!F17="","",'Pesée 1'!F17)</f>
        <v/>
      </c>
      <c r="V9" s="43"/>
      <c r="W9"/>
      <c r="X9" s="76" t="s">
        <v>54</v>
      </c>
      <c r="Y9" s="76" t="s">
        <v>55</v>
      </c>
      <c r="Z9">
        <v>0</v>
      </c>
      <c r="AA9" s="76">
        <v>0</v>
      </c>
      <c r="AB9" s="76">
        <v>0</v>
      </c>
    </row>
    <row r="10" spans="1:28" ht="13.5" x14ac:dyDescent="0.25">
      <c r="P10" s="44">
        <v>10</v>
      </c>
      <c r="R10" s="74">
        <f>'Pesée 1'!A18</f>
        <v>0</v>
      </c>
      <c r="S10" s="47" t="str">
        <f t="shared" si="0"/>
        <v/>
      </c>
      <c r="T10" s="49">
        <f>IF('Pesée 1'!H18="",0,'Pesée 1'!H18)</f>
        <v>0</v>
      </c>
      <c r="U10" s="48" t="str">
        <f>IF('Pesée 1'!F18="","",'Pesée 1'!F18)</f>
        <v/>
      </c>
      <c r="W10" t="s">
        <v>24</v>
      </c>
      <c r="X10" t="s">
        <v>23</v>
      </c>
      <c r="Y10" t="s">
        <v>18</v>
      </c>
      <c r="Z10">
        <f>Z11</f>
        <v>0</v>
      </c>
      <c r="AA10">
        <v>0</v>
      </c>
      <c r="AB10">
        <v>0</v>
      </c>
    </row>
    <row r="11" spans="1:28" ht="13.5" x14ac:dyDescent="0.25">
      <c r="P11" s="3">
        <v>11</v>
      </c>
      <c r="R11" s="74">
        <f>'Pesée 1'!A19</f>
        <v>0</v>
      </c>
      <c r="S11" s="47" t="str">
        <f t="shared" si="0"/>
        <v/>
      </c>
      <c r="T11" s="49">
        <f>IF('Pesée 1'!H19="",0,'Pesée 1'!H19)</f>
        <v>0</v>
      </c>
      <c r="U11" s="48" t="str">
        <f>IF('Pesée 1'!F19="","",'Pesée 1'!F19)</f>
        <v/>
      </c>
      <c r="W11">
        <v>0</v>
      </c>
      <c r="X11">
        <v>3</v>
      </c>
      <c r="Y11">
        <v>4</v>
      </c>
      <c r="Z11">
        <f t="shared" ref="Z11:Z18" si="1">1000*(W11-$W$20)/($W$21-$W$20)</f>
        <v>0</v>
      </c>
      <c r="AA11">
        <f t="shared" ref="AA11:AA18" si="2">X11</f>
        <v>3</v>
      </c>
      <c r="AB11">
        <f t="shared" ref="AB11:AB18" si="3">Y11-X11</f>
        <v>1</v>
      </c>
    </row>
    <row r="12" spans="1:28" ht="13.5" x14ac:dyDescent="0.25">
      <c r="P12" s="44">
        <v>12</v>
      </c>
      <c r="R12" s="74">
        <f>'Pesée 1'!A20</f>
        <v>0</v>
      </c>
      <c r="S12" s="47" t="str">
        <f t="shared" si="0"/>
        <v/>
      </c>
      <c r="T12" s="49">
        <f>IF('Pesée 1'!H20="",0,'Pesée 1'!H20)</f>
        <v>0</v>
      </c>
      <c r="U12" s="48" t="str">
        <f>IF('Pesée 1'!F20="","",'Pesée 1'!F20)</f>
        <v/>
      </c>
      <c r="W12">
        <v>30</v>
      </c>
      <c r="X12" s="75">
        <v>7.500000000000008</v>
      </c>
      <c r="Y12" s="75">
        <v>9.9999999999999964</v>
      </c>
      <c r="Z12" s="75">
        <f t="shared" si="1"/>
        <v>142.85714285714286</v>
      </c>
      <c r="AA12" s="75">
        <f t="shared" si="2"/>
        <v>7.500000000000008</v>
      </c>
      <c r="AB12" s="75">
        <f t="shared" si="3"/>
        <v>2.4999999999999885</v>
      </c>
    </row>
    <row r="13" spans="1:28" ht="13.5" x14ac:dyDescent="0.25">
      <c r="P13" s="3">
        <v>13</v>
      </c>
      <c r="R13" s="74">
        <f>'Pesée 1'!A21</f>
        <v>0</v>
      </c>
      <c r="S13" s="47" t="str">
        <f t="shared" si="0"/>
        <v/>
      </c>
      <c r="T13" s="49">
        <f>IF('Pesée 1'!H21="",0,'Pesée 1'!H21)</f>
        <v>0</v>
      </c>
      <c r="U13" s="48" t="str">
        <f>IF('Pesée 1'!F21="","",'Pesée 1'!F21)</f>
        <v/>
      </c>
      <c r="W13">
        <v>60</v>
      </c>
      <c r="X13" s="75">
        <v>12.000000000000018</v>
      </c>
      <c r="Y13" s="75">
        <v>15.999999999999975</v>
      </c>
      <c r="Z13" s="75">
        <f t="shared" si="1"/>
        <v>285.71428571428572</v>
      </c>
      <c r="AA13" s="75">
        <f t="shared" si="2"/>
        <v>12.000000000000018</v>
      </c>
      <c r="AB13" s="75">
        <f t="shared" si="3"/>
        <v>3.9999999999999574</v>
      </c>
    </row>
    <row r="14" spans="1:28" ht="13.5" x14ac:dyDescent="0.25">
      <c r="P14" s="44">
        <v>14</v>
      </c>
      <c r="R14" s="74">
        <f>'Pesée 1'!A22</f>
        <v>0</v>
      </c>
      <c r="S14" s="47" t="str">
        <f t="shared" si="0"/>
        <v/>
      </c>
      <c r="T14" s="49">
        <f>IF('Pesée 1'!H22="",0,'Pesée 1'!H22)</f>
        <v>0</v>
      </c>
      <c r="U14" s="48" t="str">
        <f>IF('Pesée 1'!F22="","",'Pesée 1'!F22)</f>
        <v/>
      </c>
      <c r="W14">
        <v>90</v>
      </c>
      <c r="X14" s="75">
        <v>15.920000000000041</v>
      </c>
      <c r="Y14" s="75">
        <v>20.549999999999933</v>
      </c>
      <c r="Z14" s="75">
        <f t="shared" si="1"/>
        <v>428.57142857142856</v>
      </c>
      <c r="AA14" s="75">
        <f t="shared" si="2"/>
        <v>15.920000000000041</v>
      </c>
      <c r="AB14" s="75">
        <f t="shared" si="3"/>
        <v>4.6299999999998924</v>
      </c>
    </row>
    <row r="15" spans="1:28" ht="13.5" x14ac:dyDescent="0.25">
      <c r="P15" s="3">
        <v>15</v>
      </c>
      <c r="R15" s="74">
        <f>'Pesée 1'!A23</f>
        <v>0</v>
      </c>
      <c r="S15" s="47" t="str">
        <f t="shared" si="0"/>
        <v/>
      </c>
      <c r="T15" s="49">
        <f>IF('Pesée 1'!H23="",0,'Pesée 1'!H23)</f>
        <v>0</v>
      </c>
      <c r="U15" s="48" t="str">
        <f>IF('Pesée 1'!F23="","",'Pesée 1'!F23)</f>
        <v/>
      </c>
      <c r="W15">
        <v>120</v>
      </c>
      <c r="X15" s="75">
        <v>19.820000000000011</v>
      </c>
      <c r="Y15" s="75">
        <v>25.049999999999891</v>
      </c>
      <c r="Z15" s="75">
        <f t="shared" si="1"/>
        <v>571.42857142857144</v>
      </c>
      <c r="AA15" s="75">
        <f t="shared" si="2"/>
        <v>19.820000000000011</v>
      </c>
      <c r="AB15" s="75">
        <f t="shared" si="3"/>
        <v>5.2299999999998796</v>
      </c>
    </row>
    <row r="16" spans="1:28" ht="13.5" x14ac:dyDescent="0.25">
      <c r="P16" s="44">
        <v>16</v>
      </c>
      <c r="R16" s="74">
        <f>'Pesée 1'!A24</f>
        <v>0</v>
      </c>
      <c r="S16" s="47" t="str">
        <f t="shared" si="0"/>
        <v/>
      </c>
      <c r="T16" s="49">
        <f>IF('Pesée 1'!H24="",0,'Pesée 1'!H24)</f>
        <v>0</v>
      </c>
      <c r="U16" s="48" t="str">
        <f>IF('Pesée 1'!F24="","",'Pesée 1'!F24)</f>
        <v/>
      </c>
      <c r="W16">
        <v>150</v>
      </c>
      <c r="X16" s="75">
        <v>23.159999999999993</v>
      </c>
      <c r="Y16" s="75">
        <v>28.429999999999872</v>
      </c>
      <c r="Z16" s="75">
        <f t="shared" si="1"/>
        <v>714.28571428571433</v>
      </c>
      <c r="AA16" s="75">
        <f t="shared" si="2"/>
        <v>23.159999999999993</v>
      </c>
      <c r="AB16" s="75">
        <f t="shared" si="3"/>
        <v>5.2699999999998788</v>
      </c>
    </row>
    <row r="17" spans="16:28" ht="13.5" x14ac:dyDescent="0.25">
      <c r="P17" s="3">
        <v>17</v>
      </c>
      <c r="R17" s="74">
        <f>'Pesée 1'!A25</f>
        <v>0</v>
      </c>
      <c r="S17" s="47" t="str">
        <f t="shared" si="0"/>
        <v/>
      </c>
      <c r="T17" s="49">
        <f>IF('Pesée 1'!H25="",0,'Pesée 1'!H25)</f>
        <v>0</v>
      </c>
      <c r="U17" s="48" t="str">
        <f>IF('Pesée 1'!F25="","",'Pesée 1'!F25)</f>
        <v/>
      </c>
      <c r="W17">
        <v>180</v>
      </c>
      <c r="X17" s="75">
        <v>26.459999999999976</v>
      </c>
      <c r="Y17" s="75">
        <v>31.729999999999855</v>
      </c>
      <c r="Z17" s="75">
        <f t="shared" si="1"/>
        <v>857.14285714285711</v>
      </c>
      <c r="AA17" s="75">
        <f t="shared" si="2"/>
        <v>26.459999999999976</v>
      </c>
      <c r="AB17" s="75">
        <f t="shared" si="3"/>
        <v>5.2699999999998788</v>
      </c>
    </row>
    <row r="18" spans="16:28" ht="13.5" x14ac:dyDescent="0.25">
      <c r="P18" s="44">
        <v>18</v>
      </c>
      <c r="R18" s="74">
        <f>'Pesée 1'!A26</f>
        <v>0</v>
      </c>
      <c r="S18" s="47" t="str">
        <f t="shared" si="0"/>
        <v/>
      </c>
      <c r="T18" s="49">
        <f>IF('Pesée 1'!H26="",0,'Pesée 1'!H26)</f>
        <v>0</v>
      </c>
      <c r="U18" s="48" t="str">
        <f>IF('Pesée 1'!F26="","",'Pesée 1'!F26)</f>
        <v/>
      </c>
      <c r="W18">
        <v>210</v>
      </c>
      <c r="X18" s="75">
        <v>29.759999999999959</v>
      </c>
      <c r="Y18" s="75">
        <v>35.029999999999838</v>
      </c>
      <c r="Z18" s="75">
        <f t="shared" si="1"/>
        <v>1000</v>
      </c>
      <c r="AA18" s="75">
        <f t="shared" si="2"/>
        <v>29.759999999999959</v>
      </c>
      <c r="AB18" s="75">
        <f t="shared" si="3"/>
        <v>5.2699999999998788</v>
      </c>
    </row>
    <row r="19" spans="16:28" ht="13.5" x14ac:dyDescent="0.25">
      <c r="P19" s="3">
        <v>19</v>
      </c>
      <c r="R19" s="74">
        <f>'Pesée 1'!A27</f>
        <v>0</v>
      </c>
      <c r="S19" s="47" t="str">
        <f t="shared" si="0"/>
        <v/>
      </c>
      <c r="T19" s="49">
        <f>IF('Pesée 1'!H27="",0,'Pesée 1'!H27)</f>
        <v>0</v>
      </c>
      <c r="U19" s="48" t="str">
        <f>IF('Pesée 1'!F27="","",'Pesée 1'!F27)</f>
        <v/>
      </c>
      <c r="W19"/>
      <c r="X19"/>
      <c r="Y19"/>
      <c r="Z19" s="75">
        <f>Z18</f>
        <v>1000</v>
      </c>
      <c r="AA19" s="77">
        <v>0</v>
      </c>
      <c r="AB19">
        <v>0</v>
      </c>
    </row>
    <row r="20" spans="16:28" ht="13.5" x14ac:dyDescent="0.25">
      <c r="P20" s="44">
        <v>20</v>
      </c>
      <c r="R20" s="74">
        <f>'Pesée 1'!A28</f>
        <v>0</v>
      </c>
      <c r="S20" s="47" t="str">
        <f t="shared" si="0"/>
        <v/>
      </c>
      <c r="T20" s="49">
        <f>IF('Pesée 1'!H28="",0,'Pesée 1'!H28)</f>
        <v>0</v>
      </c>
      <c r="U20" s="48" t="str">
        <f>IF('Pesée 1'!F28="","",'Pesée 1'!F28)</f>
        <v/>
      </c>
      <c r="W20">
        <f>MIN(W11:W18)</f>
        <v>0</v>
      </c>
      <c r="X20"/>
      <c r="Y20" s="76" t="s">
        <v>56</v>
      </c>
      <c r="Z20">
        <v>1000</v>
      </c>
      <c r="AA20">
        <v>0</v>
      </c>
      <c r="AB20">
        <v>0</v>
      </c>
    </row>
    <row r="21" spans="16:28" ht="13.5" x14ac:dyDescent="0.25">
      <c r="P21" s="3">
        <v>21</v>
      </c>
      <c r="R21" s="74">
        <f>'Pesée 1'!A29</f>
        <v>0</v>
      </c>
      <c r="S21" s="47" t="str">
        <f t="shared" si="0"/>
        <v/>
      </c>
      <c r="T21" s="49">
        <f>IF('Pesée 1'!H29="",0,'Pesée 1'!H29)</f>
        <v>0</v>
      </c>
      <c r="U21" s="48" t="str">
        <f>IF('Pesée 1'!F29="","",'Pesée 1'!F29)</f>
        <v/>
      </c>
      <c r="W21" s="80">
        <v>210</v>
      </c>
      <c r="X21"/>
      <c r="Y21" s="76" t="s">
        <v>57</v>
      </c>
      <c r="Z21"/>
      <c r="AA21"/>
      <c r="AB21"/>
    </row>
    <row r="22" spans="16:28" ht="13.5" x14ac:dyDescent="0.25">
      <c r="P22" s="44">
        <v>22</v>
      </c>
      <c r="R22" s="74">
        <f>'Pesée 1'!A30</f>
        <v>0</v>
      </c>
      <c r="S22" s="47" t="str">
        <f t="shared" si="0"/>
        <v/>
      </c>
      <c r="T22" s="49">
        <f>IF('Pesée 1'!H30="",0,'Pesée 1'!H30)</f>
        <v>0</v>
      </c>
      <c r="U22" s="48" t="str">
        <f>IF('Pesée 1'!F30="","",'Pesée 1'!F30)</f>
        <v/>
      </c>
      <c r="W22" s="55" t="s">
        <v>60</v>
      </c>
      <c r="X22"/>
      <c r="Y22"/>
      <c r="Z22"/>
      <c r="AA22"/>
      <c r="AB22"/>
    </row>
    <row r="23" spans="16:28" ht="13.5" x14ac:dyDescent="0.25">
      <c r="P23" s="3">
        <v>23</v>
      </c>
      <c r="R23" s="74">
        <f>'Pesée 1'!A31</f>
        <v>0</v>
      </c>
      <c r="S23" s="47" t="str">
        <f t="shared" si="0"/>
        <v/>
      </c>
      <c r="T23" s="49">
        <f>IF('Pesée 1'!H31="",0,'Pesée 1'!H31)</f>
        <v>0</v>
      </c>
      <c r="U23" s="48" t="str">
        <f>IF('Pesée 1'!F31="","",'Pesée 1'!F31)</f>
        <v/>
      </c>
    </row>
    <row r="24" spans="16:28" ht="13.5" x14ac:dyDescent="0.25">
      <c r="P24" s="44">
        <v>24</v>
      </c>
      <c r="R24" s="74">
        <f>'Pesée 1'!A32</f>
        <v>0</v>
      </c>
      <c r="S24" s="47" t="str">
        <f t="shared" si="0"/>
        <v/>
      </c>
      <c r="T24" s="49">
        <f>IF('Pesée 1'!H32="",0,'Pesée 1'!H32)</f>
        <v>0</v>
      </c>
      <c r="U24" s="48" t="str">
        <f>IF('Pesée 1'!F32="","",'Pesée 1'!F32)</f>
        <v/>
      </c>
    </row>
    <row r="25" spans="16:28" ht="13.5" x14ac:dyDescent="0.25">
      <c r="P25" s="3">
        <v>25</v>
      </c>
      <c r="R25" s="74">
        <f>'Pesée 1'!A33</f>
        <v>0</v>
      </c>
      <c r="S25" s="47" t="str">
        <f t="shared" si="0"/>
        <v/>
      </c>
      <c r="T25" s="49">
        <f>IF('Pesée 1'!H33="",0,'Pesée 1'!H33)</f>
        <v>0</v>
      </c>
      <c r="U25" s="48" t="str">
        <f>IF('Pesée 1'!F33="","",'Pesée 1'!F33)</f>
        <v/>
      </c>
    </row>
    <row r="26" spans="16:28" ht="13.5" x14ac:dyDescent="0.25">
      <c r="P26" s="44">
        <v>26</v>
      </c>
      <c r="R26" s="74">
        <f>'Pesée 1'!A34</f>
        <v>0</v>
      </c>
      <c r="S26" s="47" t="str">
        <f t="shared" si="0"/>
        <v/>
      </c>
      <c r="T26" s="49">
        <f>IF('Pesée 1'!H34="",0,'Pesée 1'!H34)</f>
        <v>0</v>
      </c>
      <c r="U26" s="48" t="str">
        <f>IF('Pesée 1'!F34="","",'Pesée 1'!F34)</f>
        <v/>
      </c>
    </row>
    <row r="27" spans="16:28" ht="13.5" x14ac:dyDescent="0.25">
      <c r="P27" s="3">
        <v>27</v>
      </c>
      <c r="R27" s="74">
        <f>'Pesée 1'!A35</f>
        <v>0</v>
      </c>
      <c r="S27" s="47" t="str">
        <f t="shared" si="0"/>
        <v/>
      </c>
      <c r="T27" s="49">
        <f>IF('Pesée 1'!H35="",0,'Pesée 1'!H35)</f>
        <v>0</v>
      </c>
      <c r="U27" s="48" t="str">
        <f>IF('Pesée 1'!F35="","",'Pesée 1'!F35)</f>
        <v/>
      </c>
    </row>
    <row r="28" spans="16:28" ht="13.5" x14ac:dyDescent="0.25">
      <c r="P28" s="44">
        <v>28</v>
      </c>
      <c r="R28" s="74">
        <f>'Pesée 1'!A36</f>
        <v>0</v>
      </c>
      <c r="S28" s="47" t="str">
        <f t="shared" si="0"/>
        <v/>
      </c>
      <c r="T28" s="49">
        <f>IF('Pesée 1'!H36="",0,'Pesée 1'!H36)</f>
        <v>0</v>
      </c>
      <c r="U28" s="48" t="str">
        <f>IF('Pesée 1'!F36="","",'Pesée 1'!F36)</f>
        <v/>
      </c>
    </row>
    <row r="29" spans="16:28" ht="13.5" x14ac:dyDescent="0.25">
      <c r="P29" s="3">
        <v>29</v>
      </c>
      <c r="R29" s="74">
        <f>'Pesée 1'!A37</f>
        <v>0</v>
      </c>
      <c r="S29" s="47" t="str">
        <f t="shared" si="0"/>
        <v/>
      </c>
      <c r="T29" s="49">
        <f>IF('Pesée 1'!H37="",0,'Pesée 1'!H37)</f>
        <v>0</v>
      </c>
      <c r="U29" s="48" t="str">
        <f>IF('Pesée 1'!F37="","",'Pesée 1'!F37)</f>
        <v/>
      </c>
    </row>
    <row r="30" spans="16:28" ht="13.5" x14ac:dyDescent="0.25">
      <c r="P30" s="44">
        <v>30</v>
      </c>
      <c r="R30" s="74">
        <f>'Pesée 1'!A38</f>
        <v>0</v>
      </c>
      <c r="S30" s="47" t="str">
        <f t="shared" si="0"/>
        <v/>
      </c>
      <c r="T30" s="49">
        <f>IF('Pesée 1'!H38="",0,'Pesée 1'!H38)</f>
        <v>0</v>
      </c>
      <c r="U30" s="48" t="str">
        <f>IF('Pesée 1'!F38="","",'Pesée 1'!F38)</f>
        <v/>
      </c>
    </row>
    <row r="31" spans="16:28" ht="13.5" x14ac:dyDescent="0.25">
      <c r="P31" s="3">
        <v>31</v>
      </c>
      <c r="R31" s="74">
        <f>'Pesée 1'!A39</f>
        <v>0</v>
      </c>
      <c r="S31" s="47" t="str">
        <f t="shared" si="0"/>
        <v/>
      </c>
      <c r="T31" s="49">
        <f>IF('Pesée 1'!H39="",0,'Pesée 1'!H39)</f>
        <v>0</v>
      </c>
      <c r="U31" s="48" t="str">
        <f>IF('Pesée 1'!F39="","",'Pesée 1'!F39)</f>
        <v/>
      </c>
    </row>
    <row r="32" spans="16:28" ht="13.5" x14ac:dyDescent="0.25">
      <c r="P32" s="44">
        <v>32</v>
      </c>
      <c r="R32" s="74">
        <f>'Pesée 1'!A40</f>
        <v>0</v>
      </c>
      <c r="S32" s="47" t="str">
        <f t="shared" si="0"/>
        <v/>
      </c>
      <c r="T32" s="49">
        <f>IF('Pesée 1'!H40="",0,'Pesée 1'!H40)</f>
        <v>0</v>
      </c>
      <c r="U32" s="48" t="str">
        <f>IF('Pesée 1'!F40="","",'Pesée 1'!F40)</f>
        <v/>
      </c>
    </row>
    <row r="33" spans="16:21" ht="13.5" x14ac:dyDescent="0.25">
      <c r="P33" s="3">
        <v>33</v>
      </c>
      <c r="R33" s="74">
        <f>'Pesée 1'!A41</f>
        <v>0</v>
      </c>
      <c r="S33" s="47" t="str">
        <f t="shared" si="0"/>
        <v/>
      </c>
      <c r="T33" s="49">
        <f>IF('Pesée 1'!H41="",0,'Pesée 1'!H41)</f>
        <v>0</v>
      </c>
      <c r="U33" s="48" t="str">
        <f>IF('Pesée 1'!F41="","",'Pesée 1'!F41)</f>
        <v/>
      </c>
    </row>
    <row r="34" spans="16:21" ht="13.5" x14ac:dyDescent="0.25">
      <c r="P34" s="44">
        <v>34</v>
      </c>
      <c r="R34" s="74">
        <f>'Pesée 1'!A42</f>
        <v>0</v>
      </c>
      <c r="S34" s="47" t="str">
        <f t="shared" si="0"/>
        <v/>
      </c>
      <c r="T34" s="49">
        <f>IF('Pesée 1'!H42="",0,'Pesée 1'!H42)</f>
        <v>0</v>
      </c>
      <c r="U34" s="48" t="str">
        <f>IF('Pesée 1'!F42="","",'Pesée 1'!F42)</f>
        <v/>
      </c>
    </row>
    <row r="35" spans="16:21" ht="13.5" x14ac:dyDescent="0.25">
      <c r="P35" s="3">
        <v>35</v>
      </c>
      <c r="R35" s="74">
        <f>'Pesée 1'!A43</f>
        <v>0</v>
      </c>
      <c r="S35" s="47" t="str">
        <f t="shared" si="0"/>
        <v/>
      </c>
      <c r="T35" s="49">
        <f>IF('Pesée 1'!H43="",0,'Pesée 1'!H43)</f>
        <v>0</v>
      </c>
      <c r="U35" s="48" t="str">
        <f>IF('Pesée 1'!F43="","",'Pesée 1'!F43)</f>
        <v/>
      </c>
    </row>
    <row r="36" spans="16:21" ht="13.5" x14ac:dyDescent="0.25">
      <c r="P36" s="44">
        <v>36</v>
      </c>
      <c r="R36" s="74">
        <f>'Pesée 1'!A44</f>
        <v>0</v>
      </c>
      <c r="S36" s="47" t="str">
        <f t="shared" si="0"/>
        <v/>
      </c>
      <c r="T36" s="49">
        <f>IF('Pesée 1'!H44="",0,'Pesée 1'!H44)</f>
        <v>0</v>
      </c>
      <c r="U36" s="48" t="str">
        <f>IF('Pesée 1'!F44="","",'Pesée 1'!F44)</f>
        <v/>
      </c>
    </row>
    <row r="37" spans="16:21" ht="13.5" x14ac:dyDescent="0.25">
      <c r="P37" s="3">
        <v>37</v>
      </c>
      <c r="R37" s="74">
        <f>'Pesée 1'!A45</f>
        <v>0</v>
      </c>
      <c r="S37" s="47" t="str">
        <f t="shared" si="0"/>
        <v/>
      </c>
      <c r="T37" s="49">
        <f>IF('Pesée 1'!H45="",0,'Pesée 1'!H45)</f>
        <v>0</v>
      </c>
      <c r="U37" s="48" t="str">
        <f>IF('Pesée 1'!F45="","",'Pesée 1'!F45)</f>
        <v/>
      </c>
    </row>
    <row r="38" spans="16:21" ht="13.5" x14ac:dyDescent="0.25">
      <c r="P38" s="44">
        <v>38</v>
      </c>
      <c r="R38" s="74">
        <f>'Pesée 1'!A46</f>
        <v>0</v>
      </c>
      <c r="S38" s="47" t="str">
        <f t="shared" si="0"/>
        <v/>
      </c>
      <c r="T38" s="49">
        <f>IF('Pesée 1'!H46="",0,'Pesée 1'!H46)</f>
        <v>0</v>
      </c>
      <c r="U38" s="48" t="str">
        <f>IF('Pesée 1'!F46="","",'Pesée 1'!F46)</f>
        <v/>
      </c>
    </row>
    <row r="39" spans="16:21" ht="13.5" x14ac:dyDescent="0.25">
      <c r="P39" s="3">
        <v>39</v>
      </c>
      <c r="R39" s="74">
        <f>'Pesée 1'!A47</f>
        <v>0</v>
      </c>
      <c r="S39" s="47" t="str">
        <f t="shared" si="0"/>
        <v/>
      </c>
      <c r="T39" s="49">
        <f>IF('Pesée 1'!H47="",0,'Pesée 1'!H47)</f>
        <v>0</v>
      </c>
      <c r="U39" s="48" t="str">
        <f>IF('Pesée 1'!F47="","",'Pesée 1'!F47)</f>
        <v/>
      </c>
    </row>
    <row r="40" spans="16:21" ht="13.5" x14ac:dyDescent="0.25">
      <c r="P40" s="44">
        <v>40</v>
      </c>
      <c r="R40" s="74">
        <f>'Pesée 1'!A48</f>
        <v>0</v>
      </c>
      <c r="S40" s="47" t="str">
        <f t="shared" si="0"/>
        <v/>
      </c>
      <c r="T40" s="49">
        <f>IF('Pesée 1'!H48="",0,'Pesée 1'!H48)</f>
        <v>0</v>
      </c>
      <c r="U40" s="48" t="str">
        <f>IF('Pesée 1'!F48="","",'Pesée 1'!F48)</f>
        <v/>
      </c>
    </row>
    <row r="41" spans="16:21" ht="13.5" x14ac:dyDescent="0.25">
      <c r="P41" s="3">
        <v>41</v>
      </c>
      <c r="R41" s="74">
        <f>'Pesée 1'!A49</f>
        <v>0</v>
      </c>
      <c r="S41" s="47" t="str">
        <f t="shared" si="0"/>
        <v/>
      </c>
      <c r="T41" s="49">
        <f>IF('Pesée 1'!H49="",0,'Pesée 1'!H49)</f>
        <v>0</v>
      </c>
      <c r="U41" s="48" t="str">
        <f>IF('Pesée 1'!F49="","",'Pesée 1'!F49)</f>
        <v/>
      </c>
    </row>
    <row r="42" spans="16:21" ht="13.5" x14ac:dyDescent="0.25">
      <c r="P42" s="44">
        <v>42</v>
      </c>
      <c r="R42" s="74">
        <f>'Pesée 1'!A50</f>
        <v>0</v>
      </c>
      <c r="S42" s="47" t="str">
        <f t="shared" si="0"/>
        <v/>
      </c>
      <c r="T42" s="49">
        <f>IF('Pesée 1'!H50="",0,'Pesée 1'!H50)</f>
        <v>0</v>
      </c>
      <c r="U42" s="48" t="str">
        <f>IF('Pesée 1'!F50="","",'Pesée 1'!F50)</f>
        <v/>
      </c>
    </row>
    <row r="43" spans="16:21" ht="13.5" x14ac:dyDescent="0.25">
      <c r="P43" s="3">
        <v>43</v>
      </c>
      <c r="R43" s="74">
        <f>'Pesée 1'!A51</f>
        <v>0</v>
      </c>
      <c r="S43" s="47" t="str">
        <f t="shared" si="0"/>
        <v/>
      </c>
      <c r="T43" s="49">
        <f>IF('Pesée 1'!H51="",0,'Pesée 1'!H51)</f>
        <v>0</v>
      </c>
      <c r="U43" s="48" t="str">
        <f>IF('Pesée 1'!F51="","",'Pesée 1'!F51)</f>
        <v/>
      </c>
    </row>
    <row r="44" spans="16:21" ht="13.5" x14ac:dyDescent="0.25">
      <c r="P44" s="44">
        <v>44</v>
      </c>
      <c r="R44" s="74">
        <f>'Pesée 1'!A52</f>
        <v>0</v>
      </c>
      <c r="S44" s="47" t="str">
        <f t="shared" si="0"/>
        <v/>
      </c>
      <c r="T44" s="49">
        <f>IF('Pesée 1'!H52="",0,'Pesée 1'!H52)</f>
        <v>0</v>
      </c>
      <c r="U44" s="48" t="str">
        <f>IF('Pesée 1'!F52="","",'Pesée 1'!F52)</f>
        <v/>
      </c>
    </row>
    <row r="45" spans="16:21" ht="13.5" x14ac:dyDescent="0.25">
      <c r="P45" s="3">
        <v>45</v>
      </c>
      <c r="R45" s="74">
        <f>'Pesée 1'!A53</f>
        <v>0</v>
      </c>
      <c r="S45" s="47" t="str">
        <f t="shared" si="0"/>
        <v/>
      </c>
      <c r="T45" s="49">
        <f>IF('Pesée 1'!H53="",0,'Pesée 1'!H53)</f>
        <v>0</v>
      </c>
      <c r="U45" s="48" t="str">
        <f>IF('Pesée 1'!F53="","",'Pesée 1'!F53)</f>
        <v/>
      </c>
    </row>
    <row r="46" spans="16:21" ht="13.5" x14ac:dyDescent="0.25">
      <c r="P46" s="44">
        <v>46</v>
      </c>
      <c r="R46" s="74">
        <f>'Pesée 1'!A54</f>
        <v>0</v>
      </c>
      <c r="S46" s="47" t="str">
        <f t="shared" si="0"/>
        <v/>
      </c>
      <c r="T46" s="49">
        <f>IF('Pesée 1'!H54="",0,'Pesée 1'!H54)</f>
        <v>0</v>
      </c>
      <c r="U46" s="48" t="str">
        <f>IF('Pesée 1'!F54="","",'Pesée 1'!F54)</f>
        <v/>
      </c>
    </row>
    <row r="47" spans="16:21" ht="13.5" x14ac:dyDescent="0.25">
      <c r="P47" s="3">
        <v>47</v>
      </c>
      <c r="R47" s="74">
        <f>'Pesée 1'!A55</f>
        <v>0</v>
      </c>
      <c r="S47" s="47" t="str">
        <f t="shared" si="0"/>
        <v/>
      </c>
      <c r="T47" s="49">
        <f>IF('Pesée 1'!H55="",0,'Pesée 1'!H55)</f>
        <v>0</v>
      </c>
      <c r="U47" s="48" t="str">
        <f>IF('Pesée 1'!F55="","",'Pesée 1'!F55)</f>
        <v/>
      </c>
    </row>
    <row r="48" spans="16:21" ht="13.5" x14ac:dyDescent="0.25">
      <c r="P48" s="44">
        <v>48</v>
      </c>
      <c r="R48" s="74">
        <f>'Pesée 1'!A56</f>
        <v>0</v>
      </c>
      <c r="S48" s="47" t="str">
        <f t="shared" si="0"/>
        <v/>
      </c>
      <c r="T48" s="49">
        <f>IF('Pesée 1'!H56="",0,'Pesée 1'!H56)</f>
        <v>0</v>
      </c>
      <c r="U48" s="48" t="str">
        <f>IF('Pesée 1'!F56="","",'Pesée 1'!F56)</f>
        <v/>
      </c>
    </row>
    <row r="49" spans="16:21" ht="13.5" x14ac:dyDescent="0.25">
      <c r="P49" s="3">
        <v>49</v>
      </c>
      <c r="R49" s="74">
        <f>'Pesée 1'!A57</f>
        <v>0</v>
      </c>
      <c r="S49" s="47" t="str">
        <f t="shared" si="0"/>
        <v/>
      </c>
      <c r="T49" s="49">
        <f>IF('Pesée 1'!H57="",0,'Pesée 1'!H57)</f>
        <v>0</v>
      </c>
      <c r="U49" s="48" t="str">
        <f>IF('Pesée 1'!F57="","",'Pesée 1'!F57)</f>
        <v/>
      </c>
    </row>
    <row r="50" spans="16:21" ht="13.5" x14ac:dyDescent="0.25">
      <c r="P50" s="44">
        <v>50</v>
      </c>
      <c r="R50" s="74">
        <f>'Pesée 1'!A58</f>
        <v>0</v>
      </c>
      <c r="S50" s="47" t="str">
        <f t="shared" si="0"/>
        <v/>
      </c>
      <c r="T50" s="49">
        <f>IF('Pesée 1'!H58="",0,'Pesée 1'!H58)</f>
        <v>0</v>
      </c>
      <c r="U50" s="48" t="str">
        <f>IF('Pesée 1'!F58="","",'Pesée 1'!F58)</f>
        <v/>
      </c>
    </row>
    <row r="51" spans="16:21" ht="13.5" x14ac:dyDescent="0.25">
      <c r="P51" s="3">
        <v>51</v>
      </c>
      <c r="R51" s="74">
        <f>'Pesée 1'!A59</f>
        <v>0</v>
      </c>
      <c r="S51" s="47" t="str">
        <f t="shared" si="0"/>
        <v/>
      </c>
      <c r="T51" s="49">
        <f>IF('Pesée 1'!H59="",0,'Pesée 1'!H59)</f>
        <v>0</v>
      </c>
      <c r="U51" s="48" t="str">
        <f>IF('Pesée 1'!F59="","",'Pesée 1'!F59)</f>
        <v/>
      </c>
    </row>
    <row r="52" spans="16:21" ht="13.5" x14ac:dyDescent="0.25">
      <c r="P52" s="44">
        <v>52</v>
      </c>
      <c r="R52" s="74">
        <f>'Pesée 1'!A60</f>
        <v>0</v>
      </c>
      <c r="S52" s="47" t="str">
        <f t="shared" si="0"/>
        <v/>
      </c>
      <c r="T52" s="49">
        <f>IF('Pesée 1'!H60="",0,'Pesée 1'!H60)</f>
        <v>0</v>
      </c>
      <c r="U52" s="48" t="str">
        <f>IF('Pesée 1'!F60="","",'Pesée 1'!F60)</f>
        <v/>
      </c>
    </row>
    <row r="53" spans="16:21" ht="13.5" x14ac:dyDescent="0.25">
      <c r="P53" s="3">
        <v>53</v>
      </c>
      <c r="R53" s="74">
        <f>'Pesée 1'!A61</f>
        <v>0</v>
      </c>
      <c r="S53" s="47" t="str">
        <f t="shared" si="0"/>
        <v/>
      </c>
      <c r="T53" s="49">
        <f>IF('Pesée 1'!H61="",0,'Pesée 1'!H61)</f>
        <v>0</v>
      </c>
      <c r="U53" s="48" t="str">
        <f>IF('Pesée 1'!F61="","",'Pesée 1'!F61)</f>
        <v/>
      </c>
    </row>
    <row r="54" spans="16:21" ht="13.5" x14ac:dyDescent="0.25">
      <c r="P54" s="44">
        <v>54</v>
      </c>
      <c r="R54" s="74">
        <f>'Pesée 1'!A62</f>
        <v>0</v>
      </c>
      <c r="S54" s="47" t="str">
        <f t="shared" si="0"/>
        <v/>
      </c>
      <c r="T54" s="49">
        <f>IF('Pesée 1'!H62="",0,'Pesée 1'!H62)</f>
        <v>0</v>
      </c>
      <c r="U54" s="48" t="str">
        <f>IF('Pesée 1'!F62="","",'Pesée 1'!F62)</f>
        <v/>
      </c>
    </row>
    <row r="55" spans="16:21" ht="13.5" x14ac:dyDescent="0.25">
      <c r="P55" s="3">
        <v>55</v>
      </c>
      <c r="R55" s="74">
        <f>'Pesée 1'!A63</f>
        <v>0</v>
      </c>
      <c r="S55" s="47" t="str">
        <f t="shared" si="0"/>
        <v/>
      </c>
      <c r="T55" s="49">
        <f>IF('Pesée 1'!H63="",0,'Pesée 1'!H63)</f>
        <v>0</v>
      </c>
      <c r="U55" s="48" t="str">
        <f>IF('Pesée 1'!F63="","",'Pesée 1'!F63)</f>
        <v/>
      </c>
    </row>
    <row r="56" spans="16:21" ht="13.5" x14ac:dyDescent="0.25">
      <c r="P56" s="44">
        <v>56</v>
      </c>
      <c r="R56" s="74">
        <f>'Pesée 1'!A64</f>
        <v>0</v>
      </c>
      <c r="S56" s="47" t="str">
        <f t="shared" si="0"/>
        <v/>
      </c>
      <c r="T56" s="49">
        <f>IF('Pesée 1'!H64="",0,'Pesée 1'!H64)</f>
        <v>0</v>
      </c>
      <c r="U56" s="48" t="str">
        <f>IF('Pesée 1'!F64="","",'Pesée 1'!F64)</f>
        <v/>
      </c>
    </row>
    <row r="57" spans="16:21" ht="13.5" x14ac:dyDescent="0.25">
      <c r="P57" s="3">
        <v>57</v>
      </c>
      <c r="R57" s="74">
        <f>'Pesée 1'!A65</f>
        <v>0</v>
      </c>
      <c r="S57" s="47" t="str">
        <f t="shared" si="0"/>
        <v/>
      </c>
      <c r="T57" s="49">
        <f>IF('Pesée 1'!H65="",0,'Pesée 1'!H65)</f>
        <v>0</v>
      </c>
      <c r="U57" s="48" t="str">
        <f>IF('Pesée 1'!F65="","",'Pesée 1'!F65)</f>
        <v/>
      </c>
    </row>
    <row r="58" spans="16:21" ht="13.5" x14ac:dyDescent="0.25">
      <c r="P58" s="44">
        <v>58</v>
      </c>
      <c r="R58" s="74">
        <f>'Pesée 1'!A66</f>
        <v>0</v>
      </c>
      <c r="S58" s="47" t="str">
        <f t="shared" si="0"/>
        <v/>
      </c>
      <c r="T58" s="49">
        <f>IF('Pesée 1'!H66="",0,'Pesée 1'!H66)</f>
        <v>0</v>
      </c>
      <c r="U58" s="48" t="str">
        <f>IF('Pesée 1'!F66="","",'Pesée 1'!F66)</f>
        <v/>
      </c>
    </row>
    <row r="59" spans="16:21" ht="13.5" x14ac:dyDescent="0.25">
      <c r="P59" s="3">
        <v>59</v>
      </c>
      <c r="R59" s="74">
        <f>'Pesée 1'!A67</f>
        <v>0</v>
      </c>
      <c r="S59" s="47" t="str">
        <f t="shared" si="0"/>
        <v/>
      </c>
      <c r="T59" s="49">
        <f>IF('Pesée 1'!H67="",0,'Pesée 1'!H67)</f>
        <v>0</v>
      </c>
      <c r="U59" s="48" t="str">
        <f>IF('Pesée 1'!F67="","",'Pesée 1'!F67)</f>
        <v/>
      </c>
    </row>
    <row r="60" spans="16:21" ht="13.5" x14ac:dyDescent="0.25">
      <c r="P60" s="44">
        <v>60</v>
      </c>
      <c r="R60" s="74">
        <f>'Pesée 1'!A68</f>
        <v>0</v>
      </c>
      <c r="S60" s="47" t="str">
        <f t="shared" si="0"/>
        <v/>
      </c>
      <c r="T60" s="49">
        <f>IF('Pesée 1'!H68="",0,'Pesée 1'!H68)</f>
        <v>0</v>
      </c>
      <c r="U60" s="48" t="str">
        <f>IF('Pesée 1'!F68="","",'Pesée 1'!F68)</f>
        <v/>
      </c>
    </row>
    <row r="61" spans="16:21" ht="13.5" x14ac:dyDescent="0.25">
      <c r="P61" s="3">
        <v>61</v>
      </c>
      <c r="R61" s="74">
        <f>'Pesée 1'!A69</f>
        <v>0</v>
      </c>
      <c r="S61" s="47" t="str">
        <f t="shared" si="0"/>
        <v/>
      </c>
      <c r="T61" s="49">
        <f>IF('Pesée 1'!H69="",0,'Pesée 1'!H69)</f>
        <v>0</v>
      </c>
      <c r="U61" s="48" t="str">
        <f>IF('Pesée 1'!F69="","",'Pesée 1'!F69)</f>
        <v/>
      </c>
    </row>
    <row r="62" spans="16:21" ht="13.5" x14ac:dyDescent="0.25">
      <c r="P62" s="44">
        <v>62</v>
      </c>
      <c r="R62" s="74">
        <f>'Pesée 1'!A70</f>
        <v>0</v>
      </c>
      <c r="S62" s="47" t="str">
        <f t="shared" si="0"/>
        <v/>
      </c>
      <c r="T62" s="49">
        <f>IF('Pesée 1'!H70="",0,'Pesée 1'!H70)</f>
        <v>0</v>
      </c>
      <c r="U62" s="48" t="str">
        <f>IF('Pesée 1'!F70="","",'Pesée 1'!F70)</f>
        <v/>
      </c>
    </row>
    <row r="63" spans="16:21" ht="13.5" x14ac:dyDescent="0.25">
      <c r="P63" s="3">
        <v>63</v>
      </c>
      <c r="R63" s="74">
        <f>'Pesée 1'!A71</f>
        <v>0</v>
      </c>
      <c r="S63" s="47" t="str">
        <f t="shared" si="0"/>
        <v/>
      </c>
      <c r="T63" s="49">
        <f>IF('Pesée 1'!H71="",0,'Pesée 1'!H71)</f>
        <v>0</v>
      </c>
      <c r="U63" s="48" t="str">
        <f>IF('Pesée 1'!F71="","",'Pesée 1'!F71)</f>
        <v/>
      </c>
    </row>
    <row r="64" spans="16:21" ht="13.5" x14ac:dyDescent="0.25">
      <c r="P64" s="44">
        <v>64</v>
      </c>
      <c r="R64" s="74">
        <f>'Pesée 1'!A72</f>
        <v>0</v>
      </c>
      <c r="S64" s="47" t="str">
        <f t="shared" si="0"/>
        <v/>
      </c>
      <c r="T64" s="49">
        <f>IF('Pesée 1'!H72="",0,'Pesée 1'!H72)</f>
        <v>0</v>
      </c>
      <c r="U64" s="48" t="str">
        <f>IF('Pesée 1'!F72="","",'Pesée 1'!F72)</f>
        <v/>
      </c>
    </row>
    <row r="65" spans="16:21" ht="13.5" x14ac:dyDescent="0.25">
      <c r="P65" s="3">
        <v>65</v>
      </c>
      <c r="R65" s="74">
        <f>'Pesée 1'!A73</f>
        <v>0</v>
      </c>
      <c r="S65" s="47" t="str">
        <f t="shared" si="0"/>
        <v/>
      </c>
      <c r="T65" s="49">
        <f>IF('Pesée 1'!H73="",0,'Pesée 1'!H73)</f>
        <v>0</v>
      </c>
      <c r="U65" s="48" t="str">
        <f>IF('Pesée 1'!F73="","",'Pesée 1'!F73)</f>
        <v/>
      </c>
    </row>
    <row r="66" spans="16:21" ht="13.5" x14ac:dyDescent="0.25">
      <c r="P66" s="44">
        <v>66</v>
      </c>
      <c r="R66" s="74">
        <f>'Pesée 1'!A74</f>
        <v>0</v>
      </c>
      <c r="S66" s="47" t="str">
        <f t="shared" ref="S66:S100" si="4">IF(ISERROR(R66),"",IF(R66=0,"",R66))</f>
        <v/>
      </c>
      <c r="T66" s="49">
        <f>IF('Pesée 1'!H74="",0,'Pesée 1'!H74)</f>
        <v>0</v>
      </c>
      <c r="U66" s="48" t="str">
        <f>IF('Pesée 1'!F74="","",'Pesée 1'!F74)</f>
        <v/>
      </c>
    </row>
    <row r="67" spans="16:21" ht="13.5" x14ac:dyDescent="0.25">
      <c r="P67" s="3">
        <v>67</v>
      </c>
      <c r="R67" s="74">
        <f>'Pesée 1'!A75</f>
        <v>0</v>
      </c>
      <c r="S67" s="47" t="str">
        <f t="shared" si="4"/>
        <v/>
      </c>
      <c r="T67" s="49">
        <f>IF('Pesée 1'!H75="",0,'Pesée 1'!H75)</f>
        <v>0</v>
      </c>
      <c r="U67" s="48" t="str">
        <f>IF('Pesée 1'!F75="","",'Pesée 1'!F75)</f>
        <v/>
      </c>
    </row>
    <row r="68" spans="16:21" ht="13.5" x14ac:dyDescent="0.25">
      <c r="P68" s="44">
        <v>68</v>
      </c>
      <c r="R68" s="74">
        <f>'Pesée 1'!A76</f>
        <v>0</v>
      </c>
      <c r="S68" s="47" t="str">
        <f t="shared" si="4"/>
        <v/>
      </c>
      <c r="T68" s="49">
        <f>IF('Pesée 1'!H76="",0,'Pesée 1'!H76)</f>
        <v>0</v>
      </c>
      <c r="U68" s="48" t="str">
        <f>IF('Pesée 1'!F76="","",'Pesée 1'!F76)</f>
        <v/>
      </c>
    </row>
    <row r="69" spans="16:21" ht="13.5" x14ac:dyDescent="0.25">
      <c r="P69" s="3">
        <v>69</v>
      </c>
      <c r="R69" s="74">
        <f>'Pesée 1'!A77</f>
        <v>0</v>
      </c>
      <c r="S69" s="47" t="str">
        <f t="shared" si="4"/>
        <v/>
      </c>
      <c r="T69" s="49">
        <f>IF('Pesée 1'!H77="",0,'Pesée 1'!H77)</f>
        <v>0</v>
      </c>
      <c r="U69" s="48" t="str">
        <f>IF('Pesée 1'!F77="","",'Pesée 1'!F77)</f>
        <v/>
      </c>
    </row>
    <row r="70" spans="16:21" ht="13.5" x14ac:dyDescent="0.25">
      <c r="P70" s="44">
        <v>70</v>
      </c>
      <c r="R70" s="74">
        <f>'Pesée 1'!A78</f>
        <v>0</v>
      </c>
      <c r="S70" s="47" t="str">
        <f t="shared" si="4"/>
        <v/>
      </c>
      <c r="T70" s="49">
        <f>IF('Pesée 1'!H78="",0,'Pesée 1'!H78)</f>
        <v>0</v>
      </c>
      <c r="U70" s="48" t="str">
        <f>IF('Pesée 1'!F78="","",'Pesée 1'!F78)</f>
        <v/>
      </c>
    </row>
    <row r="71" spans="16:21" ht="13.5" x14ac:dyDescent="0.25">
      <c r="P71" s="3">
        <v>71</v>
      </c>
      <c r="R71" s="74">
        <f>'Pesée 1'!A79</f>
        <v>0</v>
      </c>
      <c r="S71" s="47" t="str">
        <f t="shared" si="4"/>
        <v/>
      </c>
      <c r="T71" s="49">
        <f>IF('Pesée 1'!H79="",0,'Pesée 1'!H79)</f>
        <v>0</v>
      </c>
      <c r="U71" s="48" t="str">
        <f>IF('Pesée 1'!F79="","",'Pesée 1'!F79)</f>
        <v/>
      </c>
    </row>
    <row r="72" spans="16:21" ht="13.5" x14ac:dyDescent="0.25">
      <c r="P72" s="44">
        <v>72</v>
      </c>
      <c r="R72" s="74">
        <f>'Pesée 1'!A80</f>
        <v>0</v>
      </c>
      <c r="S72" s="47" t="str">
        <f t="shared" si="4"/>
        <v/>
      </c>
      <c r="T72" s="49">
        <f>IF('Pesée 1'!H80="",0,'Pesée 1'!H80)</f>
        <v>0</v>
      </c>
      <c r="U72" s="48" t="str">
        <f>IF('Pesée 1'!F80="","",'Pesée 1'!F80)</f>
        <v/>
      </c>
    </row>
    <row r="73" spans="16:21" ht="13.5" x14ac:dyDescent="0.25">
      <c r="P73" s="3">
        <v>73</v>
      </c>
      <c r="R73" s="74">
        <f>'Pesée 1'!A81</f>
        <v>0</v>
      </c>
      <c r="S73" s="47" t="str">
        <f t="shared" si="4"/>
        <v/>
      </c>
      <c r="T73" s="49">
        <f>IF('Pesée 1'!H81="",0,'Pesée 1'!H81)</f>
        <v>0</v>
      </c>
      <c r="U73" s="48" t="str">
        <f>IF('Pesée 1'!F81="","",'Pesée 1'!F81)</f>
        <v/>
      </c>
    </row>
    <row r="74" spans="16:21" ht="13.5" x14ac:dyDescent="0.25">
      <c r="P74" s="44">
        <v>74</v>
      </c>
      <c r="R74" s="74">
        <f>'Pesée 1'!A82</f>
        <v>0</v>
      </c>
      <c r="S74" s="47" t="str">
        <f t="shared" si="4"/>
        <v/>
      </c>
      <c r="T74" s="49">
        <f>IF('Pesée 1'!H82="",0,'Pesée 1'!H82)</f>
        <v>0</v>
      </c>
      <c r="U74" s="48" t="str">
        <f>IF('Pesée 1'!F82="","",'Pesée 1'!F82)</f>
        <v/>
      </c>
    </row>
    <row r="75" spans="16:21" ht="13.5" x14ac:dyDescent="0.25">
      <c r="P75" s="3">
        <v>75</v>
      </c>
      <c r="R75" s="74">
        <f>'Pesée 1'!A83</f>
        <v>0</v>
      </c>
      <c r="S75" s="47" t="str">
        <f t="shared" si="4"/>
        <v/>
      </c>
      <c r="T75" s="49">
        <f>IF('Pesée 1'!H83="",0,'Pesée 1'!H83)</f>
        <v>0</v>
      </c>
      <c r="U75" s="48" t="str">
        <f>IF('Pesée 1'!F83="","",'Pesée 1'!F83)</f>
        <v/>
      </c>
    </row>
    <row r="76" spans="16:21" ht="13.5" x14ac:dyDescent="0.25">
      <c r="P76" s="44">
        <v>76</v>
      </c>
      <c r="R76" s="74">
        <f>'Pesée 1'!A84</f>
        <v>0</v>
      </c>
      <c r="S76" s="47" t="str">
        <f t="shared" si="4"/>
        <v/>
      </c>
      <c r="T76" s="49">
        <f>IF('Pesée 1'!H84="",0,'Pesée 1'!H84)</f>
        <v>0</v>
      </c>
      <c r="U76" s="48" t="str">
        <f>IF('Pesée 1'!F84="","",'Pesée 1'!F84)</f>
        <v/>
      </c>
    </row>
    <row r="77" spans="16:21" ht="13.5" x14ac:dyDescent="0.25">
      <c r="P77" s="3">
        <v>77</v>
      </c>
      <c r="R77" s="74">
        <f>'Pesée 1'!A85</f>
        <v>0</v>
      </c>
      <c r="S77" s="47" t="str">
        <f t="shared" si="4"/>
        <v/>
      </c>
      <c r="T77" s="49">
        <f>IF('Pesée 1'!H85="",0,'Pesée 1'!H85)</f>
        <v>0</v>
      </c>
      <c r="U77" s="48" t="str">
        <f>IF('Pesée 1'!F85="","",'Pesée 1'!F85)</f>
        <v/>
      </c>
    </row>
    <row r="78" spans="16:21" ht="13.5" x14ac:dyDescent="0.25">
      <c r="P78" s="44">
        <v>78</v>
      </c>
      <c r="R78" s="74">
        <f>'Pesée 1'!A86</f>
        <v>0</v>
      </c>
      <c r="S78" s="47" t="str">
        <f t="shared" si="4"/>
        <v/>
      </c>
      <c r="T78" s="49">
        <f>IF('Pesée 1'!H86="",0,'Pesée 1'!H86)</f>
        <v>0</v>
      </c>
      <c r="U78" s="48" t="str">
        <f>IF('Pesée 1'!F86="","",'Pesée 1'!F86)</f>
        <v/>
      </c>
    </row>
    <row r="79" spans="16:21" ht="13.5" x14ac:dyDescent="0.25">
      <c r="P79" s="3">
        <v>79</v>
      </c>
      <c r="R79" s="74">
        <f>'Pesée 1'!A87</f>
        <v>0</v>
      </c>
      <c r="S79" s="47" t="str">
        <f t="shared" si="4"/>
        <v/>
      </c>
      <c r="T79" s="49">
        <f>IF('Pesée 1'!H87="",0,'Pesée 1'!H87)</f>
        <v>0</v>
      </c>
      <c r="U79" s="48" t="str">
        <f>IF('Pesée 1'!F87="","",'Pesée 1'!F87)</f>
        <v/>
      </c>
    </row>
    <row r="80" spans="16:21" ht="13.5" x14ac:dyDescent="0.25">
      <c r="P80" s="44">
        <v>80</v>
      </c>
      <c r="R80" s="74">
        <f>'Pesée 1'!A88</f>
        <v>0</v>
      </c>
      <c r="S80" s="47" t="str">
        <f t="shared" si="4"/>
        <v/>
      </c>
      <c r="T80" s="49">
        <f>IF('Pesée 1'!H88="",0,'Pesée 1'!H88)</f>
        <v>0</v>
      </c>
      <c r="U80" s="48" t="str">
        <f>IF('Pesée 1'!F88="","",'Pesée 1'!F88)</f>
        <v/>
      </c>
    </row>
    <row r="81" spans="16:21" ht="13.5" x14ac:dyDescent="0.25">
      <c r="P81" s="3">
        <v>81</v>
      </c>
      <c r="R81" s="74">
        <f>'Pesée 1'!A89</f>
        <v>0</v>
      </c>
      <c r="S81" s="47" t="str">
        <f t="shared" si="4"/>
        <v/>
      </c>
      <c r="T81" s="49">
        <f>IF('Pesée 1'!H89="",0,'Pesée 1'!H89)</f>
        <v>0</v>
      </c>
      <c r="U81" s="48" t="str">
        <f>IF('Pesée 1'!F89="","",'Pesée 1'!F89)</f>
        <v/>
      </c>
    </row>
    <row r="82" spans="16:21" ht="13.5" x14ac:dyDescent="0.25">
      <c r="P82" s="44">
        <v>82</v>
      </c>
      <c r="R82" s="74">
        <f>'Pesée 1'!A90</f>
        <v>0</v>
      </c>
      <c r="S82" s="47" t="str">
        <f t="shared" si="4"/>
        <v/>
      </c>
      <c r="T82" s="49">
        <f>IF('Pesée 1'!H90="",0,'Pesée 1'!H90)</f>
        <v>0</v>
      </c>
      <c r="U82" s="48" t="str">
        <f>IF('Pesée 1'!F90="","",'Pesée 1'!F90)</f>
        <v/>
      </c>
    </row>
    <row r="83" spans="16:21" ht="13.5" x14ac:dyDescent="0.25">
      <c r="P83" s="3">
        <v>83</v>
      </c>
      <c r="R83" s="74">
        <f>'Pesée 1'!A91</f>
        <v>0</v>
      </c>
      <c r="S83" s="47" t="str">
        <f t="shared" si="4"/>
        <v/>
      </c>
      <c r="T83" s="49">
        <f>IF('Pesée 1'!H91="",0,'Pesée 1'!H91)</f>
        <v>0</v>
      </c>
      <c r="U83" s="48" t="str">
        <f>IF('Pesée 1'!F91="","",'Pesée 1'!F91)</f>
        <v/>
      </c>
    </row>
    <row r="84" spans="16:21" ht="13.5" x14ac:dyDescent="0.25">
      <c r="P84" s="44">
        <v>84</v>
      </c>
      <c r="R84" s="74">
        <f>'Pesée 1'!A92</f>
        <v>0</v>
      </c>
      <c r="S84" s="47" t="str">
        <f t="shared" si="4"/>
        <v/>
      </c>
      <c r="T84" s="49">
        <f>IF('Pesée 1'!H92="",0,'Pesée 1'!H92)</f>
        <v>0</v>
      </c>
      <c r="U84" s="48" t="str">
        <f>IF('Pesée 1'!F92="","",'Pesée 1'!F92)</f>
        <v/>
      </c>
    </row>
    <row r="85" spans="16:21" ht="13.5" x14ac:dyDescent="0.25">
      <c r="P85" s="3">
        <v>85</v>
      </c>
      <c r="R85" s="74">
        <f>'Pesée 1'!A93</f>
        <v>0</v>
      </c>
      <c r="S85" s="47" t="str">
        <f t="shared" si="4"/>
        <v/>
      </c>
      <c r="T85" s="49">
        <f>IF('Pesée 1'!H93="",0,'Pesée 1'!H93)</f>
        <v>0</v>
      </c>
      <c r="U85" s="48" t="str">
        <f>IF('Pesée 1'!F93="","",'Pesée 1'!F93)</f>
        <v/>
      </c>
    </row>
    <row r="86" spans="16:21" ht="13.5" x14ac:dyDescent="0.25">
      <c r="P86" s="44">
        <v>86</v>
      </c>
      <c r="R86" s="74">
        <f>'Pesée 1'!A94</f>
        <v>0</v>
      </c>
      <c r="S86" s="47" t="str">
        <f t="shared" si="4"/>
        <v/>
      </c>
      <c r="T86" s="49">
        <f>IF('Pesée 1'!H94="",0,'Pesée 1'!H94)</f>
        <v>0</v>
      </c>
      <c r="U86" s="48" t="str">
        <f>IF('Pesée 1'!F94="","",'Pesée 1'!F94)</f>
        <v/>
      </c>
    </row>
    <row r="87" spans="16:21" ht="13.5" x14ac:dyDescent="0.25">
      <c r="P87" s="3">
        <v>87</v>
      </c>
      <c r="R87" s="74">
        <f>'Pesée 1'!A95</f>
        <v>0</v>
      </c>
      <c r="S87" s="47" t="str">
        <f t="shared" si="4"/>
        <v/>
      </c>
      <c r="T87" s="49">
        <f>IF('Pesée 1'!H95="",0,'Pesée 1'!H95)</f>
        <v>0</v>
      </c>
      <c r="U87" s="48" t="str">
        <f>IF('Pesée 1'!F95="","",'Pesée 1'!F95)</f>
        <v/>
      </c>
    </row>
    <row r="88" spans="16:21" ht="13.5" x14ac:dyDescent="0.25">
      <c r="P88" s="44">
        <v>88</v>
      </c>
      <c r="R88" s="74">
        <f>'Pesée 1'!A96</f>
        <v>0</v>
      </c>
      <c r="S88" s="47" t="str">
        <f t="shared" si="4"/>
        <v/>
      </c>
      <c r="T88" s="49">
        <f>IF('Pesée 1'!H96="",0,'Pesée 1'!H96)</f>
        <v>0</v>
      </c>
      <c r="U88" s="48" t="str">
        <f>IF('Pesée 1'!F96="","",'Pesée 1'!F96)</f>
        <v/>
      </c>
    </row>
    <row r="89" spans="16:21" ht="13.5" x14ac:dyDescent="0.25">
      <c r="P89" s="3">
        <v>89</v>
      </c>
      <c r="R89" s="74">
        <f>'Pesée 1'!A97</f>
        <v>0</v>
      </c>
      <c r="S89" s="47" t="str">
        <f t="shared" si="4"/>
        <v/>
      </c>
      <c r="T89" s="49">
        <f>IF('Pesée 1'!H97="",0,'Pesée 1'!H97)</f>
        <v>0</v>
      </c>
      <c r="U89" s="48" t="str">
        <f>IF('Pesée 1'!F97="","",'Pesée 1'!F97)</f>
        <v/>
      </c>
    </row>
    <row r="90" spans="16:21" ht="13.5" x14ac:dyDescent="0.25">
      <c r="P90" s="44">
        <v>90</v>
      </c>
      <c r="R90" s="74">
        <f>'Pesée 1'!A98</f>
        <v>0</v>
      </c>
      <c r="S90" s="47" t="str">
        <f t="shared" si="4"/>
        <v/>
      </c>
      <c r="T90" s="49">
        <f>IF('Pesée 1'!H98="",0,'Pesée 1'!H98)</f>
        <v>0</v>
      </c>
      <c r="U90" s="48" t="str">
        <f>IF('Pesée 1'!F98="","",'Pesée 1'!F98)</f>
        <v/>
      </c>
    </row>
    <row r="91" spans="16:21" ht="13.5" x14ac:dyDescent="0.25">
      <c r="P91" s="3">
        <v>91</v>
      </c>
      <c r="R91" s="74">
        <f>'Pesée 1'!A99</f>
        <v>0</v>
      </c>
      <c r="S91" s="47" t="str">
        <f t="shared" si="4"/>
        <v/>
      </c>
      <c r="T91" s="49">
        <f>IF('Pesée 1'!H99="",0,'Pesée 1'!H99)</f>
        <v>0</v>
      </c>
      <c r="U91" s="48" t="str">
        <f>IF('Pesée 1'!F99="","",'Pesée 1'!F99)</f>
        <v/>
      </c>
    </row>
    <row r="92" spans="16:21" ht="13.5" x14ac:dyDescent="0.25">
      <c r="P92" s="44">
        <v>92</v>
      </c>
      <c r="R92" s="74">
        <f>'Pesée 1'!A100</f>
        <v>0</v>
      </c>
      <c r="S92" s="47" t="str">
        <f t="shared" si="4"/>
        <v/>
      </c>
      <c r="T92" s="49">
        <f>IF('Pesée 1'!H100="",0,'Pesée 1'!H100)</f>
        <v>0</v>
      </c>
      <c r="U92" s="48" t="str">
        <f>IF('Pesée 1'!F100="","",'Pesée 1'!F100)</f>
        <v/>
      </c>
    </row>
    <row r="93" spans="16:21" ht="13.5" x14ac:dyDescent="0.25">
      <c r="P93" s="3">
        <v>93</v>
      </c>
      <c r="R93" s="74">
        <f>'Pesée 1'!A101</f>
        <v>0</v>
      </c>
      <c r="S93" s="47" t="str">
        <f t="shared" si="4"/>
        <v/>
      </c>
      <c r="T93" s="49">
        <f>IF('Pesée 1'!H101="",0,'Pesée 1'!H101)</f>
        <v>0</v>
      </c>
      <c r="U93" s="48" t="str">
        <f>IF('Pesée 1'!F101="","",'Pesée 1'!F101)</f>
        <v/>
      </c>
    </row>
    <row r="94" spans="16:21" ht="13.5" x14ac:dyDescent="0.25">
      <c r="P94" s="44">
        <v>94</v>
      </c>
      <c r="R94" s="74">
        <f>'Pesée 1'!A102</f>
        <v>0</v>
      </c>
      <c r="S94" s="47" t="str">
        <f t="shared" si="4"/>
        <v/>
      </c>
      <c r="T94" s="49">
        <f>IF('Pesée 1'!H102="",0,'Pesée 1'!H102)</f>
        <v>0</v>
      </c>
      <c r="U94" s="48" t="str">
        <f>IF('Pesée 1'!F102="","",'Pesée 1'!F102)</f>
        <v/>
      </c>
    </row>
    <row r="95" spans="16:21" ht="13.5" x14ac:dyDescent="0.25">
      <c r="P95" s="3">
        <v>95</v>
      </c>
      <c r="R95" s="74">
        <f>'Pesée 1'!A103</f>
        <v>0</v>
      </c>
      <c r="S95" s="47" t="str">
        <f t="shared" si="4"/>
        <v/>
      </c>
      <c r="T95" s="49">
        <f>IF('Pesée 1'!H103="",0,'Pesée 1'!H103)</f>
        <v>0</v>
      </c>
      <c r="U95" s="48" t="str">
        <f>IF('Pesée 1'!F103="","",'Pesée 1'!F103)</f>
        <v/>
      </c>
    </row>
    <row r="96" spans="16:21" ht="13.5" x14ac:dyDescent="0.25">
      <c r="P96" s="44">
        <v>96</v>
      </c>
      <c r="R96" s="74">
        <f>'Pesée 1'!A104</f>
        <v>0</v>
      </c>
      <c r="S96" s="47" t="str">
        <f t="shared" si="4"/>
        <v/>
      </c>
      <c r="T96" s="49">
        <f>IF('Pesée 1'!H104="",0,'Pesée 1'!H104)</f>
        <v>0</v>
      </c>
      <c r="U96" s="48" t="str">
        <f>IF('Pesée 1'!F104="","",'Pesée 1'!F104)</f>
        <v/>
      </c>
    </row>
    <row r="97" spans="16:21" ht="13.5" x14ac:dyDescent="0.25">
      <c r="P97" s="3">
        <v>97</v>
      </c>
      <c r="R97" s="74">
        <f>'Pesée 1'!A105</f>
        <v>0</v>
      </c>
      <c r="S97" s="47" t="str">
        <f t="shared" si="4"/>
        <v/>
      </c>
      <c r="T97" s="49">
        <f>IF('Pesée 1'!H105="",0,'Pesée 1'!H105)</f>
        <v>0</v>
      </c>
      <c r="U97" s="48" t="str">
        <f>IF('Pesée 1'!F105="","",'Pesée 1'!F105)</f>
        <v/>
      </c>
    </row>
    <row r="98" spans="16:21" ht="13.5" x14ac:dyDescent="0.25">
      <c r="P98" s="44">
        <v>98</v>
      </c>
      <c r="R98" s="74">
        <f>'Pesée 1'!A106</f>
        <v>0</v>
      </c>
      <c r="S98" s="47" t="str">
        <f t="shared" si="4"/>
        <v/>
      </c>
      <c r="T98" s="49">
        <f>IF('Pesée 1'!H106="",0,'Pesée 1'!H106)</f>
        <v>0</v>
      </c>
      <c r="U98" s="48" t="str">
        <f>IF('Pesée 1'!F106="","",'Pesée 1'!F106)</f>
        <v/>
      </c>
    </row>
    <row r="99" spans="16:21" ht="13.5" x14ac:dyDescent="0.25">
      <c r="P99" s="3">
        <v>99</v>
      </c>
      <c r="R99" s="74">
        <f>'Pesée 1'!A107</f>
        <v>0</v>
      </c>
      <c r="S99" s="47" t="str">
        <f t="shared" si="4"/>
        <v/>
      </c>
      <c r="T99" s="49">
        <f>IF('Pesée 1'!H107="",0,'Pesée 1'!H107)</f>
        <v>0</v>
      </c>
      <c r="U99" s="48" t="str">
        <f>IF('Pesée 1'!F107="","",'Pesée 1'!F107)</f>
        <v/>
      </c>
    </row>
    <row r="100" spans="16:21" ht="13.5" x14ac:dyDescent="0.25">
      <c r="P100" s="44">
        <v>100</v>
      </c>
      <c r="R100" s="74">
        <f>'Pesée 1'!A108</f>
        <v>0</v>
      </c>
      <c r="S100" s="47" t="str">
        <f t="shared" si="4"/>
        <v/>
      </c>
      <c r="T100" s="49">
        <f>IF('Pesée 1'!H108="",0,'Pesée 1'!H108)</f>
        <v>0</v>
      </c>
      <c r="U100" s="48" t="str">
        <f>IF('Pesée 1'!F108="","",'Pesée 1'!F108)</f>
        <v/>
      </c>
    </row>
    <row r="101" spans="16:21" ht="13.5" x14ac:dyDescent="0.25">
      <c r="P101" s="3"/>
      <c r="R101" s="74"/>
    </row>
    <row r="102" spans="16:21" ht="13.5" x14ac:dyDescent="0.25">
      <c r="P102" s="44"/>
      <c r="R102" s="74"/>
    </row>
    <row r="103" spans="16:21" ht="13.5" x14ac:dyDescent="0.25">
      <c r="P103" s="3"/>
      <c r="R103" s="74"/>
    </row>
    <row r="104" spans="16:21" ht="13.5" x14ac:dyDescent="0.25">
      <c r="P104" s="44"/>
      <c r="R104" s="74"/>
    </row>
    <row r="105" spans="16:21" ht="13.5" x14ac:dyDescent="0.25">
      <c r="P105" s="3"/>
      <c r="R105" s="74"/>
    </row>
    <row r="106" spans="16:21" ht="13.5" x14ac:dyDescent="0.25">
      <c r="P106" s="44"/>
      <c r="R106" s="74"/>
    </row>
    <row r="107" spans="16:21" ht="13.5" x14ac:dyDescent="0.25">
      <c r="P107" s="3"/>
      <c r="R107" s="74"/>
    </row>
    <row r="108" spans="16:21" ht="13.5" x14ac:dyDescent="0.25">
      <c r="P108" s="44"/>
      <c r="R108" s="74"/>
    </row>
    <row r="109" spans="16:21" x14ac:dyDescent="0.2">
      <c r="R109" s="79"/>
    </row>
    <row r="110" spans="16:21" x14ac:dyDescent="0.2">
      <c r="R110" s="79"/>
    </row>
    <row r="111" spans="16:21" x14ac:dyDescent="0.2">
      <c r="R111" s="79"/>
    </row>
    <row r="112" spans="16:21" x14ac:dyDescent="0.2">
      <c r="R112" s="79"/>
    </row>
    <row r="113" spans="18:18" x14ac:dyDescent="0.2">
      <c r="R113" s="79"/>
    </row>
    <row r="114" spans="18:18" x14ac:dyDescent="0.2">
      <c r="R114" s="79"/>
    </row>
  </sheetData>
  <sheetProtection selectLockedCells="1"/>
  <mergeCells count="5">
    <mergeCell ref="C1:I1"/>
    <mergeCell ref="D2:H2"/>
    <mergeCell ref="C4:D4"/>
    <mergeCell ref="E4:I4"/>
    <mergeCell ref="E6:G6"/>
  </mergeCells>
  <pageMargins left="1" right="1" top="1" bottom="1" header="0.5" footer="0.5"/>
  <pageSetup paperSize="9" fitToHeight="0" orientation="landscape" horizontalDpi="360" verticalDpi="360" r:id="rId1"/>
  <headerFooter alignWithMargins="0">
    <oddFooter>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2337" r:id="rId4" name="Button 1">
              <controlPr defaultSize="0" print="0" autoFill="0" autoPict="0" macro="[0]!Actualisergraph1">
                <anchor moveWithCells="1" sizeWithCells="1">
                  <from>
                    <xdr:col>12</xdr:col>
                    <xdr:colOff>9525</xdr:colOff>
                    <xdr:row>0</xdr:row>
                    <xdr:rowOff>200025</xdr:rowOff>
                  </from>
                  <to>
                    <xdr:col>13</xdr:col>
                    <xdr:colOff>447675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Pesée 1</vt:lpstr>
      <vt:lpstr>graph1</vt:lpstr>
      <vt:lpstr>graph1!Zone_d_impression</vt:lpstr>
      <vt:lpstr>'Pesée 1'!Zone_d_impression</vt:lpstr>
    </vt:vector>
  </TitlesOfParts>
  <Company>CIEL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Yves</cp:lastModifiedBy>
  <cp:lastPrinted>2016-10-26T12:59:43Z</cp:lastPrinted>
  <dcterms:created xsi:type="dcterms:W3CDTF">2002-03-22T15:50:42Z</dcterms:created>
  <dcterms:modified xsi:type="dcterms:W3CDTF">2017-02-05T09:35:08Z</dcterms:modified>
</cp:coreProperties>
</file>