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330" yWindow="195" windowWidth="18795" windowHeight="11160" tabRatio="801" activeTab="1"/>
  </bookViews>
  <sheets>
    <sheet name="Dcpte, pour Nurrer prov." sheetId="9" r:id="rId1"/>
    <sheet name="Décompte" sheetId="1" r:id="rId2"/>
    <sheet name="Suivi bon et fa RR" sheetId="7" r:id="rId3"/>
  </sheets>
  <definedNames>
    <definedName name="_xlnm._FilterDatabase" localSheetId="0" hidden="1">'Dcpte, pour Nurrer prov.'!$A$8:$N$241</definedName>
    <definedName name="_xlnm._FilterDatabase" localSheetId="1" hidden="1">Décompte!$A$8:$M$31</definedName>
    <definedName name="_xlnm.Print_Area" localSheetId="0">'Dcpte, pour Nurrer prov.'!$A$4:$J$261</definedName>
    <definedName name="_xlnm.Print_Area" localSheetId="1">Décompte!$A$4:$J$31</definedName>
  </definedNames>
  <calcPr calcId="145621"/>
</workbook>
</file>

<file path=xl/calcChain.xml><?xml version="1.0" encoding="utf-8"?>
<calcChain xmlns="http://schemas.openxmlformats.org/spreadsheetml/2006/main">
  <c r="F21" i="1" l="1"/>
  <c r="D15" i="9" l="1"/>
  <c r="D16" i="9"/>
  <c r="D17" i="9"/>
  <c r="D18" i="9"/>
  <c r="D19" i="9"/>
  <c r="D20" i="9"/>
  <c r="D22" i="9"/>
  <c r="D23" i="9"/>
  <c r="D24" i="9"/>
  <c r="D25" i="9"/>
  <c r="D27" i="9"/>
  <c r="D31" i="9"/>
  <c r="D32" i="9"/>
  <c r="D34" i="9"/>
  <c r="D38" i="9"/>
  <c r="D87" i="9"/>
  <c r="D92" i="9"/>
  <c r="D153" i="9"/>
  <c r="D155" i="9"/>
  <c r="D156" i="9"/>
  <c r="D157" i="9"/>
  <c r="D162" i="9"/>
  <c r="D166" i="9"/>
  <c r="D170" i="9"/>
  <c r="D179" i="9"/>
  <c r="D180" i="9"/>
  <c r="D181" i="9"/>
  <c r="D182" i="9"/>
  <c r="D183" i="9"/>
  <c r="D200" i="9"/>
  <c r="D10" i="1"/>
  <c r="D9" i="1"/>
</calcChain>
</file>

<file path=xl/comments1.xml><?xml version="1.0" encoding="utf-8"?>
<comments xmlns="http://schemas.openxmlformats.org/spreadsheetml/2006/main">
  <authors>
    <author>C.Dacruz</author>
  </authors>
  <commentList>
    <comment ref="K35" authorId="0">
      <text>
        <r>
          <rPr>
            <b/>
            <sz val="8"/>
            <color indexed="81"/>
            <rFont val="Tahoma"/>
            <family val="2"/>
          </rPr>
          <t>C.Dacruz:</t>
        </r>
        <r>
          <rPr>
            <sz val="8"/>
            <color indexed="81"/>
            <rFont val="Tahoma"/>
            <family val="2"/>
          </rPr>
          <t xml:space="preserve">
10 bons à CHF 1000.00
chacun</t>
        </r>
      </text>
    </comment>
    <comment ref="K168" authorId="0">
      <text>
        <r>
          <rPr>
            <b/>
            <sz val="8"/>
            <color indexed="81"/>
            <rFont val="Tahoma"/>
            <family val="2"/>
          </rPr>
          <t>C.Dacruz:</t>
        </r>
        <r>
          <rPr>
            <sz val="8"/>
            <color indexed="81"/>
            <rFont val="Tahoma"/>
            <family val="2"/>
          </rPr>
          <t xml:space="preserve">
1 bon à CHF 1100.00
1 bon à CHF 1000.00</t>
        </r>
      </text>
    </comment>
  </commentList>
</comments>
</file>

<file path=xl/comments2.xml><?xml version="1.0" encoding="utf-8"?>
<comments xmlns="http://schemas.openxmlformats.org/spreadsheetml/2006/main">
  <authors>
    <author>L.Duc</author>
    <author>Lucien Duc</author>
  </authors>
  <commentList>
    <comment ref="U3" authorId="0">
      <text>
        <r>
          <rPr>
            <b/>
            <sz val="8"/>
            <color indexed="81"/>
            <rFont val="Tahoma"/>
            <family val="2"/>
          </rPr>
          <t>L.Duc:</t>
        </r>
        <r>
          <rPr>
            <sz val="8"/>
            <color indexed="81"/>
            <rFont val="Tahoma"/>
            <family val="2"/>
          </rPr>
          <t xml:space="preserve">
erreur chez coupole de 20ct dans bon soldé
</t>
        </r>
      </text>
    </comment>
    <comment ref="BB9" authorId="0">
      <text>
        <r>
          <rPr>
            <b/>
            <sz val="9"/>
            <color indexed="81"/>
            <rFont val="Tahoma"/>
            <family val="2"/>
          </rPr>
          <t>L.Duc:</t>
        </r>
        <r>
          <rPr>
            <sz val="9"/>
            <color indexed="81"/>
            <rFont val="Tahoma"/>
            <family val="2"/>
          </rPr>
          <t xml:space="preserve">
PMT A SAREG PAR BANQUE BON RR
</t>
        </r>
      </text>
    </comment>
    <comment ref="CD30" authorId="1">
      <text>
        <r>
          <rPr>
            <b/>
            <sz val="9"/>
            <color indexed="81"/>
            <rFont val="Tahoma"/>
            <family val="2"/>
          </rPr>
          <t>Lucien Duc:</t>
        </r>
        <r>
          <rPr>
            <sz val="9"/>
            <color indexed="81"/>
            <rFont val="Tahoma"/>
            <family val="2"/>
          </rPr>
          <t xml:space="preserve">
fa sareg
</t>
        </r>
      </text>
    </comment>
    <comment ref="A37" authorId="0">
      <text>
        <r>
          <rPr>
            <b/>
            <sz val="8"/>
            <color indexed="81"/>
            <rFont val="Tahoma"/>
            <family val="2"/>
          </rPr>
          <t>L.Duc:</t>
        </r>
        <r>
          <rPr>
            <sz val="8"/>
            <color indexed="81"/>
            <rFont val="Tahoma"/>
            <family val="2"/>
          </rPr>
          <t xml:space="preserve">
Chiffre à entré Manuellement
</t>
        </r>
      </text>
    </comment>
  </commentList>
</comments>
</file>

<file path=xl/sharedStrings.xml><?xml version="1.0" encoding="utf-8"?>
<sst xmlns="http://schemas.openxmlformats.org/spreadsheetml/2006/main" count="1095" uniqueCount="195">
  <si>
    <t>Bons sur adjudications</t>
  </si>
  <si>
    <t>Avenant du</t>
  </si>
  <si>
    <t>Founisseur</t>
  </si>
  <si>
    <t>Chantier</t>
  </si>
  <si>
    <t>Bon n°</t>
  </si>
  <si>
    <t>date établisemment</t>
  </si>
  <si>
    <t>Steiner SA</t>
  </si>
  <si>
    <t>Coteaux 30-32</t>
  </si>
  <si>
    <t>Montant</t>
  </si>
  <si>
    <t>Léopold-Robert 54-56</t>
  </si>
  <si>
    <t>F. Caruso</t>
  </si>
  <si>
    <t>remarque</t>
  </si>
  <si>
    <t>Altino</t>
  </si>
  <si>
    <t>Paix 121</t>
  </si>
  <si>
    <t>Electricité de la Plume</t>
  </si>
  <si>
    <t>T. Etienne</t>
  </si>
  <si>
    <t>Fazio &amp; Rante</t>
  </si>
  <si>
    <t>Jacob-Brandt 108</t>
  </si>
  <si>
    <t>Fasel</t>
  </si>
  <si>
    <t>Société</t>
  </si>
  <si>
    <t>Sareg SA</t>
  </si>
  <si>
    <t>Raffaello Radicchi</t>
  </si>
  <si>
    <t>Dpte Joao</t>
  </si>
  <si>
    <t>Electricité des Hêtres</t>
  </si>
  <si>
    <t>Orée-du-Bois 1-2</t>
  </si>
  <si>
    <t>BC Déco Choffray</t>
  </si>
  <si>
    <t>Winkenbach</t>
  </si>
  <si>
    <t>Acier Favre</t>
  </si>
  <si>
    <t>Divers</t>
  </si>
  <si>
    <t>MGO</t>
  </si>
  <si>
    <t>divers</t>
  </si>
  <si>
    <t>Léopold-Robert 146</t>
  </si>
  <si>
    <t>Alexis-Marie Piaget 29</t>
  </si>
  <si>
    <t>René Berra SA</t>
  </si>
  <si>
    <t>Bois-Noir 21</t>
  </si>
  <si>
    <t>Bois-Noir 17</t>
  </si>
  <si>
    <t>Therm Services</t>
  </si>
  <si>
    <t>Léopold-Robert 76</t>
  </si>
  <si>
    <t>Cofely</t>
  </si>
  <si>
    <t xml:space="preserve">Quinca </t>
  </si>
  <si>
    <t>Jacob-Brandt 61</t>
  </si>
  <si>
    <t>Orée-du-Bois 7</t>
  </si>
  <si>
    <t>Domofen</t>
  </si>
  <si>
    <t>Bon établi</t>
  </si>
  <si>
    <t>Bon soldé</t>
  </si>
  <si>
    <t>Minerba SA</t>
  </si>
  <si>
    <t>Numa-Droz 17</t>
  </si>
  <si>
    <t>Valruz Création</t>
  </si>
  <si>
    <t>Tertre 1</t>
  </si>
  <si>
    <t>Bon pas établi</t>
  </si>
  <si>
    <t>Quittance reçue en retour</t>
  </si>
  <si>
    <t>EP Eléctricité SA</t>
  </si>
  <si>
    <t>Léopold-Robert 84</t>
  </si>
  <si>
    <t xml:space="preserve"> quittance remise le</t>
  </si>
  <si>
    <t>Prés-Verts 20</t>
  </si>
  <si>
    <t>SE/CO.Montant calculé s/plusieurs chantiers</t>
  </si>
  <si>
    <t>SE/CO</t>
  </si>
  <si>
    <t>Sareg SA, villa</t>
  </si>
  <si>
    <t>CO</t>
  </si>
  <si>
    <t xml:space="preserve"> </t>
  </si>
  <si>
    <t xml:space="preserve">SE </t>
  </si>
  <si>
    <t>Jardin Passion Sàrl</t>
  </si>
  <si>
    <t>Orée du Bois 7, U3</t>
  </si>
  <si>
    <t>Divers chantiers</t>
  </si>
  <si>
    <t>Léopold-Robert 57-59</t>
  </si>
  <si>
    <t xml:space="preserve">Domofen </t>
  </si>
  <si>
    <t>CONTRÔLE LD</t>
  </si>
  <si>
    <t>OK DÉJÀ DEDUIT</t>
  </si>
  <si>
    <t xml:space="preserve">SUR MRSA </t>
  </si>
  <si>
    <t>Concepto</t>
  </si>
  <si>
    <t>SE</t>
  </si>
  <si>
    <t>Bon annulé</t>
  </si>
  <si>
    <t>Usine de la Charrière</t>
  </si>
  <si>
    <t>Orée du Bois 55</t>
  </si>
  <si>
    <t>Orée du Bois 20</t>
  </si>
  <si>
    <t>Orée du Bois 19</t>
  </si>
  <si>
    <t>Paix 139</t>
  </si>
  <si>
    <t>Helvétie 28-30</t>
  </si>
  <si>
    <t>SUR FA  601697</t>
  </si>
  <si>
    <t>1848-A-</t>
  </si>
  <si>
    <t>1848-B-</t>
  </si>
  <si>
    <t>1848-C-</t>
  </si>
  <si>
    <t>1849-A-</t>
  </si>
  <si>
    <t>1849-B-</t>
  </si>
  <si>
    <t>1849-C-</t>
  </si>
  <si>
    <t>1850-A-</t>
  </si>
  <si>
    <t>1850-B-</t>
  </si>
  <si>
    <t>1850-C-</t>
  </si>
  <si>
    <t>A. Ortlieb &amp; L. Hirschy SA</t>
  </si>
  <si>
    <t>Orée du Bois 4-6</t>
  </si>
  <si>
    <t>dans mrsa</t>
  </si>
  <si>
    <t>av. 2.12.10, à voir Julie</t>
  </si>
  <si>
    <t>(annule et remplace av. 20.10.2010)</t>
  </si>
  <si>
    <t>Les Endroits Verts, V.A</t>
  </si>
  <si>
    <t>Les Endroits Verts, V.B</t>
  </si>
  <si>
    <t>Les Endroits Verts, V.E</t>
  </si>
  <si>
    <t>Numa-Droz 15</t>
  </si>
  <si>
    <t>1863/er1852</t>
  </si>
  <si>
    <t>Bon inscrit sous 1852 au lieu de 1863 numéro correct. Double corrigé</t>
  </si>
  <si>
    <t>Orée-du-Bois 84-85</t>
  </si>
  <si>
    <t>Orée du Bois 57</t>
  </si>
  <si>
    <t>Paix 87</t>
  </si>
  <si>
    <t>Technicien   responsable</t>
  </si>
  <si>
    <t>P. Schultheiss</t>
  </si>
  <si>
    <t>J. Rodrigues</t>
  </si>
  <si>
    <t>ODB villa 57</t>
  </si>
  <si>
    <t>Clés de secours SA</t>
  </si>
  <si>
    <t>Quartier ODB</t>
  </si>
  <si>
    <t>O. Schneider</t>
  </si>
  <si>
    <t>Endroits Verts, Villa H</t>
  </si>
  <si>
    <t>Endroits Verts, Villa B</t>
  </si>
  <si>
    <t>F. Nussbaum &amp; Fils SA</t>
  </si>
  <si>
    <t>Stavay Mollondin 29a,31,</t>
  </si>
  <si>
    <t>Léopold Robert 92</t>
  </si>
  <si>
    <t>Endroits Verts, Villa J</t>
  </si>
  <si>
    <t>SANET nettoyages</t>
  </si>
  <si>
    <t>ODB 20</t>
  </si>
  <si>
    <t>ODB 55</t>
  </si>
  <si>
    <t>ODB 57</t>
  </si>
  <si>
    <t>Endroits Verts Villa E</t>
  </si>
  <si>
    <t>ODB 19</t>
  </si>
  <si>
    <t>1872A</t>
  </si>
  <si>
    <t>1872 B à J</t>
  </si>
  <si>
    <t>soldé le 04.05.2011</t>
  </si>
  <si>
    <t>deduit 14.45</t>
  </si>
  <si>
    <t>solde 35.55</t>
  </si>
  <si>
    <t xml:space="preserve">Altino </t>
  </si>
  <si>
    <t>ANNULE</t>
  </si>
  <si>
    <t>INFO</t>
  </si>
  <si>
    <t>C. Jacot Chauffage</t>
  </si>
  <si>
    <t>Endroits Verts, villa E</t>
  </si>
  <si>
    <t>Roncinier</t>
  </si>
  <si>
    <t>Acpte n°2 plafond JYSK</t>
  </si>
  <si>
    <t>en attente de la facture de 5000.- pour compenser</t>
  </si>
  <si>
    <t>sera déduit de la facture finale à réception de la garantie</t>
  </si>
  <si>
    <t>Endroits Verts Villa A</t>
  </si>
  <si>
    <t>Obrist &amp; Cie</t>
  </si>
  <si>
    <t>Orée du Bois 25</t>
  </si>
  <si>
    <t>rien</t>
  </si>
  <si>
    <t>Lucien Duc</t>
  </si>
  <si>
    <t>Adjudication</t>
  </si>
  <si>
    <t>Arrangement</t>
  </si>
  <si>
    <t>split</t>
  </si>
  <si>
    <t>annuler</t>
  </si>
  <si>
    <t>J.Ro</t>
  </si>
  <si>
    <t>ok déjà déduit dans mrsa</t>
  </si>
  <si>
    <t>1909Aà 1909Y</t>
  </si>
  <si>
    <t>annulé et remplacé pour client</t>
  </si>
  <si>
    <t>par 1909A à 1909Y</t>
  </si>
  <si>
    <t>Orée du Bois 26</t>
  </si>
  <si>
    <t>orée du Bois 54B</t>
  </si>
  <si>
    <t>sans avenant</t>
  </si>
  <si>
    <t>Domofen SA</t>
  </si>
  <si>
    <t>OK</t>
  </si>
  <si>
    <t>lettre 01.06.2011</t>
  </si>
  <si>
    <t>E.P. Electricité</t>
  </si>
  <si>
    <t>Closel 8</t>
  </si>
  <si>
    <t>Serrurerie Altino SA</t>
  </si>
  <si>
    <t>1929Aà Y</t>
  </si>
  <si>
    <t>ok</t>
  </si>
  <si>
    <t>Orée du Bois 58</t>
  </si>
  <si>
    <t>Orée du Bois 58 A</t>
  </si>
  <si>
    <t>Orée-du-Bois 16-17</t>
  </si>
  <si>
    <t>Villas Mi Côtes, Le Locle</t>
  </si>
  <si>
    <t>Annuler</t>
  </si>
  <si>
    <t>ProImmob</t>
  </si>
  <si>
    <t>Marché 6</t>
  </si>
  <si>
    <t>J.Salvi</t>
  </si>
  <si>
    <t>Orée du Bois 51-51A</t>
  </si>
  <si>
    <t>Orée du Bois 16-17</t>
  </si>
  <si>
    <t xml:space="preserve"> Léopold Robert 56</t>
  </si>
  <si>
    <t>Chemin de Closel 8</t>
  </si>
  <si>
    <t>Endroits Verts Villa J</t>
  </si>
  <si>
    <t>Orée du Bois 51-51B</t>
  </si>
  <si>
    <t>Les empetières, D3</t>
  </si>
  <si>
    <t>Orée du Bois 54</t>
  </si>
  <si>
    <t>RFC Chauffage</t>
  </si>
  <si>
    <t>HC Andersen sup.</t>
  </si>
  <si>
    <t>HC Andersen inf.</t>
  </si>
  <si>
    <t>déduction de 1600.- déjà réalisé sur fact 191 sodle à déduire 3000.-</t>
  </si>
  <si>
    <t>Montant Total:</t>
  </si>
  <si>
    <t>Léopold-Robert 48-50-52</t>
  </si>
  <si>
    <t>Puits 8</t>
  </si>
  <si>
    <t>Empetières, villa B1</t>
  </si>
  <si>
    <t>du 01.01.2010 au 31.12.2014</t>
  </si>
  <si>
    <t>Usine U2, ODB 5</t>
  </si>
  <si>
    <t>transmis à Adrien le 04.04.2014</t>
  </si>
  <si>
    <t>en attente eretour quittance</t>
  </si>
  <si>
    <t>Entreprise 1</t>
  </si>
  <si>
    <t>Société 1</t>
  </si>
  <si>
    <t>et Société 2</t>
  </si>
  <si>
    <t>Société 2</t>
  </si>
  <si>
    <t>Entreprise 3</t>
  </si>
  <si>
    <t>Entreprise 4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</si>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</sst>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b/>
      <sz val="10"/>
      <color indexed="49"/>
      <name val="Arial"/>
      <family val="2"/>
    </font>
    <font>
      <b/>
      <sz val="10"/>
      <color indexed="61"/>
      <name val="Arial"/>
      <family val="2"/>
    </font>
    <font>
      <sz val="10"/>
      <color indexed="61"/>
      <name val="Arial"/>
      <family val="2"/>
    </font>
    <font>
      <sz val="10"/>
      <color indexed="61"/>
      <name val="Arial"/>
      <family val="2"/>
    </font>
    <font>
      <b/>
      <sz val="10"/>
      <color indexed="61"/>
      <name val="Arial"/>
      <family val="2"/>
    </font>
    <font>
      <sz val="10"/>
      <name val="Arial"/>
      <family val="2"/>
    </font>
    <font>
      <b/>
      <sz val="10"/>
      <color indexed="14"/>
      <name val="Arial"/>
      <family val="2"/>
    </font>
    <font>
      <sz val="10"/>
      <color indexed="14"/>
      <name val="Arial"/>
      <family val="2"/>
    </font>
    <font>
      <b/>
      <sz val="14"/>
      <color indexed="14"/>
      <name val="Arial"/>
      <family val="2"/>
    </font>
    <font>
      <sz val="10"/>
      <color indexed="14"/>
      <name val="Arial"/>
      <family val="2"/>
    </font>
    <font>
      <b/>
      <sz val="10"/>
      <color indexed="14"/>
      <name val="Arial"/>
      <family val="2"/>
    </font>
    <font>
      <sz val="10"/>
      <color indexed="57"/>
      <name val="Arial"/>
      <family val="2"/>
    </font>
    <font>
      <b/>
      <sz val="10"/>
      <color indexed="57"/>
      <name val="Arial"/>
      <family val="2"/>
    </font>
    <font>
      <sz val="10"/>
      <color indexed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20"/>
      <color indexed="10"/>
      <name val="Arial"/>
      <family val="2"/>
    </font>
    <font>
      <sz val="20"/>
      <color indexed="10"/>
      <name val="Arial"/>
      <family val="2"/>
    </font>
    <font>
      <sz val="14"/>
      <name val="Arial"/>
      <family val="2"/>
    </font>
    <font>
      <sz val="14"/>
      <color indexed="10"/>
      <name val="Arial"/>
      <family val="2"/>
    </font>
    <font>
      <sz val="20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8"/>
      <color indexed="10"/>
      <name val="Arial"/>
      <family val="2"/>
    </font>
    <font>
      <sz val="20"/>
      <color indexed="10"/>
      <name val="Arial"/>
      <family val="2"/>
    </font>
    <font>
      <sz val="16"/>
      <name val="Arial"/>
      <family val="2"/>
    </font>
    <font>
      <sz val="16"/>
      <color indexed="8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6"/>
      <color indexed="10"/>
      <name val="Arial"/>
      <family val="2"/>
    </font>
    <font>
      <sz val="12"/>
      <color indexed="10"/>
      <name val="Arial"/>
      <family val="2"/>
    </font>
    <font>
      <sz val="11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5">
    <xf numFmtId="0" fontId="0" fillId="0" borderId="0" xfId="0"/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0" fontId="0" fillId="0" borderId="0" xfId="0" applyFill="1"/>
    <xf numFmtId="0" fontId="3" fillId="0" borderId="0" xfId="0" applyFont="1" applyAlignment="1">
      <alignment wrapText="1"/>
    </xf>
    <xf numFmtId="0" fontId="7" fillId="0" borderId="0" xfId="0" applyFont="1"/>
    <xf numFmtId="0" fontId="7" fillId="0" borderId="0" xfId="0" applyFont="1" applyFill="1"/>
    <xf numFmtId="0" fontId="1" fillId="0" borderId="0" xfId="0" applyFont="1" applyFill="1"/>
    <xf numFmtId="14" fontId="23" fillId="0" borderId="0" xfId="0" applyNumberFormat="1" applyFont="1"/>
    <xf numFmtId="0" fontId="23" fillId="0" borderId="0" xfId="0" applyFont="1"/>
    <xf numFmtId="4" fontId="23" fillId="0" borderId="0" xfId="0" applyNumberFormat="1" applyFont="1"/>
    <xf numFmtId="14" fontId="24" fillId="0" borderId="0" xfId="0" applyNumberFormat="1" applyFont="1"/>
    <xf numFmtId="0" fontId="24" fillId="0" borderId="0" xfId="0" applyFont="1"/>
    <xf numFmtId="4" fontId="24" fillId="0" borderId="0" xfId="0" applyNumberFormat="1" applyFont="1"/>
    <xf numFmtId="0" fontId="23" fillId="0" borderId="9" xfId="0" applyFont="1" applyBorder="1" applyAlignment="1">
      <alignment wrapText="1"/>
    </xf>
    <xf numFmtId="0" fontId="25" fillId="0" borderId="0" xfId="0" applyFont="1"/>
    <xf numFmtId="0" fontId="26" fillId="0" borderId="0" xfId="0" applyFont="1"/>
    <xf numFmtId="0" fontId="25" fillId="0" borderId="0" xfId="0" applyFont="1" applyAlignment="1">
      <alignment wrapText="1"/>
    </xf>
    <xf numFmtId="0" fontId="23" fillId="0" borderId="0" xfId="0" applyFont="1" applyAlignment="1">
      <alignment wrapText="1"/>
    </xf>
    <xf numFmtId="0" fontId="24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right"/>
    </xf>
    <xf numFmtId="0" fontId="28" fillId="0" borderId="0" xfId="0" applyFont="1" applyAlignment="1">
      <alignment horizontal="left"/>
    </xf>
    <xf numFmtId="0" fontId="28" fillId="0" borderId="0" xfId="0" applyFont="1"/>
    <xf numFmtId="0" fontId="27" fillId="0" borderId="0" xfId="0" applyFont="1" applyFill="1"/>
    <xf numFmtId="0" fontId="29" fillId="0" borderId="0" xfId="0" applyFont="1"/>
    <xf numFmtId="0" fontId="33" fillId="0" borderId="0" xfId="0" applyFont="1" applyFill="1"/>
    <xf numFmtId="0" fontId="33" fillId="0" borderId="0" xfId="0" applyFont="1"/>
    <xf numFmtId="14" fontId="34" fillId="3" borderId="9" xfId="0" applyNumberFormat="1" applyFont="1" applyFill="1" applyBorder="1"/>
    <xf numFmtId="0" fontId="34" fillId="3" borderId="9" xfId="0" applyFont="1" applyFill="1" applyBorder="1"/>
    <xf numFmtId="4" fontId="34" fillId="3" borderId="9" xfId="0" applyNumberFormat="1" applyFont="1" applyFill="1" applyBorder="1"/>
    <xf numFmtId="14" fontId="34" fillId="2" borderId="9" xfId="0" applyNumberFormat="1" applyFont="1" applyFill="1" applyBorder="1"/>
    <xf numFmtId="0" fontId="34" fillId="2" borderId="9" xfId="0" applyFont="1" applyFill="1" applyBorder="1"/>
    <xf numFmtId="4" fontId="34" fillId="2" borderId="9" xfId="0" applyNumberFormat="1" applyFont="1" applyFill="1" applyBorder="1"/>
    <xf numFmtId="14" fontId="34" fillId="4" borderId="9" xfId="0" applyNumberFormat="1" applyFont="1" applyFill="1" applyBorder="1"/>
    <xf numFmtId="0" fontId="34" fillId="4" borderId="9" xfId="0" applyFont="1" applyFill="1" applyBorder="1"/>
    <xf numFmtId="4" fontId="34" fillId="4" borderId="9" xfId="0" applyNumberFormat="1" applyFont="1" applyFill="1" applyBorder="1"/>
    <xf numFmtId="0" fontId="34" fillId="4" borderId="9" xfId="0" applyFont="1" applyFill="1" applyBorder="1" applyAlignment="1">
      <alignment horizontal="center"/>
    </xf>
    <xf numFmtId="0" fontId="34" fillId="3" borderId="9" xfId="0" applyFont="1" applyFill="1" applyBorder="1" applyAlignment="1">
      <alignment horizontal="center"/>
    </xf>
    <xf numFmtId="14" fontId="34" fillId="5" borderId="9" xfId="0" applyNumberFormat="1" applyFont="1" applyFill="1" applyBorder="1"/>
    <xf numFmtId="0" fontId="34" fillId="5" borderId="9" xfId="0" applyFont="1" applyFill="1" applyBorder="1"/>
    <xf numFmtId="4" fontId="34" fillId="5" borderId="9" xfId="0" applyNumberFormat="1" applyFont="1" applyFill="1" applyBorder="1"/>
    <xf numFmtId="14" fontId="35" fillId="5" borderId="9" xfId="0" applyNumberFormat="1" applyFont="1" applyFill="1" applyBorder="1"/>
    <xf numFmtId="0" fontId="35" fillId="5" borderId="9" xfId="0" applyFont="1" applyFill="1" applyBorder="1"/>
    <xf numFmtId="4" fontId="35" fillId="5" borderId="9" xfId="0" applyNumberFormat="1" applyFont="1" applyFill="1" applyBorder="1"/>
    <xf numFmtId="0" fontId="35" fillId="5" borderId="9" xfId="0" applyFont="1" applyFill="1" applyBorder="1" applyAlignment="1">
      <alignment horizontal="right"/>
    </xf>
    <xf numFmtId="0" fontId="34" fillId="2" borderId="9" xfId="0" applyFont="1" applyFill="1" applyBorder="1" applyAlignment="1">
      <alignment horizontal="center"/>
    </xf>
    <xf numFmtId="0" fontId="34" fillId="3" borderId="9" xfId="0" applyFont="1" applyFill="1" applyBorder="1" applyAlignment="1">
      <alignment horizontal="right"/>
    </xf>
    <xf numFmtId="0" fontId="34" fillId="4" borderId="9" xfId="0" applyFont="1" applyFill="1" applyBorder="1" applyAlignment="1">
      <alignment horizontal="right"/>
    </xf>
    <xf numFmtId="14" fontId="34" fillId="0" borderId="0" xfId="0" applyNumberFormat="1" applyFont="1"/>
    <xf numFmtId="0" fontId="34" fillId="6" borderId="9" xfId="0" applyFont="1" applyFill="1" applyBorder="1"/>
    <xf numFmtId="0" fontId="34" fillId="0" borderId="0" xfId="0" applyFont="1"/>
    <xf numFmtId="4" fontId="34" fillId="0" borderId="0" xfId="0" applyNumberFormat="1" applyFont="1"/>
    <xf numFmtId="0" fontId="34" fillId="0" borderId="5" xfId="0" applyFont="1" applyFill="1" applyBorder="1"/>
    <xf numFmtId="0" fontId="34" fillId="2" borderId="9" xfId="0" applyFont="1" applyFill="1" applyBorder="1" applyAlignment="1">
      <alignment horizontal="right"/>
    </xf>
    <xf numFmtId="0" fontId="31" fillId="0" borderId="0" xfId="0" applyFont="1" applyFill="1"/>
    <xf numFmtId="0" fontId="29" fillId="0" borderId="0" xfId="0" applyFont="1" applyFill="1"/>
    <xf numFmtId="0" fontId="37" fillId="0" borderId="0" xfId="0" applyFont="1"/>
    <xf numFmtId="0" fontId="37" fillId="0" borderId="0" xfId="0" applyFont="1" applyFill="1"/>
    <xf numFmtId="0" fontId="30" fillId="0" borderId="0" xfId="0" applyFont="1" applyFill="1"/>
    <xf numFmtId="0" fontId="34" fillId="3" borderId="10" xfId="0" applyFont="1" applyFill="1" applyBorder="1"/>
    <xf numFmtId="0" fontId="34" fillId="7" borderId="11" xfId="0" applyFont="1" applyFill="1" applyBorder="1"/>
    <xf numFmtId="0" fontId="38" fillId="0" borderId="0" xfId="0" applyFont="1" applyFill="1" applyBorder="1"/>
    <xf numFmtId="0" fontId="39" fillId="0" borderId="0" xfId="0" applyFont="1" applyFill="1" applyAlignment="1">
      <alignment horizontal="right"/>
    </xf>
    <xf numFmtId="0" fontId="39" fillId="0" borderId="0" xfId="0" applyFont="1" applyFill="1"/>
    <xf numFmtId="0" fontId="39" fillId="0" borderId="0" xfId="0" applyFont="1"/>
    <xf numFmtId="0" fontId="22" fillId="0" borderId="0" xfId="0" applyFont="1" applyFill="1"/>
    <xf numFmtId="0" fontId="4" fillId="0" borderId="0" xfId="0" applyFont="1" applyFill="1"/>
    <xf numFmtId="0" fontId="3" fillId="0" borderId="0" xfId="0" applyFont="1" applyFill="1" applyAlignment="1">
      <alignment wrapText="1"/>
    </xf>
    <xf numFmtId="0" fontId="32" fillId="0" borderId="0" xfId="0" applyFont="1" applyFill="1"/>
    <xf numFmtId="0" fontId="40" fillId="0" borderId="0" xfId="0" applyFont="1" applyFill="1"/>
    <xf numFmtId="0" fontId="22" fillId="0" borderId="0" xfId="0" applyFont="1"/>
    <xf numFmtId="0" fontId="39" fillId="0" borderId="0" xfId="0" applyFont="1" applyFill="1" applyBorder="1" applyAlignment="1">
      <alignment horizontal="right"/>
    </xf>
    <xf numFmtId="0" fontId="39" fillId="0" borderId="0" xfId="0" applyFont="1" applyFill="1" applyBorder="1"/>
    <xf numFmtId="14" fontId="35" fillId="3" borderId="9" xfId="0" applyNumberFormat="1" applyFont="1" applyFill="1" applyBorder="1"/>
    <xf numFmtId="0" fontId="35" fillId="3" borderId="9" xfId="0" applyFont="1" applyFill="1" applyBorder="1"/>
    <xf numFmtId="4" fontId="35" fillId="3" borderId="9" xfId="0" applyNumberFormat="1" applyFont="1" applyFill="1" applyBorder="1"/>
    <xf numFmtId="0" fontId="35" fillId="3" borderId="9" xfId="0" applyFont="1" applyFill="1" applyBorder="1" applyAlignment="1">
      <alignment horizontal="right"/>
    </xf>
    <xf numFmtId="0" fontId="39" fillId="0" borderId="0" xfId="0" applyFont="1" applyFill="1" applyAlignment="1">
      <alignment horizontal="left"/>
    </xf>
    <xf numFmtId="0" fontId="34" fillId="0" borderId="0" xfId="0" applyFont="1" applyFill="1" applyBorder="1"/>
    <xf numFmtId="14" fontId="38" fillId="7" borderId="9" xfId="0" applyNumberFormat="1" applyFont="1" applyFill="1" applyBorder="1"/>
    <xf numFmtId="0" fontId="38" fillId="7" borderId="9" xfId="0" applyFont="1" applyFill="1" applyBorder="1"/>
    <xf numFmtId="4" fontId="38" fillId="7" borderId="9" xfId="0" applyNumberFormat="1" applyFont="1" applyFill="1" applyBorder="1"/>
    <xf numFmtId="0" fontId="38" fillId="7" borderId="9" xfId="0" applyFont="1" applyFill="1" applyBorder="1" applyAlignment="1">
      <alignment horizontal="right"/>
    </xf>
    <xf numFmtId="0" fontId="38" fillId="7" borderId="9" xfId="0" applyFont="1" applyFill="1" applyBorder="1" applyAlignment="1">
      <alignment horizontal="center"/>
    </xf>
    <xf numFmtId="0" fontId="28" fillId="8" borderId="0" xfId="0" applyFont="1" applyFill="1"/>
    <xf numFmtId="0" fontId="33" fillId="8" borderId="0" xfId="0" applyFont="1" applyFill="1"/>
    <xf numFmtId="0" fontId="31" fillId="8" borderId="0" xfId="0" applyFont="1" applyFill="1"/>
    <xf numFmtId="0" fontId="32" fillId="8" borderId="0" xfId="0" applyFont="1" applyFill="1"/>
    <xf numFmtId="0" fontId="28" fillId="0" borderId="0" xfId="0" applyFont="1" applyBorder="1"/>
    <xf numFmtId="0" fontId="28" fillId="0" borderId="0" xfId="0" applyFont="1" applyFill="1" applyBorder="1"/>
    <xf numFmtId="0" fontId="16" fillId="0" borderId="0" xfId="0" applyFont="1" applyFill="1"/>
    <xf numFmtId="4" fontId="21" fillId="0" borderId="0" xfId="0" applyNumberFormat="1" applyFont="1" applyFill="1"/>
    <xf numFmtId="0" fontId="28" fillId="4" borderId="0" xfId="0" applyFont="1" applyFill="1"/>
    <xf numFmtId="0" fontId="28" fillId="4" borderId="0" xfId="0" applyFont="1" applyFill="1" applyAlignment="1">
      <alignment horizontal="right"/>
    </xf>
    <xf numFmtId="0" fontId="0" fillId="4" borderId="0" xfId="0" applyFill="1"/>
    <xf numFmtId="14" fontId="34" fillId="3" borderId="0" xfId="0" applyNumberFormat="1" applyFont="1" applyFill="1" applyBorder="1"/>
    <xf numFmtId="0" fontId="34" fillId="3" borderId="0" xfId="0" applyFont="1" applyFill="1" applyBorder="1"/>
    <xf numFmtId="4" fontId="34" fillId="3" borderId="0" xfId="0" applyNumberFormat="1" applyFont="1" applyFill="1" applyBorder="1"/>
    <xf numFmtId="0" fontId="34" fillId="3" borderId="0" xfId="0" applyFont="1" applyFill="1" applyBorder="1" applyAlignment="1">
      <alignment horizontal="center"/>
    </xf>
    <xf numFmtId="0" fontId="34" fillId="4" borderId="0" xfId="0" applyFont="1" applyFill="1" applyBorder="1"/>
    <xf numFmtId="0" fontId="34" fillId="4" borderId="12" xfId="0" applyFont="1" applyFill="1" applyBorder="1"/>
    <xf numFmtId="0" fontId="35" fillId="3" borderId="12" xfId="0" applyFont="1" applyFill="1" applyBorder="1"/>
    <xf numFmtId="0" fontId="34" fillId="2" borderId="12" xfId="0" applyFont="1" applyFill="1" applyBorder="1"/>
    <xf numFmtId="0" fontId="34" fillId="3" borderId="11" xfId="0" applyFont="1" applyFill="1" applyBorder="1"/>
    <xf numFmtId="0" fontId="34" fillId="3" borderId="13" xfId="0" applyFont="1" applyFill="1" applyBorder="1"/>
    <xf numFmtId="0" fontId="34" fillId="3" borderId="13" xfId="0" applyFont="1" applyFill="1" applyBorder="1" applyAlignment="1">
      <alignment horizontal="center"/>
    </xf>
    <xf numFmtId="14" fontId="34" fillId="3" borderId="13" xfId="0" applyNumberFormat="1" applyFont="1" applyFill="1" applyBorder="1"/>
    <xf numFmtId="0" fontId="34" fillId="3" borderId="14" xfId="0" applyFont="1" applyFill="1" applyBorder="1"/>
    <xf numFmtId="0" fontId="34" fillId="3" borderId="14" xfId="0" applyFont="1" applyFill="1" applyBorder="1" applyAlignment="1">
      <alignment horizontal="center"/>
    </xf>
    <xf numFmtId="14" fontId="34" fillId="3" borderId="14" xfId="0" applyNumberFormat="1" applyFont="1" applyFill="1" applyBorder="1"/>
    <xf numFmtId="0" fontId="34" fillId="3" borderId="12" xfId="0" applyFont="1" applyFill="1" applyBorder="1"/>
    <xf numFmtId="0" fontId="34" fillId="5" borderId="12" xfId="0" applyFont="1" applyFill="1" applyBorder="1"/>
    <xf numFmtId="0" fontId="35" fillId="5" borderId="12" xfId="0" applyFont="1" applyFill="1" applyBorder="1"/>
    <xf numFmtId="0" fontId="38" fillId="7" borderId="12" xfId="0" applyFont="1" applyFill="1" applyBorder="1"/>
    <xf numFmtId="14" fontId="23" fillId="0" borderId="10" xfId="0" applyNumberFormat="1" applyFont="1" applyBorder="1" applyAlignment="1">
      <alignment wrapText="1"/>
    </xf>
    <xf numFmtId="0" fontId="23" fillId="0" borderId="10" xfId="0" applyFont="1" applyBorder="1" applyAlignment="1">
      <alignment wrapText="1"/>
    </xf>
    <xf numFmtId="4" fontId="23" fillId="0" borderId="10" xfId="0" applyNumberFormat="1" applyFont="1" applyBorder="1" applyAlignment="1">
      <alignment wrapText="1"/>
    </xf>
    <xf numFmtId="14" fontId="34" fillId="3" borderId="15" xfId="0" applyNumberFormat="1" applyFont="1" applyFill="1" applyBorder="1"/>
    <xf numFmtId="4" fontId="34" fillId="3" borderId="13" xfId="0" applyNumberFormat="1" applyFont="1" applyFill="1" applyBorder="1"/>
    <xf numFmtId="14" fontId="34" fillId="3" borderId="16" xfId="0" applyNumberFormat="1" applyFont="1" applyFill="1" applyBorder="1"/>
    <xf numFmtId="14" fontId="34" fillId="2" borderId="17" xfId="0" applyNumberFormat="1" applyFont="1" applyFill="1" applyBorder="1"/>
    <xf numFmtId="14" fontId="34" fillId="2" borderId="18" xfId="0" applyNumberFormat="1" applyFont="1" applyFill="1" applyBorder="1"/>
    <xf numFmtId="14" fontId="34" fillId="3" borderId="17" xfId="0" applyNumberFormat="1" applyFont="1" applyFill="1" applyBorder="1"/>
    <xf numFmtId="14" fontId="34" fillId="3" borderId="18" xfId="0" applyNumberFormat="1" applyFont="1" applyFill="1" applyBorder="1"/>
    <xf numFmtId="14" fontId="34" fillId="4" borderId="17" xfId="0" applyNumberFormat="1" applyFont="1" applyFill="1" applyBorder="1"/>
    <xf numFmtId="14" fontId="34" fillId="4" borderId="18" xfId="0" applyNumberFormat="1" applyFont="1" applyFill="1" applyBorder="1"/>
    <xf numFmtId="14" fontId="34" fillId="5" borderId="17" xfId="0" applyNumberFormat="1" applyFont="1" applyFill="1" applyBorder="1"/>
    <xf numFmtId="14" fontId="34" fillId="5" borderId="18" xfId="0" applyNumberFormat="1" applyFont="1" applyFill="1" applyBorder="1"/>
    <xf numFmtId="14" fontId="35" fillId="5" borderId="17" xfId="0" applyNumberFormat="1" applyFont="1" applyFill="1" applyBorder="1"/>
    <xf numFmtId="14" fontId="35" fillId="5" borderId="18" xfId="0" applyNumberFormat="1" applyFont="1" applyFill="1" applyBorder="1"/>
    <xf numFmtId="14" fontId="38" fillId="7" borderId="17" xfId="0" applyNumberFormat="1" applyFont="1" applyFill="1" applyBorder="1"/>
    <xf numFmtId="14" fontId="38" fillId="7" borderId="18" xfId="0" applyNumberFormat="1" applyFont="1" applyFill="1" applyBorder="1"/>
    <xf numFmtId="14" fontId="35" fillId="3" borderId="17" xfId="0" applyNumberFormat="1" applyFont="1" applyFill="1" applyBorder="1"/>
    <xf numFmtId="14" fontId="35" fillId="3" borderId="18" xfId="0" applyNumberFormat="1" applyFont="1" applyFill="1" applyBorder="1"/>
    <xf numFmtId="14" fontId="34" fillId="3" borderId="19" xfId="0" applyNumberFormat="1" applyFont="1" applyFill="1" applyBorder="1"/>
    <xf numFmtId="4" fontId="34" fillId="3" borderId="14" xfId="0" applyNumberFormat="1" applyFont="1" applyFill="1" applyBorder="1"/>
    <xf numFmtId="14" fontId="34" fillId="3" borderId="20" xfId="0" applyNumberFormat="1" applyFont="1" applyFill="1" applyBorder="1"/>
    <xf numFmtId="14" fontId="34" fillId="3" borderId="21" xfId="0" applyNumberFormat="1" applyFont="1" applyFill="1" applyBorder="1"/>
    <xf numFmtId="4" fontId="34" fillId="3" borderId="10" xfId="0" applyNumberFormat="1" applyFont="1" applyFill="1" applyBorder="1"/>
    <xf numFmtId="0" fontId="34" fillId="3" borderId="10" xfId="0" applyFont="1" applyFill="1" applyBorder="1" applyAlignment="1">
      <alignment horizontal="center"/>
    </xf>
    <xf numFmtId="14" fontId="34" fillId="3" borderId="10" xfId="0" applyNumberFormat="1" applyFont="1" applyFill="1" applyBorder="1"/>
    <xf numFmtId="14" fontId="34" fillId="3" borderId="22" xfId="0" applyNumberFormat="1" applyFont="1" applyFill="1" applyBorder="1"/>
    <xf numFmtId="0" fontId="1" fillId="0" borderId="0" xfId="0" applyFont="1"/>
    <xf numFmtId="0" fontId="27" fillId="0" borderId="0" xfId="0" applyFont="1" applyFill="1" applyAlignment="1">
      <alignment horizontal="right"/>
    </xf>
    <xf numFmtId="0" fontId="43" fillId="0" borderId="0" xfId="0" applyFont="1" applyFill="1"/>
    <xf numFmtId="4" fontId="0" fillId="0" borderId="0" xfId="0" applyNumberFormat="1" applyFill="1"/>
    <xf numFmtId="0" fontId="3" fillId="0" borderId="0" xfId="0" applyFont="1" applyFill="1"/>
    <xf numFmtId="4" fontId="3" fillId="0" borderId="0" xfId="0" applyNumberFormat="1" applyFont="1" applyFill="1"/>
    <xf numFmtId="0" fontId="9" fillId="0" borderId="0" xfId="0" applyFont="1" applyFill="1"/>
    <xf numFmtId="0" fontId="14" fillId="0" borderId="0" xfId="0" applyFont="1" applyFill="1"/>
    <xf numFmtId="0" fontId="34" fillId="2" borderId="0" xfId="0" applyFont="1" applyFill="1" applyBorder="1"/>
    <xf numFmtId="14" fontId="34" fillId="0" borderId="0" xfId="0" applyNumberFormat="1" applyFont="1" applyFill="1" applyBorder="1"/>
    <xf numFmtId="4" fontId="34" fillId="0" borderId="0" xfId="0" applyNumberFormat="1" applyFont="1" applyFill="1" applyBorder="1"/>
    <xf numFmtId="0" fontId="34" fillId="0" borderId="0" xfId="0" applyFont="1" applyFill="1" applyBorder="1" applyAlignment="1">
      <alignment horizontal="center"/>
    </xf>
    <xf numFmtId="4" fontId="34" fillId="4" borderId="23" xfId="0" applyNumberFormat="1" applyFont="1" applyFill="1" applyBorder="1"/>
    <xf numFmtId="4" fontId="34" fillId="4" borderId="24" xfId="0" applyNumberFormat="1" applyFont="1" applyFill="1" applyBorder="1"/>
    <xf numFmtId="0" fontId="13" fillId="0" borderId="0" xfId="0" applyFont="1" applyFill="1"/>
    <xf numFmtId="0" fontId="19" fillId="0" borderId="0" xfId="0" applyFont="1" applyFill="1"/>
    <xf numFmtId="1" fontId="11" fillId="0" borderId="0" xfId="0" applyNumberFormat="1" applyFont="1" applyFill="1"/>
    <xf numFmtId="0" fontId="18" fillId="0" borderId="0" xfId="0" applyFont="1" applyFill="1"/>
    <xf numFmtId="1" fontId="10" fillId="0" borderId="0" xfId="0" applyNumberFormat="1" applyFont="1" applyFill="1"/>
    <xf numFmtId="0" fontId="12" fillId="0" borderId="0" xfId="0" applyNumberFormat="1" applyFont="1" applyFill="1"/>
    <xf numFmtId="14" fontId="0" fillId="0" borderId="0" xfId="0" applyNumberFormat="1" applyFill="1"/>
    <xf numFmtId="1" fontId="21" fillId="0" borderId="0" xfId="0" applyNumberFormat="1" applyFont="1" applyFill="1"/>
    <xf numFmtId="0" fontId="20" fillId="0" borderId="0" xfId="0" applyFont="1" applyFill="1"/>
    <xf numFmtId="1" fontId="12" fillId="0" borderId="0" xfId="0" applyNumberFormat="1" applyFont="1" applyFill="1"/>
    <xf numFmtId="4" fontId="10" fillId="0" borderId="0" xfId="0" applyNumberFormat="1" applyFont="1" applyFill="1"/>
    <xf numFmtId="0" fontId="12" fillId="0" borderId="0" xfId="0" applyFont="1" applyFill="1"/>
    <xf numFmtId="0" fontId="10" fillId="0" borderId="0" xfId="0" applyFont="1" applyFill="1"/>
    <xf numFmtId="0" fontId="3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10" xfId="0" applyFont="1" applyBorder="1" applyAlignment="1">
      <alignment horizontal="center" wrapText="1"/>
    </xf>
    <xf numFmtId="0" fontId="34" fillId="9" borderId="0" xfId="0" applyFont="1" applyFill="1" applyBorder="1"/>
    <xf numFmtId="0" fontId="34" fillId="4" borderId="11" xfId="0" applyFont="1" applyFill="1" applyBorder="1"/>
    <xf numFmtId="0" fontId="34" fillId="2" borderId="11" xfId="0" applyFont="1" applyFill="1" applyBorder="1"/>
    <xf numFmtId="14" fontId="34" fillId="0" borderId="9" xfId="0" applyNumberFormat="1" applyFont="1" applyBorder="1"/>
    <xf numFmtId="0" fontId="34" fillId="0" borderId="9" xfId="0" applyFont="1" applyFill="1" applyBorder="1"/>
    <xf numFmtId="0" fontId="34" fillId="0" borderId="9" xfId="0" applyFont="1" applyBorder="1"/>
    <xf numFmtId="0" fontId="4" fillId="0" borderId="9" xfId="0" applyFont="1" applyBorder="1"/>
    <xf numFmtId="0" fontId="34" fillId="6" borderId="11" xfId="0" applyFont="1" applyFill="1" applyBorder="1"/>
    <xf numFmtId="0" fontId="38" fillId="0" borderId="9" xfId="0" applyFont="1" applyFill="1" applyBorder="1"/>
    <xf numFmtId="0" fontId="34" fillId="0" borderId="23" xfId="0" applyFont="1" applyBorder="1"/>
    <xf numFmtId="0" fontId="34" fillId="0" borderId="23" xfId="0" applyFont="1" applyFill="1" applyBorder="1"/>
    <xf numFmtId="0" fontId="38" fillId="0" borderId="23" xfId="0" applyFont="1" applyFill="1" applyBorder="1"/>
    <xf numFmtId="4" fontId="34" fillId="0" borderId="24" xfId="0" applyNumberFormat="1" applyFont="1" applyBorder="1"/>
    <xf numFmtId="4" fontId="4" fillId="0" borderId="24" xfId="0" applyNumberFormat="1" applyFont="1" applyBorder="1"/>
    <xf numFmtId="0" fontId="34" fillId="0" borderId="24" xfId="0" applyFont="1" applyBorder="1" applyAlignment="1">
      <alignment horizontal="center"/>
    </xf>
    <xf numFmtId="14" fontId="34" fillId="0" borderId="12" xfId="0" applyNumberFormat="1" applyFont="1" applyBorder="1"/>
    <xf numFmtId="0" fontId="34" fillId="0" borderId="0" xfId="0" applyFont="1" applyBorder="1"/>
    <xf numFmtId="14" fontId="34" fillId="0" borderId="17" xfId="0" applyNumberFormat="1" applyFont="1" applyFill="1" applyBorder="1"/>
    <xf numFmtId="4" fontId="34" fillId="0" borderId="9" xfId="0" applyNumberFormat="1" applyFont="1" applyFill="1" applyBorder="1"/>
    <xf numFmtId="0" fontId="34" fillId="0" borderId="9" xfId="0" applyFont="1" applyFill="1" applyBorder="1" applyAlignment="1">
      <alignment horizontal="center"/>
    </xf>
    <xf numFmtId="14" fontId="34" fillId="0" borderId="9" xfId="0" applyNumberFormat="1" applyFont="1" applyFill="1" applyBorder="1"/>
    <xf numFmtId="14" fontId="34" fillId="0" borderId="18" xfId="0" applyNumberFormat="1" applyFont="1" applyFill="1" applyBorder="1"/>
    <xf numFmtId="14" fontId="34" fillId="0" borderId="21" xfId="0" applyNumberFormat="1" applyFont="1" applyFill="1" applyBorder="1"/>
    <xf numFmtId="0" fontId="34" fillId="0" borderId="10" xfId="0" applyFont="1" applyFill="1" applyBorder="1"/>
    <xf numFmtId="4" fontId="34" fillId="0" borderId="10" xfId="0" applyNumberFormat="1" applyFont="1" applyFill="1" applyBorder="1"/>
    <xf numFmtId="0" fontId="34" fillId="0" borderId="10" xfId="0" applyFont="1" applyFill="1" applyBorder="1" applyAlignment="1">
      <alignment horizontal="center"/>
    </xf>
    <xf numFmtId="14" fontId="34" fillId="0" borderId="10" xfId="0" applyNumberFormat="1" applyFont="1" applyFill="1" applyBorder="1"/>
    <xf numFmtId="14" fontId="34" fillId="0" borderId="22" xfId="0" applyNumberFormat="1" applyFont="1" applyFill="1" applyBorder="1"/>
    <xf numFmtId="0" fontId="34" fillId="0" borderId="9" xfId="0" applyFont="1" applyFill="1" applyBorder="1" applyAlignment="1">
      <alignment horizontal="right"/>
    </xf>
    <xf numFmtId="0" fontId="34" fillId="0" borderId="10" xfId="0" applyFont="1" applyFill="1" applyBorder="1" applyAlignment="1">
      <alignment horizontal="right"/>
    </xf>
    <xf numFmtId="0" fontId="34" fillId="0" borderId="11" xfId="0" applyFont="1" applyFill="1" applyBorder="1"/>
    <xf numFmtId="4" fontId="34" fillId="0" borderId="23" xfId="0" applyNumberFormat="1" applyFont="1" applyFill="1" applyBorder="1"/>
    <xf numFmtId="4" fontId="34" fillId="0" borderId="24" xfId="0" applyNumberFormat="1" applyFont="1" applyFill="1" applyBorder="1"/>
    <xf numFmtId="0" fontId="34" fillId="0" borderId="24" xfId="0" applyFont="1" applyFill="1" applyBorder="1" applyAlignment="1">
      <alignment horizontal="center"/>
    </xf>
    <xf numFmtId="14" fontId="34" fillId="0" borderId="12" xfId="0" applyNumberFormat="1" applyFont="1" applyFill="1" applyBorder="1"/>
    <xf numFmtId="0" fontId="34" fillId="0" borderId="27" xfId="0" applyFont="1" applyFill="1" applyBorder="1"/>
    <xf numFmtId="4" fontId="34" fillId="0" borderId="2" xfId="0" applyNumberFormat="1" applyFont="1" applyFill="1" applyBorder="1"/>
    <xf numFmtId="4" fontId="34" fillId="0" borderId="3" xfId="0" applyNumberFormat="1" applyFont="1" applyFill="1" applyBorder="1"/>
    <xf numFmtId="0" fontId="34" fillId="0" borderId="3" xfId="0" applyFont="1" applyFill="1" applyBorder="1" applyAlignment="1">
      <alignment horizontal="center"/>
    </xf>
    <xf numFmtId="0" fontId="8" fillId="0" borderId="0" xfId="0" applyFont="1" applyFill="1"/>
    <xf numFmtId="0" fontId="17" fillId="0" borderId="0" xfId="0" applyFont="1" applyFill="1"/>
    <xf numFmtId="0" fontId="15" fillId="0" borderId="0" xfId="0" applyFont="1" applyFill="1"/>
    <xf numFmtId="0" fontId="14" fillId="0" borderId="0" xfId="0" applyNumberFormat="1" applyFont="1" applyFill="1"/>
    <xf numFmtId="0" fontId="18" fillId="0" borderId="0" xfId="0" applyNumberFormat="1" applyFont="1" applyFill="1"/>
    <xf numFmtId="4" fontId="15" fillId="0" borderId="0" xfId="0" applyNumberFormat="1" applyFont="1" applyFill="1"/>
    <xf numFmtId="0" fontId="11" fillId="0" borderId="0" xfId="0" applyNumberFormat="1" applyFont="1" applyFill="1"/>
    <xf numFmtId="14" fontId="16" fillId="0" borderId="0" xfId="0" applyNumberFormat="1" applyFont="1" applyFill="1"/>
    <xf numFmtId="14" fontId="18" fillId="0" borderId="0" xfId="0" applyNumberFormat="1" applyFont="1" applyFill="1"/>
    <xf numFmtId="0" fontId="0" fillId="0" borderId="0" xfId="0" applyNumberFormat="1" applyFill="1"/>
    <xf numFmtId="0" fontId="21" fillId="0" borderId="0" xfId="0" applyFont="1" applyFill="1"/>
    <xf numFmtId="0" fontId="3" fillId="0" borderId="0" xfId="0" applyFont="1" applyFill="1" applyAlignment="1">
      <alignment horizontal="right"/>
    </xf>
    <xf numFmtId="4" fontId="19" fillId="0" borderId="0" xfId="0" applyNumberFormat="1" applyFont="1" applyFill="1"/>
    <xf numFmtId="4" fontId="16" fillId="0" borderId="0" xfId="0" applyNumberFormat="1" applyFont="1" applyFill="1"/>
    <xf numFmtId="4" fontId="18" fillId="0" borderId="0" xfId="0" applyNumberFormat="1" applyFont="1" applyFill="1"/>
    <xf numFmtId="0" fontId="11" fillId="0" borderId="0" xfId="0" applyFont="1" applyFill="1"/>
    <xf numFmtId="4" fontId="11" fillId="0" borderId="0" xfId="0" applyNumberFormat="1" applyFont="1" applyFill="1"/>
    <xf numFmtId="0" fontId="36" fillId="0" borderId="0" xfId="0" applyFont="1" applyFill="1" applyBorder="1"/>
    <xf numFmtId="4" fontId="12" fillId="0" borderId="0" xfId="0" applyNumberFormat="1" applyFont="1" applyFill="1"/>
    <xf numFmtId="0" fontId="3" fillId="0" borderId="2" xfId="0" applyFont="1" applyFill="1" applyBorder="1"/>
    <xf numFmtId="0" fontId="15" fillId="0" borderId="3" xfId="0" applyFont="1" applyFill="1" applyBorder="1"/>
    <xf numFmtId="0" fontId="0" fillId="0" borderId="3" xfId="0" applyFill="1" applyBorder="1"/>
    <xf numFmtId="0" fontId="16" fillId="0" borderId="3" xfId="0" applyFont="1" applyFill="1" applyBorder="1"/>
    <xf numFmtId="0" fontId="0" fillId="0" borderId="4" xfId="0" applyFill="1" applyBorder="1"/>
    <xf numFmtId="4" fontId="0" fillId="0" borderId="5" xfId="0" applyNumberFormat="1" applyFill="1" applyBorder="1"/>
    <xf numFmtId="0" fontId="16" fillId="0" borderId="0" xfId="0" applyFont="1" applyFill="1" applyBorder="1"/>
    <xf numFmtId="0" fontId="0" fillId="0" borderId="0" xfId="0" applyFill="1" applyBorder="1"/>
    <xf numFmtId="0" fontId="0" fillId="0" borderId="6" xfId="0" applyFill="1" applyBorder="1"/>
    <xf numFmtId="14" fontId="16" fillId="0" borderId="0" xfId="0" applyNumberFormat="1" applyFont="1" applyFill="1" applyBorder="1"/>
    <xf numFmtId="0" fontId="0" fillId="0" borderId="5" xfId="0" applyFill="1" applyBorder="1"/>
    <xf numFmtId="4" fontId="0" fillId="0" borderId="8" xfId="0" applyNumberFormat="1" applyFill="1" applyBorder="1"/>
    <xf numFmtId="0" fontId="0" fillId="0" borderId="1" xfId="0" applyFill="1" applyBorder="1"/>
    <xf numFmtId="0" fontId="16" fillId="0" borderId="1" xfId="0" applyFont="1" applyFill="1" applyBorder="1"/>
    <xf numFmtId="0" fontId="0" fillId="0" borderId="7" xfId="0" applyFill="1" applyBorder="1"/>
    <xf numFmtId="14" fontId="23" fillId="0" borderId="0" xfId="0" applyNumberFormat="1" applyFont="1" applyFill="1"/>
    <xf numFmtId="0" fontId="23" fillId="0" borderId="0" xfId="0" applyFont="1" applyFill="1"/>
    <xf numFmtId="4" fontId="23" fillId="0" borderId="0" xfId="0" applyNumberFormat="1" applyFont="1" applyFill="1"/>
    <xf numFmtId="0" fontId="25" fillId="0" borderId="0" xfId="0" applyFont="1" applyFill="1"/>
    <xf numFmtId="14" fontId="23" fillId="0" borderId="10" xfId="0" applyNumberFormat="1" applyFont="1" applyFill="1" applyBorder="1" applyAlignment="1">
      <alignment wrapText="1"/>
    </xf>
    <xf numFmtId="0" fontId="23" fillId="0" borderId="10" xfId="0" applyFont="1" applyFill="1" applyBorder="1" applyAlignment="1">
      <alignment wrapText="1"/>
    </xf>
    <xf numFmtId="4" fontId="23" fillId="0" borderId="10" xfId="0" applyNumberFormat="1" applyFont="1" applyFill="1" applyBorder="1" applyAlignment="1">
      <alignment wrapText="1"/>
    </xf>
    <xf numFmtId="0" fontId="23" fillId="0" borderId="9" xfId="0" applyFont="1" applyFill="1" applyBorder="1" applyAlignment="1">
      <alignment wrapText="1"/>
    </xf>
    <xf numFmtId="0" fontId="25" fillId="0" borderId="0" xfId="0" applyFont="1" applyFill="1" applyAlignment="1">
      <alignment wrapText="1"/>
    </xf>
    <xf numFmtId="0" fontId="23" fillId="0" borderId="0" xfId="0" applyFont="1" applyFill="1" applyAlignment="1">
      <alignment wrapText="1"/>
    </xf>
    <xf numFmtId="0" fontId="34" fillId="0" borderId="12" xfId="0" applyFont="1" applyFill="1" applyBorder="1"/>
    <xf numFmtId="14" fontId="34" fillId="0" borderId="0" xfId="0" applyNumberFormat="1" applyFont="1" applyFill="1"/>
    <xf numFmtId="0" fontId="34" fillId="0" borderId="0" xfId="0" applyFont="1" applyFill="1"/>
    <xf numFmtId="4" fontId="34" fillId="0" borderId="0" xfId="0" applyNumberFormat="1" applyFont="1" applyFill="1"/>
    <xf numFmtId="4" fontId="34" fillId="0" borderId="1" xfId="0" applyNumberFormat="1" applyFont="1" applyFill="1" applyBorder="1"/>
    <xf numFmtId="0" fontId="34" fillId="0" borderId="25" xfId="0" applyFont="1" applyFill="1" applyBorder="1"/>
    <xf numFmtId="4" fontId="34" fillId="0" borderId="26" xfId="0" applyNumberFormat="1" applyFont="1" applyFill="1" applyBorder="1"/>
    <xf numFmtId="0" fontId="3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FFFF"/>
      <color rgb="FF7AE8F4"/>
      <color rgb="FF15C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4:AP255"/>
  <sheetViews>
    <sheetView zoomScale="55" zoomScaleNormal="70" zoomScaleSheetLayoutView="55" workbookViewId="0">
      <pane ySplit="8" topLeftCell="A9" activePane="bottomLeft" state="frozenSplit"/>
      <selection pane="bottomLeft" activeCell="D252" sqref="D252"/>
    </sheetView>
  </sheetViews>
  <sheetFormatPr baseColWidth="10" defaultRowHeight="12.75" x14ac:dyDescent="0.2"/>
  <cols>
    <col min="1" max="1" width="21.42578125" style="164" customWidth="1"/>
    <col min="2" max="2" width="43.85546875" style="4" customWidth="1"/>
    <col min="3" max="3" width="35.5703125" style="4" customWidth="1"/>
    <col min="4" max="4" width="18.7109375" style="4" customWidth="1"/>
    <col min="5" max="5" width="20.28515625" style="4" customWidth="1"/>
    <col min="6" max="6" width="15.28515625" style="147" customWidth="1"/>
    <col min="7" max="7" width="14.5703125" style="4" customWidth="1"/>
    <col min="8" max="8" width="25.5703125" style="4" customWidth="1"/>
    <col min="9" max="9" width="18.5703125" style="164" customWidth="1"/>
    <col min="10" max="10" width="20.7109375" style="164" customWidth="1"/>
    <col min="11" max="11" width="0.140625" style="4" customWidth="1"/>
    <col min="12" max="12" width="30.5703125" style="7" customWidth="1"/>
    <col min="13" max="13" width="22.140625" style="7" customWidth="1"/>
    <col min="14" max="14" width="22.140625" style="4" customWidth="1"/>
    <col min="15" max="16" width="11.42578125" hidden="1" customWidth="1"/>
    <col min="17" max="16384" width="11.42578125" style="4"/>
  </cols>
  <sheetData>
    <row r="4" spans="1:21" s="68" customFormat="1" ht="38.25" customHeight="1" x14ac:dyDescent="0.4">
      <c r="A4" s="247"/>
      <c r="B4" s="248"/>
      <c r="C4" s="248"/>
      <c r="D4" s="248"/>
      <c r="E4" s="248"/>
      <c r="F4" s="249"/>
      <c r="G4" s="248"/>
      <c r="H4" s="248"/>
      <c r="I4" s="247"/>
      <c r="J4" s="247"/>
      <c r="K4" s="248"/>
      <c r="L4" s="250"/>
      <c r="M4" s="250"/>
      <c r="N4" s="248"/>
      <c r="O4" s="10"/>
      <c r="P4" s="10"/>
    </row>
    <row r="5" spans="1:21" s="68" customFormat="1" ht="3" hidden="1" customHeight="1" x14ac:dyDescent="0.4">
      <c r="A5" s="9" t="s">
        <v>0</v>
      </c>
      <c r="B5" s="10"/>
      <c r="C5" s="10"/>
      <c r="D5" s="10"/>
      <c r="E5" s="10"/>
      <c r="F5" s="11"/>
      <c r="G5" s="10"/>
      <c r="H5" s="10"/>
      <c r="I5" s="9"/>
      <c r="J5" s="9"/>
      <c r="K5" s="10"/>
      <c r="L5" s="16"/>
      <c r="M5" s="16"/>
      <c r="N5" s="10"/>
      <c r="O5" s="10"/>
      <c r="P5" s="10"/>
      <c r="Q5" s="3"/>
      <c r="R5" s="3"/>
    </row>
    <row r="6" spans="1:21" s="68" customFormat="1" ht="9" hidden="1" customHeight="1" x14ac:dyDescent="0.4">
      <c r="A6" s="9"/>
      <c r="B6" s="10"/>
      <c r="C6" s="10"/>
      <c r="D6" s="10"/>
      <c r="E6" s="10"/>
      <c r="F6" s="11"/>
      <c r="G6" s="10"/>
      <c r="H6" s="10"/>
      <c r="I6" s="9"/>
      <c r="J6" s="9"/>
      <c r="K6" s="10"/>
      <c r="L6" s="16"/>
      <c r="M6" s="16"/>
      <c r="N6" s="10"/>
      <c r="O6" s="10"/>
      <c r="P6" s="10"/>
      <c r="Q6" s="3"/>
      <c r="R6" s="3"/>
    </row>
    <row r="7" spans="1:21" ht="18.75" hidden="1" customHeight="1" x14ac:dyDescent="0.35">
      <c r="A7" s="12"/>
      <c r="B7" s="13"/>
      <c r="C7" s="13"/>
      <c r="D7" s="13"/>
      <c r="E7" s="13"/>
      <c r="F7" s="14"/>
      <c r="G7" s="13"/>
      <c r="H7" s="13"/>
      <c r="I7" s="12"/>
      <c r="J7" s="12"/>
      <c r="K7" s="13"/>
      <c r="L7" s="17"/>
      <c r="M7" s="17"/>
      <c r="N7" s="13"/>
      <c r="O7" s="13"/>
      <c r="P7" s="13"/>
      <c r="Q7"/>
      <c r="R7"/>
    </row>
    <row r="8" spans="1:21" s="69" customFormat="1" ht="69.75" customHeight="1" x14ac:dyDescent="0.4">
      <c r="A8" s="251"/>
      <c r="B8" s="252"/>
      <c r="C8" s="252"/>
      <c r="D8" s="252"/>
      <c r="E8" s="252"/>
      <c r="F8" s="253"/>
      <c r="G8" s="252"/>
      <c r="H8" s="252"/>
      <c r="I8" s="251"/>
      <c r="J8" s="251"/>
      <c r="K8" s="254"/>
      <c r="L8" s="255"/>
      <c r="M8" s="255"/>
      <c r="N8" s="256"/>
      <c r="O8" s="19"/>
      <c r="P8" s="19"/>
    </row>
    <row r="9" spans="1:21" ht="20.25" hidden="1" x14ac:dyDescent="0.3">
      <c r="A9" s="119">
        <v>39988</v>
      </c>
      <c r="B9" s="106" t="s">
        <v>6</v>
      </c>
      <c r="C9" s="106" t="s">
        <v>7</v>
      </c>
      <c r="D9" s="120">
        <v>118500</v>
      </c>
      <c r="E9" s="106" t="s">
        <v>20</v>
      </c>
      <c r="F9" s="120">
        <v>5000</v>
      </c>
      <c r="G9" s="106">
        <v>1801</v>
      </c>
      <c r="H9" s="107" t="s">
        <v>167</v>
      </c>
      <c r="I9" s="108">
        <v>40037</v>
      </c>
      <c r="J9" s="121">
        <v>40046</v>
      </c>
      <c r="K9" s="112"/>
      <c r="L9" s="21" t="s">
        <v>67</v>
      </c>
      <c r="M9" s="22"/>
      <c r="N9" s="8"/>
      <c r="Q9"/>
      <c r="R9"/>
    </row>
    <row r="10" spans="1:21" ht="20.25" hidden="1" x14ac:dyDescent="0.3">
      <c r="A10" s="122">
        <v>39972</v>
      </c>
      <c r="B10" s="33" t="s">
        <v>10</v>
      </c>
      <c r="C10" s="33" t="s">
        <v>7</v>
      </c>
      <c r="D10" s="34">
        <v>45000</v>
      </c>
      <c r="E10" s="33" t="s">
        <v>20</v>
      </c>
      <c r="F10" s="34">
        <v>5000</v>
      </c>
      <c r="G10" s="33">
        <v>1802</v>
      </c>
      <c r="H10" s="47" t="s">
        <v>167</v>
      </c>
      <c r="I10" s="32">
        <v>40037</v>
      </c>
      <c r="J10" s="123">
        <v>40081</v>
      </c>
      <c r="K10" s="104" t="s">
        <v>60</v>
      </c>
      <c r="L10" s="21" t="s">
        <v>67</v>
      </c>
      <c r="M10" s="22"/>
      <c r="N10" s="8"/>
      <c r="Q10"/>
      <c r="R10"/>
    </row>
    <row r="11" spans="1:21" ht="20.25" hidden="1" x14ac:dyDescent="0.3">
      <c r="A11" s="124">
        <v>39972</v>
      </c>
      <c r="B11" s="30" t="s">
        <v>10</v>
      </c>
      <c r="C11" s="30" t="s">
        <v>7</v>
      </c>
      <c r="D11" s="31">
        <v>44000</v>
      </c>
      <c r="E11" s="30" t="s">
        <v>20</v>
      </c>
      <c r="F11" s="31">
        <v>4000</v>
      </c>
      <c r="G11" s="30">
        <v>1803</v>
      </c>
      <c r="H11" s="39" t="s">
        <v>167</v>
      </c>
      <c r="I11" s="29">
        <v>40037</v>
      </c>
      <c r="J11" s="125">
        <v>40081</v>
      </c>
      <c r="K11" s="112" t="s">
        <v>58</v>
      </c>
      <c r="L11" s="21" t="s">
        <v>67</v>
      </c>
      <c r="M11" s="22"/>
      <c r="N11" s="8"/>
      <c r="O11" s="8"/>
      <c r="Q11"/>
      <c r="R11"/>
    </row>
    <row r="12" spans="1:21" ht="20.25" hidden="1" x14ac:dyDescent="0.3">
      <c r="A12" s="122">
        <v>39948</v>
      </c>
      <c r="B12" s="33" t="s">
        <v>88</v>
      </c>
      <c r="C12" s="33" t="s">
        <v>13</v>
      </c>
      <c r="D12" s="34">
        <v>260000</v>
      </c>
      <c r="E12" s="33" t="s">
        <v>20</v>
      </c>
      <c r="F12" s="34">
        <v>5000</v>
      </c>
      <c r="G12" s="33">
        <v>1804</v>
      </c>
      <c r="H12" s="47" t="s">
        <v>167</v>
      </c>
      <c r="I12" s="32">
        <v>40039</v>
      </c>
      <c r="J12" s="123">
        <v>39947</v>
      </c>
      <c r="K12" s="104" t="s">
        <v>58</v>
      </c>
      <c r="L12" s="21" t="s">
        <v>67</v>
      </c>
      <c r="M12" s="22"/>
      <c r="N12" s="8"/>
      <c r="Q12"/>
      <c r="R12"/>
    </row>
    <row r="13" spans="1:21" ht="25.5" hidden="1" x14ac:dyDescent="0.35">
      <c r="A13" s="126">
        <v>40835</v>
      </c>
      <c r="B13" s="36" t="s">
        <v>155</v>
      </c>
      <c r="C13" s="36" t="s">
        <v>156</v>
      </c>
      <c r="D13" s="37">
        <v>3470</v>
      </c>
      <c r="E13" s="36" t="s">
        <v>20</v>
      </c>
      <c r="F13" s="37">
        <v>175</v>
      </c>
      <c r="G13" s="49">
        <v>1926</v>
      </c>
      <c r="H13" s="38" t="s">
        <v>167</v>
      </c>
      <c r="I13" s="35">
        <v>40848</v>
      </c>
      <c r="J13" s="127"/>
      <c r="K13" s="102"/>
      <c r="L13" s="25"/>
      <c r="M13" s="57"/>
      <c r="N13" s="56"/>
      <c r="O13" s="8"/>
      <c r="Q13"/>
      <c r="R13"/>
    </row>
    <row r="14" spans="1:21" ht="20.25" hidden="1" x14ac:dyDescent="0.3">
      <c r="A14" s="124">
        <v>39969</v>
      </c>
      <c r="B14" s="30" t="s">
        <v>15</v>
      </c>
      <c r="C14" s="30" t="s">
        <v>7</v>
      </c>
      <c r="D14" s="31">
        <v>52500</v>
      </c>
      <c r="E14" s="30" t="s">
        <v>20</v>
      </c>
      <c r="F14" s="31">
        <v>2500</v>
      </c>
      <c r="G14" s="30">
        <v>1806</v>
      </c>
      <c r="H14" s="39" t="s">
        <v>167</v>
      </c>
      <c r="I14" s="29">
        <v>40039</v>
      </c>
      <c r="J14" s="125">
        <v>40046</v>
      </c>
      <c r="K14" s="112" t="s">
        <v>58</v>
      </c>
      <c r="L14" s="21" t="s">
        <v>67</v>
      </c>
      <c r="M14" s="22"/>
      <c r="N14"/>
      <c r="O14" s="8"/>
      <c r="Q14"/>
      <c r="R14"/>
    </row>
    <row r="15" spans="1:21" ht="20.25" hidden="1" x14ac:dyDescent="0.3">
      <c r="A15" s="122">
        <v>40028</v>
      </c>
      <c r="B15" s="33" t="s">
        <v>16</v>
      </c>
      <c r="C15" s="33" t="s">
        <v>17</v>
      </c>
      <c r="D15" s="34">
        <f>269800+14200</f>
        <v>284000</v>
      </c>
      <c r="E15" s="33" t="s">
        <v>20</v>
      </c>
      <c r="F15" s="34">
        <v>14200</v>
      </c>
      <c r="G15" s="33">
        <v>1808</v>
      </c>
      <c r="H15" s="47" t="s">
        <v>104</v>
      </c>
      <c r="I15" s="32">
        <v>40043</v>
      </c>
      <c r="J15" s="123">
        <v>40144</v>
      </c>
      <c r="K15" s="104"/>
      <c r="L15" s="21"/>
      <c r="M15" s="22"/>
      <c r="N15"/>
      <c r="Q15"/>
      <c r="R15"/>
    </row>
    <row r="16" spans="1:21" ht="20.25" hidden="1" x14ac:dyDescent="0.3">
      <c r="A16" s="122">
        <v>39996</v>
      </c>
      <c r="B16" s="33" t="s">
        <v>18</v>
      </c>
      <c r="C16" s="33" t="s">
        <v>13</v>
      </c>
      <c r="D16" s="34">
        <f>19200+1300</f>
        <v>20500</v>
      </c>
      <c r="E16" s="33" t="s">
        <v>20</v>
      </c>
      <c r="F16" s="34">
        <v>1300</v>
      </c>
      <c r="G16" s="33">
        <v>1809</v>
      </c>
      <c r="H16" s="47" t="s">
        <v>167</v>
      </c>
      <c r="I16" s="32">
        <v>40043</v>
      </c>
      <c r="J16" s="123">
        <v>40046</v>
      </c>
      <c r="K16" s="104"/>
      <c r="L16" s="21" t="s">
        <v>67</v>
      </c>
      <c r="M16" s="4"/>
      <c r="N16" s="22"/>
      <c r="O16" s="4"/>
      <c r="P16" s="4"/>
      <c r="Q16" s="8"/>
      <c r="S16"/>
      <c r="T16"/>
      <c r="U16"/>
    </row>
    <row r="17" spans="1:18" ht="20.25" hidden="1" x14ac:dyDescent="0.3">
      <c r="A17" s="122">
        <v>40036</v>
      </c>
      <c r="B17" s="33" t="s">
        <v>14</v>
      </c>
      <c r="C17" s="33" t="s">
        <v>24</v>
      </c>
      <c r="D17" s="34">
        <f>148200+7800</f>
        <v>156000</v>
      </c>
      <c r="E17" s="33" t="s">
        <v>20</v>
      </c>
      <c r="F17" s="34">
        <v>7800</v>
      </c>
      <c r="G17" s="33">
        <v>1810</v>
      </c>
      <c r="H17" s="47" t="s">
        <v>103</v>
      </c>
      <c r="I17" s="32">
        <v>40058</v>
      </c>
      <c r="J17" s="123">
        <v>40059</v>
      </c>
      <c r="K17" s="104"/>
      <c r="L17" s="21"/>
      <c r="M17" s="22"/>
      <c r="N17"/>
      <c r="Q17"/>
      <c r="R17"/>
    </row>
    <row r="18" spans="1:18" ht="20.25" hidden="1" x14ac:dyDescent="0.3">
      <c r="A18" s="124">
        <v>40051</v>
      </c>
      <c r="B18" s="30" t="s">
        <v>12</v>
      </c>
      <c r="C18" s="30" t="s">
        <v>17</v>
      </c>
      <c r="D18" s="31">
        <f>65960+2040</f>
        <v>68000</v>
      </c>
      <c r="E18" s="30" t="s">
        <v>20</v>
      </c>
      <c r="F18" s="31">
        <v>2040</v>
      </c>
      <c r="G18" s="30">
        <v>1811</v>
      </c>
      <c r="H18" s="39" t="s">
        <v>104</v>
      </c>
      <c r="I18" s="29">
        <v>40060</v>
      </c>
      <c r="J18" s="125">
        <v>40148</v>
      </c>
      <c r="K18" s="112"/>
      <c r="L18" s="21"/>
      <c r="M18" s="22"/>
      <c r="N18"/>
      <c r="Q18"/>
      <c r="R18"/>
    </row>
    <row r="19" spans="1:18" ht="20.25" hidden="1" x14ac:dyDescent="0.3">
      <c r="A19" s="124">
        <v>40031</v>
      </c>
      <c r="B19" s="30" t="s">
        <v>38</v>
      </c>
      <c r="C19" s="30" t="s">
        <v>24</v>
      </c>
      <c r="D19" s="31">
        <f>363750+11250</f>
        <v>375000</v>
      </c>
      <c r="E19" s="30" t="s">
        <v>20</v>
      </c>
      <c r="F19" s="31">
        <v>11250</v>
      </c>
      <c r="G19" s="30">
        <v>1812</v>
      </c>
      <c r="H19" s="39" t="s">
        <v>103</v>
      </c>
      <c r="I19" s="29">
        <v>40147</v>
      </c>
      <c r="J19" s="125">
        <v>40150</v>
      </c>
      <c r="K19" s="112"/>
      <c r="L19" s="21" t="s">
        <v>67</v>
      </c>
      <c r="M19" s="22"/>
      <c r="N19"/>
      <c r="Q19"/>
      <c r="R19"/>
    </row>
    <row r="20" spans="1:18" ht="20.25" hidden="1" x14ac:dyDescent="0.3">
      <c r="A20" s="124">
        <v>40064</v>
      </c>
      <c r="B20" s="30" t="s">
        <v>111</v>
      </c>
      <c r="C20" s="30" t="s">
        <v>24</v>
      </c>
      <c r="D20" s="31">
        <f>198850+6150</f>
        <v>205000</v>
      </c>
      <c r="E20" s="30" t="s">
        <v>20</v>
      </c>
      <c r="F20" s="31">
        <v>6150</v>
      </c>
      <c r="G20" s="30">
        <v>1813</v>
      </c>
      <c r="H20" s="39" t="s">
        <v>103</v>
      </c>
      <c r="I20" s="29">
        <v>40147</v>
      </c>
      <c r="J20" s="125">
        <v>40169</v>
      </c>
      <c r="K20" s="112"/>
      <c r="L20" s="21"/>
      <c r="M20" s="22"/>
      <c r="N20"/>
      <c r="Q20"/>
      <c r="R20"/>
    </row>
    <row r="21" spans="1:18" ht="20.25" hidden="1" x14ac:dyDescent="0.3">
      <c r="A21" s="124">
        <v>40084</v>
      </c>
      <c r="B21" s="30" t="s">
        <v>26</v>
      </c>
      <c r="C21" s="30" t="s">
        <v>13</v>
      </c>
      <c r="D21" s="31">
        <v>180000</v>
      </c>
      <c r="E21" s="30" t="s">
        <v>20</v>
      </c>
      <c r="F21" s="31">
        <v>5000</v>
      </c>
      <c r="G21" s="30">
        <v>1814</v>
      </c>
      <c r="H21" s="39" t="s">
        <v>167</v>
      </c>
      <c r="I21" s="29">
        <v>40147</v>
      </c>
      <c r="J21" s="125">
        <v>40151</v>
      </c>
      <c r="K21" s="112"/>
      <c r="L21" s="21" t="s">
        <v>67</v>
      </c>
      <c r="M21" s="22"/>
      <c r="N21" s="8"/>
      <c r="Q21"/>
      <c r="R21"/>
    </row>
    <row r="22" spans="1:18" ht="20.25" hidden="1" x14ac:dyDescent="0.3">
      <c r="A22" s="122">
        <v>40064</v>
      </c>
      <c r="B22" s="33" t="s">
        <v>111</v>
      </c>
      <c r="C22" s="33" t="s">
        <v>24</v>
      </c>
      <c r="D22" s="34">
        <f>32775+1725</f>
        <v>34500</v>
      </c>
      <c r="E22" s="33" t="s">
        <v>20</v>
      </c>
      <c r="F22" s="34">
        <v>1725</v>
      </c>
      <c r="G22" s="33">
        <v>1815</v>
      </c>
      <c r="H22" s="47" t="s">
        <v>103</v>
      </c>
      <c r="I22" s="32">
        <v>40147</v>
      </c>
      <c r="J22" s="123">
        <v>40169</v>
      </c>
      <c r="K22" s="104"/>
      <c r="L22" s="21" t="s">
        <v>67</v>
      </c>
      <c r="M22" s="22"/>
      <c r="N22"/>
      <c r="Q22"/>
      <c r="R22"/>
    </row>
    <row r="23" spans="1:18" ht="20.25" hidden="1" x14ac:dyDescent="0.3">
      <c r="A23" s="124">
        <v>40137</v>
      </c>
      <c r="B23" s="30" t="s">
        <v>39</v>
      </c>
      <c r="C23" s="30" t="s">
        <v>17</v>
      </c>
      <c r="D23" s="31">
        <f>3495.9+184</f>
        <v>3679.9</v>
      </c>
      <c r="E23" s="30" t="s">
        <v>20</v>
      </c>
      <c r="F23" s="31">
        <v>184</v>
      </c>
      <c r="G23" s="30">
        <v>1816</v>
      </c>
      <c r="H23" s="30"/>
      <c r="I23" s="29">
        <v>40147</v>
      </c>
      <c r="J23" s="125">
        <v>40169</v>
      </c>
      <c r="K23" s="112"/>
      <c r="L23" s="21" t="s">
        <v>67</v>
      </c>
      <c r="M23" s="22"/>
      <c r="N23" t="s">
        <v>68</v>
      </c>
      <c r="Q23"/>
      <c r="R23"/>
    </row>
    <row r="24" spans="1:18" ht="20.25" hidden="1" x14ac:dyDescent="0.3">
      <c r="A24" s="124">
        <v>40137</v>
      </c>
      <c r="B24" s="30" t="s">
        <v>39</v>
      </c>
      <c r="C24" s="30" t="s">
        <v>17</v>
      </c>
      <c r="D24" s="31">
        <f>4903.5+258.1</f>
        <v>5161.6000000000004</v>
      </c>
      <c r="E24" s="30" t="s">
        <v>20</v>
      </c>
      <c r="F24" s="31">
        <v>258.10000000000002</v>
      </c>
      <c r="G24" s="30">
        <v>1817</v>
      </c>
      <c r="H24" s="30"/>
      <c r="I24" s="29">
        <v>40147</v>
      </c>
      <c r="J24" s="125">
        <v>40169</v>
      </c>
      <c r="K24" s="112"/>
      <c r="L24" s="21" t="s">
        <v>67</v>
      </c>
      <c r="M24" s="22"/>
      <c r="N24" t="s">
        <v>68</v>
      </c>
      <c r="Q24"/>
      <c r="R24"/>
    </row>
    <row r="25" spans="1:18" ht="20.25" hidden="1" x14ac:dyDescent="0.3">
      <c r="A25" s="124">
        <v>40094</v>
      </c>
      <c r="B25" s="30" t="s">
        <v>12</v>
      </c>
      <c r="C25" s="30" t="s">
        <v>40</v>
      </c>
      <c r="D25" s="31">
        <f>5330+170</f>
        <v>5500</v>
      </c>
      <c r="E25" s="30" t="s">
        <v>20</v>
      </c>
      <c r="F25" s="31">
        <v>170</v>
      </c>
      <c r="G25" s="30">
        <v>1818</v>
      </c>
      <c r="H25" s="30"/>
      <c r="I25" s="29">
        <v>40147</v>
      </c>
      <c r="J25" s="125">
        <v>40148</v>
      </c>
      <c r="K25" s="112"/>
      <c r="L25" s="21" t="s">
        <v>67</v>
      </c>
      <c r="M25" s="21"/>
      <c r="N25"/>
      <c r="Q25"/>
      <c r="R25"/>
    </row>
    <row r="26" spans="1:18" ht="20.25" hidden="1" x14ac:dyDescent="0.3">
      <c r="A26" s="124">
        <v>40094</v>
      </c>
      <c r="B26" s="30" t="s">
        <v>12</v>
      </c>
      <c r="C26" s="30" t="s">
        <v>41</v>
      </c>
      <c r="D26" s="31">
        <v>700</v>
      </c>
      <c r="E26" s="30" t="s">
        <v>20</v>
      </c>
      <c r="F26" s="31">
        <v>50</v>
      </c>
      <c r="G26" s="30">
        <v>1819</v>
      </c>
      <c r="H26" s="39" t="s">
        <v>103</v>
      </c>
      <c r="I26" s="29">
        <v>40147</v>
      </c>
      <c r="J26" s="125">
        <v>40148</v>
      </c>
      <c r="K26" s="112"/>
      <c r="L26" s="21"/>
      <c r="M26" s="21" t="s">
        <v>124</v>
      </c>
      <c r="N26" s="22" t="s">
        <v>125</v>
      </c>
      <c r="Q26"/>
      <c r="R26"/>
    </row>
    <row r="27" spans="1:18" ht="20.25" hidden="1" x14ac:dyDescent="0.3">
      <c r="A27" s="124">
        <v>40094</v>
      </c>
      <c r="B27" s="30" t="s">
        <v>61</v>
      </c>
      <c r="C27" s="30" t="s">
        <v>41</v>
      </c>
      <c r="D27" s="31">
        <f>9950+550</f>
        <v>10500</v>
      </c>
      <c r="E27" s="30" t="s">
        <v>20</v>
      </c>
      <c r="F27" s="31">
        <v>550</v>
      </c>
      <c r="G27" s="30">
        <v>1820</v>
      </c>
      <c r="H27" s="39" t="s">
        <v>103</v>
      </c>
      <c r="I27" s="29">
        <v>40147</v>
      </c>
      <c r="J27" s="125">
        <v>40163</v>
      </c>
      <c r="K27" s="112"/>
      <c r="L27" s="21" t="s">
        <v>67</v>
      </c>
      <c r="M27" s="22"/>
      <c r="N27" t="s">
        <v>78</v>
      </c>
      <c r="Q27"/>
      <c r="R27"/>
    </row>
    <row r="28" spans="1:18" ht="20.25" hidden="1" x14ac:dyDescent="0.3">
      <c r="A28" s="124">
        <v>40156</v>
      </c>
      <c r="B28" s="30" t="s">
        <v>12</v>
      </c>
      <c r="C28" s="30" t="s">
        <v>17</v>
      </c>
      <c r="D28" s="31">
        <v>1400</v>
      </c>
      <c r="E28" s="30" t="s">
        <v>20</v>
      </c>
      <c r="F28" s="31">
        <v>70</v>
      </c>
      <c r="G28" s="30">
        <v>1821</v>
      </c>
      <c r="H28" s="39" t="s">
        <v>104</v>
      </c>
      <c r="I28" s="29">
        <v>40247</v>
      </c>
      <c r="J28" s="125">
        <v>40277</v>
      </c>
      <c r="K28" s="112"/>
      <c r="L28" s="21"/>
      <c r="M28" s="22"/>
      <c r="N28"/>
      <c r="Q28"/>
      <c r="R28"/>
    </row>
    <row r="29" spans="1:18" ht="20.25" hidden="1" x14ac:dyDescent="0.3">
      <c r="A29" s="122">
        <v>40169</v>
      </c>
      <c r="B29" s="33" t="s">
        <v>14</v>
      </c>
      <c r="C29" s="33" t="s">
        <v>24</v>
      </c>
      <c r="D29" s="34">
        <v>5000</v>
      </c>
      <c r="E29" s="33" t="s">
        <v>20</v>
      </c>
      <c r="F29" s="34">
        <v>225</v>
      </c>
      <c r="G29" s="33">
        <v>1822</v>
      </c>
      <c r="H29" s="47" t="s">
        <v>103</v>
      </c>
      <c r="I29" s="32">
        <v>40247</v>
      </c>
      <c r="J29" s="123">
        <v>40267</v>
      </c>
      <c r="K29" s="104"/>
      <c r="L29" s="21"/>
      <c r="M29" s="22"/>
      <c r="N29"/>
      <c r="Q29"/>
      <c r="R29"/>
    </row>
    <row r="30" spans="1:18" ht="20.25" hidden="1" x14ac:dyDescent="0.3">
      <c r="A30" s="124">
        <v>40113</v>
      </c>
      <c r="B30" s="30" t="s">
        <v>47</v>
      </c>
      <c r="C30" s="30" t="s">
        <v>24</v>
      </c>
      <c r="D30" s="31">
        <v>53000</v>
      </c>
      <c r="E30" s="30" t="s">
        <v>20</v>
      </c>
      <c r="F30" s="31">
        <v>1000</v>
      </c>
      <c r="G30" s="30">
        <v>1823</v>
      </c>
      <c r="H30" s="39" t="s">
        <v>103</v>
      </c>
      <c r="I30" s="29">
        <v>40247</v>
      </c>
      <c r="J30" s="125">
        <v>40438</v>
      </c>
      <c r="K30" s="112"/>
      <c r="L30" s="21"/>
      <c r="M30" s="22"/>
      <c r="N30"/>
      <c r="Q30"/>
      <c r="R30"/>
    </row>
    <row r="31" spans="1:18" ht="20.25" hidden="1" x14ac:dyDescent="0.3">
      <c r="A31" s="122">
        <v>40197</v>
      </c>
      <c r="B31" s="33" t="s">
        <v>18</v>
      </c>
      <c r="C31" s="33" t="s">
        <v>48</v>
      </c>
      <c r="D31" s="34">
        <f>24510+1290</f>
        <v>25800</v>
      </c>
      <c r="E31" s="33" t="s">
        <v>20</v>
      </c>
      <c r="F31" s="34">
        <v>1290</v>
      </c>
      <c r="G31" s="33">
        <v>1824</v>
      </c>
      <c r="H31" s="47" t="s">
        <v>104</v>
      </c>
      <c r="I31" s="32">
        <v>40247</v>
      </c>
      <c r="J31" s="123">
        <v>40249</v>
      </c>
      <c r="K31" s="104"/>
      <c r="L31" s="21" t="s">
        <v>67</v>
      </c>
      <c r="M31" s="22"/>
      <c r="N31"/>
      <c r="Q31"/>
      <c r="R31"/>
    </row>
    <row r="32" spans="1:18" ht="20.25" hidden="1" x14ac:dyDescent="0.3">
      <c r="A32" s="122">
        <v>40156</v>
      </c>
      <c r="B32" s="33" t="s">
        <v>16</v>
      </c>
      <c r="C32" s="33" t="s">
        <v>17</v>
      </c>
      <c r="D32" s="34">
        <f>32898.5+1731.5</f>
        <v>34630</v>
      </c>
      <c r="E32" s="33" t="s">
        <v>20</v>
      </c>
      <c r="F32" s="34">
        <v>1731.5</v>
      </c>
      <c r="G32" s="33">
        <v>1825</v>
      </c>
      <c r="H32" s="33"/>
      <c r="I32" s="32">
        <v>40247</v>
      </c>
      <c r="J32" s="123">
        <v>40255</v>
      </c>
      <c r="K32" s="104"/>
      <c r="L32" s="21" t="s">
        <v>67</v>
      </c>
      <c r="M32" s="21"/>
      <c r="N32"/>
      <c r="Q32"/>
      <c r="R32"/>
    </row>
    <row r="33" spans="1:18" ht="20.25" hidden="1" x14ac:dyDescent="0.3">
      <c r="A33" s="124">
        <v>40218</v>
      </c>
      <c r="B33" s="30" t="s">
        <v>6</v>
      </c>
      <c r="C33" s="30" t="s">
        <v>13</v>
      </c>
      <c r="D33" s="31">
        <v>190000</v>
      </c>
      <c r="E33" s="30" t="s">
        <v>20</v>
      </c>
      <c r="F33" s="31">
        <v>10000</v>
      </c>
      <c r="G33" s="30">
        <v>1826</v>
      </c>
      <c r="H33" s="39" t="s">
        <v>167</v>
      </c>
      <c r="I33" s="29">
        <v>40247</v>
      </c>
      <c r="J33" s="125">
        <v>40268</v>
      </c>
      <c r="K33" s="112" t="s">
        <v>20</v>
      </c>
      <c r="L33" s="21" t="s">
        <v>67</v>
      </c>
      <c r="M33" s="22"/>
      <c r="N33" s="8"/>
      <c r="Q33"/>
      <c r="R33"/>
    </row>
    <row r="34" spans="1:18" ht="20.25" hidden="1" x14ac:dyDescent="0.3">
      <c r="A34" s="124">
        <v>40247</v>
      </c>
      <c r="B34" s="30" t="s">
        <v>12</v>
      </c>
      <c r="C34" s="30" t="s">
        <v>40</v>
      </c>
      <c r="D34" s="31">
        <f>335+6365</f>
        <v>6700</v>
      </c>
      <c r="E34" s="30" t="s">
        <v>20</v>
      </c>
      <c r="F34" s="31">
        <v>335</v>
      </c>
      <c r="G34" s="30">
        <v>1827</v>
      </c>
      <c r="H34" s="30" t="s">
        <v>103</v>
      </c>
      <c r="I34" s="29">
        <v>40331</v>
      </c>
      <c r="J34" s="125">
        <v>40365</v>
      </c>
      <c r="K34" s="112"/>
      <c r="L34" s="21"/>
      <c r="M34" s="22"/>
      <c r="N34"/>
      <c r="Q34"/>
      <c r="R34"/>
    </row>
    <row r="35" spans="1:18" ht="20.25" hidden="1" x14ac:dyDescent="0.3">
      <c r="A35" s="124">
        <v>40242</v>
      </c>
      <c r="B35" s="30" t="s">
        <v>16</v>
      </c>
      <c r="C35" s="30" t="s">
        <v>48</v>
      </c>
      <c r="D35" s="31">
        <v>194000</v>
      </c>
      <c r="E35" s="30" t="s">
        <v>20</v>
      </c>
      <c r="F35" s="31">
        <v>10000</v>
      </c>
      <c r="G35" s="30">
        <v>1828</v>
      </c>
      <c r="H35" s="39" t="s">
        <v>104</v>
      </c>
      <c r="I35" s="29">
        <v>40331</v>
      </c>
      <c r="J35" s="125">
        <v>40413</v>
      </c>
      <c r="K35" s="112" t="s">
        <v>58</v>
      </c>
      <c r="L35" s="21"/>
      <c r="M35" s="22"/>
      <c r="N35"/>
      <c r="Q35"/>
      <c r="R35"/>
    </row>
    <row r="36" spans="1:18" ht="20.25" hidden="1" x14ac:dyDescent="0.3">
      <c r="A36" s="122">
        <v>40289</v>
      </c>
      <c r="B36" s="33" t="s">
        <v>88</v>
      </c>
      <c r="C36" s="33" t="s">
        <v>54</v>
      </c>
      <c r="D36" s="34">
        <v>80000</v>
      </c>
      <c r="E36" s="33" t="s">
        <v>20</v>
      </c>
      <c r="F36" s="34">
        <v>2000</v>
      </c>
      <c r="G36" s="33">
        <v>1829</v>
      </c>
      <c r="H36" s="47" t="s">
        <v>104</v>
      </c>
      <c r="I36" s="32">
        <v>40331</v>
      </c>
      <c r="J36" s="123">
        <v>40358</v>
      </c>
      <c r="K36" s="104" t="s">
        <v>58</v>
      </c>
      <c r="L36" s="21" t="s">
        <v>67</v>
      </c>
      <c r="M36" s="22"/>
      <c r="N36"/>
      <c r="O36" s="8"/>
      <c r="Q36"/>
      <c r="R36"/>
    </row>
    <row r="37" spans="1:18" ht="20.25" hidden="1" x14ac:dyDescent="0.3">
      <c r="A37" s="124">
        <v>40289</v>
      </c>
      <c r="B37" s="30" t="s">
        <v>51</v>
      </c>
      <c r="C37" s="30" t="s">
        <v>54</v>
      </c>
      <c r="D37" s="31">
        <v>43000</v>
      </c>
      <c r="E37" s="30" t="s">
        <v>20</v>
      </c>
      <c r="F37" s="31">
        <v>2150</v>
      </c>
      <c r="G37" s="30">
        <v>1830</v>
      </c>
      <c r="H37" s="39" t="s">
        <v>104</v>
      </c>
      <c r="I37" s="29">
        <v>40331</v>
      </c>
      <c r="J37" s="125">
        <v>40333</v>
      </c>
      <c r="K37" s="112"/>
      <c r="L37" s="21"/>
      <c r="M37" s="22"/>
      <c r="N37"/>
      <c r="O37" s="8"/>
      <c r="Q37"/>
      <c r="R37"/>
    </row>
    <row r="38" spans="1:18" ht="20.25" hidden="1" x14ac:dyDescent="0.3">
      <c r="A38" s="124">
        <v>40260</v>
      </c>
      <c r="B38" s="30" t="s">
        <v>38</v>
      </c>
      <c r="C38" s="30" t="s">
        <v>99</v>
      </c>
      <c r="D38" s="31">
        <f>351140+10860</f>
        <v>362000</v>
      </c>
      <c r="E38" s="30" t="s">
        <v>20</v>
      </c>
      <c r="F38" s="31">
        <v>10860</v>
      </c>
      <c r="G38" s="30">
        <v>1831</v>
      </c>
      <c r="H38" s="39" t="s">
        <v>103</v>
      </c>
      <c r="I38" s="29">
        <v>40331</v>
      </c>
      <c r="J38" s="125">
        <v>40350</v>
      </c>
      <c r="K38" s="112"/>
      <c r="L38" s="21"/>
      <c r="M38" s="22"/>
      <c r="N38"/>
      <c r="O38" s="8"/>
      <c r="Q38"/>
      <c r="R38"/>
    </row>
    <row r="39" spans="1:18" ht="20.25" hidden="1" x14ac:dyDescent="0.3">
      <c r="A39" s="124">
        <v>40094</v>
      </c>
      <c r="B39" s="30" t="s">
        <v>111</v>
      </c>
      <c r="C39" s="30" t="s">
        <v>13</v>
      </c>
      <c r="D39" s="31">
        <v>102000</v>
      </c>
      <c r="E39" s="30" t="s">
        <v>20</v>
      </c>
      <c r="F39" s="31">
        <v>3000</v>
      </c>
      <c r="G39" s="30">
        <v>1832</v>
      </c>
      <c r="H39" s="39" t="s">
        <v>167</v>
      </c>
      <c r="I39" s="29">
        <v>40331</v>
      </c>
      <c r="J39" s="125">
        <v>40372</v>
      </c>
      <c r="K39" s="112"/>
      <c r="L39" s="21" t="s">
        <v>67</v>
      </c>
      <c r="M39" s="21"/>
      <c r="N39"/>
      <c r="Q39"/>
      <c r="R39"/>
    </row>
    <row r="40" spans="1:18" ht="20.25" hidden="1" x14ac:dyDescent="0.3">
      <c r="A40" s="124">
        <v>40295</v>
      </c>
      <c r="B40" s="30" t="s">
        <v>42</v>
      </c>
      <c r="C40" s="30" t="s">
        <v>13</v>
      </c>
      <c r="D40" s="31" t="s">
        <v>141</v>
      </c>
      <c r="E40" s="30" t="s">
        <v>20</v>
      </c>
      <c r="F40" s="31">
        <v>2992.6</v>
      </c>
      <c r="G40" s="30">
        <v>1833</v>
      </c>
      <c r="H40" s="39" t="s">
        <v>167</v>
      </c>
      <c r="I40" s="29">
        <v>40331</v>
      </c>
      <c r="J40" s="125">
        <v>40332</v>
      </c>
      <c r="K40" s="112"/>
      <c r="L40" s="21" t="s">
        <v>67</v>
      </c>
      <c r="M40" t="s">
        <v>90</v>
      </c>
      <c r="Q40"/>
      <c r="R40"/>
    </row>
    <row r="41" spans="1:18" ht="20.25" hidden="1" x14ac:dyDescent="0.3">
      <c r="A41" s="124">
        <v>40295</v>
      </c>
      <c r="B41" s="30" t="s">
        <v>42</v>
      </c>
      <c r="C41" s="30" t="s">
        <v>17</v>
      </c>
      <c r="D41" s="31" t="s">
        <v>141</v>
      </c>
      <c r="E41" s="30" t="s">
        <v>20</v>
      </c>
      <c r="F41" s="31">
        <v>3001.2</v>
      </c>
      <c r="G41" s="30">
        <v>1834</v>
      </c>
      <c r="H41" s="30"/>
      <c r="I41" s="29">
        <v>40331</v>
      </c>
      <c r="J41" s="125">
        <v>40332</v>
      </c>
      <c r="K41" s="112"/>
      <c r="L41" s="21" t="s">
        <v>67</v>
      </c>
      <c r="M41" s="21"/>
      <c r="N41" t="s">
        <v>90</v>
      </c>
      <c r="Q41"/>
      <c r="R41"/>
    </row>
    <row r="42" spans="1:18" ht="20.25" hidden="1" x14ac:dyDescent="0.3">
      <c r="A42" s="124">
        <v>40156</v>
      </c>
      <c r="B42" s="30" t="s">
        <v>18</v>
      </c>
      <c r="C42" s="30" t="s">
        <v>54</v>
      </c>
      <c r="D42" s="31">
        <v>12000</v>
      </c>
      <c r="E42" s="30" t="s">
        <v>20</v>
      </c>
      <c r="F42" s="31">
        <v>600</v>
      </c>
      <c r="G42" s="30">
        <v>1835</v>
      </c>
      <c r="H42" s="39" t="s">
        <v>104</v>
      </c>
      <c r="I42" s="29">
        <v>40338</v>
      </c>
      <c r="J42" s="125">
        <v>40339</v>
      </c>
      <c r="K42" s="112"/>
      <c r="L42" s="21" t="s">
        <v>67</v>
      </c>
      <c r="M42" s="22"/>
      <c r="N42"/>
      <c r="Q42"/>
      <c r="R42"/>
    </row>
    <row r="43" spans="1:18" ht="20.25" hidden="1" x14ac:dyDescent="0.3">
      <c r="A43" s="124">
        <v>40336</v>
      </c>
      <c r="B43" s="30" t="s">
        <v>129</v>
      </c>
      <c r="C43" s="30" t="s">
        <v>54</v>
      </c>
      <c r="D43" s="31">
        <v>60000</v>
      </c>
      <c r="E43" s="30" t="s">
        <v>20</v>
      </c>
      <c r="F43" s="31">
        <v>3000</v>
      </c>
      <c r="G43" s="30">
        <v>1836</v>
      </c>
      <c r="H43" s="39" t="s">
        <v>104</v>
      </c>
      <c r="I43" s="29">
        <v>40345</v>
      </c>
      <c r="J43" s="125">
        <v>40367</v>
      </c>
      <c r="K43" s="112"/>
      <c r="L43" s="21" t="s">
        <v>67</v>
      </c>
      <c r="M43" s="22"/>
      <c r="N43"/>
      <c r="Q43"/>
      <c r="R43"/>
    </row>
    <row r="44" spans="1:18" ht="20.25" hidden="1" x14ac:dyDescent="0.3">
      <c r="A44" s="124">
        <v>40331</v>
      </c>
      <c r="B44" s="30" t="s">
        <v>26</v>
      </c>
      <c r="C44" s="30" t="s">
        <v>48</v>
      </c>
      <c r="D44" s="31">
        <v>180000</v>
      </c>
      <c r="E44" s="30" t="s">
        <v>20</v>
      </c>
      <c r="F44" s="31">
        <v>5000</v>
      </c>
      <c r="G44" s="30">
        <v>1837</v>
      </c>
      <c r="H44" s="30"/>
      <c r="I44" s="29">
        <v>40350</v>
      </c>
      <c r="J44" s="125">
        <v>40359</v>
      </c>
      <c r="K44" s="112" t="s">
        <v>59</v>
      </c>
      <c r="L44" s="21"/>
      <c r="M44" s="22"/>
      <c r="N44"/>
      <c r="Q44"/>
      <c r="R44"/>
    </row>
    <row r="45" spans="1:18" ht="20.25" hidden="1" x14ac:dyDescent="0.3">
      <c r="A45" s="124">
        <v>40094</v>
      </c>
      <c r="B45" s="30" t="s">
        <v>61</v>
      </c>
      <c r="C45" s="30" t="s">
        <v>62</v>
      </c>
      <c r="D45" s="31" t="s">
        <v>142</v>
      </c>
      <c r="E45" s="30" t="s">
        <v>20</v>
      </c>
      <c r="F45" s="31">
        <v>50</v>
      </c>
      <c r="G45" s="30">
        <v>1838</v>
      </c>
      <c r="H45" s="39" t="s">
        <v>103</v>
      </c>
      <c r="I45" s="29">
        <v>40414</v>
      </c>
      <c r="J45" s="125">
        <v>40652</v>
      </c>
      <c r="K45" s="112"/>
      <c r="L45" s="21" t="s">
        <v>67</v>
      </c>
      <c r="M45" s="22"/>
      <c r="N45" t="s">
        <v>78</v>
      </c>
      <c r="Q45"/>
      <c r="R45"/>
    </row>
    <row r="46" spans="1:18" ht="20.25" hidden="1" x14ac:dyDescent="0.3">
      <c r="A46" s="124">
        <v>40445</v>
      </c>
      <c r="B46" s="30" t="s">
        <v>65</v>
      </c>
      <c r="C46" s="30" t="s">
        <v>63</v>
      </c>
      <c r="D46" s="31" t="s">
        <v>141</v>
      </c>
      <c r="E46" s="30" t="s">
        <v>20</v>
      </c>
      <c r="F46" s="31">
        <v>9399.6</v>
      </c>
      <c r="G46" s="30">
        <v>1839</v>
      </c>
      <c r="H46" s="39"/>
      <c r="I46" s="29">
        <v>40445</v>
      </c>
      <c r="J46" s="125">
        <v>40456</v>
      </c>
      <c r="K46" s="112"/>
      <c r="L46" s="21" t="s">
        <v>67</v>
      </c>
      <c r="M46" s="23"/>
      <c r="N46" t="s">
        <v>90</v>
      </c>
      <c r="Q46"/>
      <c r="R46"/>
    </row>
    <row r="47" spans="1:18" ht="20.25" hidden="1" x14ac:dyDescent="0.3">
      <c r="A47" s="126">
        <v>40450</v>
      </c>
      <c r="B47" s="36" t="s">
        <v>12</v>
      </c>
      <c r="C47" s="36" t="s">
        <v>40</v>
      </c>
      <c r="D47" s="37">
        <v>900</v>
      </c>
      <c r="E47" s="36" t="s">
        <v>20</v>
      </c>
      <c r="F47" s="37">
        <v>50</v>
      </c>
      <c r="G47" s="36">
        <v>1840</v>
      </c>
      <c r="H47" s="38" t="s">
        <v>103</v>
      </c>
      <c r="I47" s="35">
        <v>40472</v>
      </c>
      <c r="J47" s="127"/>
      <c r="K47" s="102"/>
      <c r="L47" s="21" t="s">
        <v>67</v>
      </c>
      <c r="M47" s="24"/>
      <c r="N47"/>
      <c r="Q47"/>
      <c r="R47"/>
    </row>
    <row r="48" spans="1:18" ht="20.25" hidden="1" x14ac:dyDescent="0.3">
      <c r="A48" s="124">
        <v>40471</v>
      </c>
      <c r="B48" s="30" t="s">
        <v>23</v>
      </c>
      <c r="C48" s="30" t="s">
        <v>73</v>
      </c>
      <c r="D48" s="31">
        <v>10500</v>
      </c>
      <c r="E48" s="30" t="s">
        <v>20</v>
      </c>
      <c r="F48" s="31">
        <v>500</v>
      </c>
      <c r="G48" s="30">
        <v>1841</v>
      </c>
      <c r="H48" s="39" t="s">
        <v>103</v>
      </c>
      <c r="I48" s="29">
        <v>40492</v>
      </c>
      <c r="J48" s="125">
        <v>40534</v>
      </c>
      <c r="K48" s="112"/>
      <c r="L48" s="21" t="s">
        <v>67</v>
      </c>
      <c r="M48" s="72" t="s">
        <v>91</v>
      </c>
      <c r="N48" s="144" t="s">
        <v>92</v>
      </c>
      <c r="Q48"/>
      <c r="R48"/>
    </row>
    <row r="49" spans="1:16" ht="20.25" hidden="1" x14ac:dyDescent="0.3">
      <c r="A49" s="124">
        <v>40458</v>
      </c>
      <c r="B49" s="30" t="s">
        <v>6</v>
      </c>
      <c r="C49" s="30" t="s">
        <v>99</v>
      </c>
      <c r="D49" s="31">
        <v>1400</v>
      </c>
      <c r="E49" s="30" t="s">
        <v>20</v>
      </c>
      <c r="F49" s="31">
        <v>70</v>
      </c>
      <c r="G49" s="30">
        <v>1842</v>
      </c>
      <c r="H49" s="39" t="s">
        <v>103</v>
      </c>
      <c r="I49" s="29">
        <v>40492</v>
      </c>
      <c r="J49" s="125">
        <v>40512</v>
      </c>
      <c r="K49" s="112"/>
      <c r="L49" s="21"/>
      <c r="M49" s="24"/>
      <c r="N49"/>
    </row>
    <row r="50" spans="1:16" ht="33.75" hidden="1" customHeight="1" x14ac:dyDescent="0.3">
      <c r="A50" s="124">
        <v>40471</v>
      </c>
      <c r="B50" s="30" t="s">
        <v>111</v>
      </c>
      <c r="C50" s="30" t="s">
        <v>73</v>
      </c>
      <c r="D50" s="31">
        <v>4200</v>
      </c>
      <c r="E50" s="30" t="s">
        <v>20</v>
      </c>
      <c r="F50" s="31">
        <v>130</v>
      </c>
      <c r="G50" s="30">
        <v>1843</v>
      </c>
      <c r="H50" s="39" t="s">
        <v>103</v>
      </c>
      <c r="I50" s="29">
        <v>40492</v>
      </c>
      <c r="J50" s="125">
        <v>40557</v>
      </c>
      <c r="K50" s="112"/>
      <c r="L50" s="21" t="s">
        <v>67</v>
      </c>
      <c r="M50" s="21"/>
      <c r="O50" s="4"/>
      <c r="P50" s="4"/>
    </row>
    <row r="51" spans="1:16" ht="20.25" hidden="1" x14ac:dyDescent="0.3">
      <c r="A51" s="124">
        <v>40471</v>
      </c>
      <c r="B51" s="30" t="s">
        <v>111</v>
      </c>
      <c r="C51" s="30" t="s">
        <v>74</v>
      </c>
      <c r="D51" s="31">
        <v>4200</v>
      </c>
      <c r="E51" s="30" t="s">
        <v>20</v>
      </c>
      <c r="F51" s="31">
        <v>130</v>
      </c>
      <c r="G51" s="30">
        <v>1844</v>
      </c>
      <c r="H51" s="39" t="s">
        <v>103</v>
      </c>
      <c r="I51" s="29">
        <v>40492</v>
      </c>
      <c r="J51" s="125">
        <v>40557</v>
      </c>
      <c r="K51" s="112"/>
      <c r="L51" s="21" t="s">
        <v>67</v>
      </c>
      <c r="M51" s="21"/>
      <c r="O51" s="4"/>
      <c r="P51" s="4"/>
    </row>
    <row r="52" spans="1:16" ht="24.75" hidden="1" customHeight="1" x14ac:dyDescent="0.3">
      <c r="A52" s="124">
        <v>40471</v>
      </c>
      <c r="B52" s="30" t="s">
        <v>111</v>
      </c>
      <c r="C52" s="30" t="s">
        <v>75</v>
      </c>
      <c r="D52" s="31">
        <v>4200</v>
      </c>
      <c r="E52" s="30" t="s">
        <v>20</v>
      </c>
      <c r="F52" s="31">
        <v>130</v>
      </c>
      <c r="G52" s="30">
        <v>1845</v>
      </c>
      <c r="H52" s="39" t="s">
        <v>103</v>
      </c>
      <c r="I52" s="29">
        <v>40492</v>
      </c>
      <c r="J52" s="125">
        <v>40557</v>
      </c>
      <c r="K52" s="112"/>
      <c r="L52" s="21" t="s">
        <v>67</v>
      </c>
      <c r="M52" s="21"/>
      <c r="O52" s="4"/>
      <c r="P52" s="4"/>
    </row>
    <row r="53" spans="1:16" ht="20.25" hidden="1" x14ac:dyDescent="0.3">
      <c r="A53" s="128">
        <v>40406</v>
      </c>
      <c r="B53" s="41" t="s">
        <v>111</v>
      </c>
      <c r="C53" s="41" t="s">
        <v>76</v>
      </c>
      <c r="D53" s="42" t="s">
        <v>143</v>
      </c>
      <c r="E53" s="41" t="s">
        <v>20</v>
      </c>
      <c r="F53" s="42">
        <v>290</v>
      </c>
      <c r="G53" s="41">
        <v>1846</v>
      </c>
      <c r="H53" s="41"/>
      <c r="I53" s="40">
        <v>40492</v>
      </c>
      <c r="J53" s="129"/>
      <c r="K53" s="113" t="s">
        <v>71</v>
      </c>
      <c r="L53" s="21" t="s">
        <v>127</v>
      </c>
      <c r="M53" s="21"/>
      <c r="O53" s="4"/>
      <c r="P53" s="4"/>
    </row>
    <row r="54" spans="1:16" ht="20.25" hidden="1" x14ac:dyDescent="0.3">
      <c r="A54" s="128">
        <v>40406</v>
      </c>
      <c r="B54" s="41" t="s">
        <v>111</v>
      </c>
      <c r="C54" s="41" t="s">
        <v>77</v>
      </c>
      <c r="D54" s="42" t="s">
        <v>143</v>
      </c>
      <c r="E54" s="41" t="s">
        <v>20</v>
      </c>
      <c r="F54" s="42">
        <v>162.85</v>
      </c>
      <c r="G54" s="41">
        <v>1847</v>
      </c>
      <c r="H54" s="41"/>
      <c r="I54" s="40">
        <v>40492</v>
      </c>
      <c r="J54" s="129"/>
      <c r="K54" s="113" t="s">
        <v>71</v>
      </c>
      <c r="L54" s="21" t="s">
        <v>127</v>
      </c>
      <c r="M54" s="21"/>
      <c r="O54" s="4"/>
      <c r="P54" s="4"/>
    </row>
    <row r="55" spans="1:16" s="67" customFormat="1" ht="20.25" hidden="1" x14ac:dyDescent="0.3">
      <c r="A55" s="130">
        <v>40406</v>
      </c>
      <c r="B55" s="41" t="s">
        <v>111</v>
      </c>
      <c r="C55" s="44" t="s">
        <v>89</v>
      </c>
      <c r="D55" s="45" t="s">
        <v>143</v>
      </c>
      <c r="E55" s="44" t="s">
        <v>20</v>
      </c>
      <c r="F55" s="45">
        <v>95</v>
      </c>
      <c r="G55" s="46">
        <v>1851</v>
      </c>
      <c r="H55" s="46"/>
      <c r="I55" s="43">
        <v>40504</v>
      </c>
      <c r="J55" s="131"/>
      <c r="K55" s="114" t="s">
        <v>71</v>
      </c>
      <c r="L55" s="21" t="s">
        <v>127</v>
      </c>
      <c r="M55" s="21"/>
    </row>
    <row r="56" spans="1:16" ht="20.25" hidden="1" x14ac:dyDescent="0.3">
      <c r="A56" s="124"/>
      <c r="B56" s="30" t="s">
        <v>129</v>
      </c>
      <c r="C56" s="30" t="s">
        <v>73</v>
      </c>
      <c r="D56" s="31">
        <v>16000</v>
      </c>
      <c r="E56" s="30" t="s">
        <v>20</v>
      </c>
      <c r="F56" s="31">
        <v>500</v>
      </c>
      <c r="G56" s="30">
        <v>1852</v>
      </c>
      <c r="H56" s="39" t="s">
        <v>103</v>
      </c>
      <c r="I56" s="29">
        <v>40515</v>
      </c>
      <c r="J56" s="125">
        <v>40557</v>
      </c>
      <c r="K56" s="112"/>
      <c r="L56" s="21" t="s">
        <v>67</v>
      </c>
      <c r="M56" s="21"/>
      <c r="O56" s="4"/>
      <c r="P56" s="4"/>
    </row>
    <row r="57" spans="1:16" ht="20.25" hidden="1" x14ac:dyDescent="0.3">
      <c r="A57" s="124">
        <v>40456</v>
      </c>
      <c r="B57" s="30" t="s">
        <v>16</v>
      </c>
      <c r="C57" s="30" t="s">
        <v>74</v>
      </c>
      <c r="D57" s="31">
        <v>23000</v>
      </c>
      <c r="E57" s="30" t="s">
        <v>20</v>
      </c>
      <c r="F57" s="31">
        <v>1200</v>
      </c>
      <c r="G57" s="48">
        <v>1853</v>
      </c>
      <c r="H57" s="39" t="s">
        <v>103</v>
      </c>
      <c r="I57" s="29">
        <v>40528</v>
      </c>
      <c r="J57" s="125">
        <v>40667</v>
      </c>
      <c r="K57" s="112"/>
      <c r="L57" s="21" t="s">
        <v>67</v>
      </c>
      <c r="M57" s="21"/>
      <c r="O57" s="4"/>
      <c r="P57" s="4"/>
    </row>
    <row r="58" spans="1:16" ht="20.25" hidden="1" x14ac:dyDescent="0.3">
      <c r="A58" s="124">
        <v>40456</v>
      </c>
      <c r="B58" s="30" t="s">
        <v>16</v>
      </c>
      <c r="C58" s="30" t="s">
        <v>73</v>
      </c>
      <c r="D58" s="31">
        <v>24000</v>
      </c>
      <c r="E58" s="30" t="s">
        <v>20</v>
      </c>
      <c r="F58" s="31">
        <v>1200</v>
      </c>
      <c r="G58" s="48">
        <v>1854</v>
      </c>
      <c r="H58" s="39" t="s">
        <v>103</v>
      </c>
      <c r="I58" s="29">
        <v>40528</v>
      </c>
      <c r="J58" s="125">
        <v>40455</v>
      </c>
      <c r="K58" s="112"/>
      <c r="L58" s="21" t="s">
        <v>67</v>
      </c>
      <c r="M58" s="21"/>
      <c r="O58" s="4"/>
      <c r="P58" s="4"/>
    </row>
    <row r="59" spans="1:16" ht="25.5" hidden="1" x14ac:dyDescent="0.35">
      <c r="A59" s="124">
        <v>40479</v>
      </c>
      <c r="B59" s="30" t="s">
        <v>26</v>
      </c>
      <c r="C59" s="30" t="s">
        <v>93</v>
      </c>
      <c r="D59" s="31">
        <v>47500</v>
      </c>
      <c r="E59" s="30" t="s">
        <v>20</v>
      </c>
      <c r="F59" s="31">
        <v>1250</v>
      </c>
      <c r="G59" s="48">
        <v>1855</v>
      </c>
      <c r="H59" s="39" t="s">
        <v>167</v>
      </c>
      <c r="I59" s="29">
        <v>40528</v>
      </c>
      <c r="J59" s="125">
        <v>40680</v>
      </c>
      <c r="K59" s="112"/>
      <c r="L59" s="21" t="s">
        <v>67</v>
      </c>
      <c r="M59" s="27"/>
      <c r="N59" s="57"/>
      <c r="O59" s="20"/>
      <c r="P59" s="20"/>
    </row>
    <row r="60" spans="1:16" ht="25.5" hidden="1" x14ac:dyDescent="0.35">
      <c r="A60" s="124">
        <v>40479</v>
      </c>
      <c r="B60" s="30" t="s">
        <v>26</v>
      </c>
      <c r="C60" s="30" t="s">
        <v>94</v>
      </c>
      <c r="D60" s="31">
        <v>47500</v>
      </c>
      <c r="E60" s="30" t="s">
        <v>20</v>
      </c>
      <c r="F60" s="31">
        <v>1250</v>
      </c>
      <c r="G60" s="48">
        <v>1856</v>
      </c>
      <c r="H60" s="39" t="s">
        <v>167</v>
      </c>
      <c r="I60" s="29">
        <v>40528</v>
      </c>
      <c r="J60" s="125">
        <v>40680</v>
      </c>
      <c r="K60" s="112"/>
      <c r="L60" s="21" t="s">
        <v>67</v>
      </c>
      <c r="M60" s="27"/>
      <c r="N60" s="57"/>
      <c r="O60" s="20"/>
      <c r="P60" s="20"/>
    </row>
    <row r="61" spans="1:16" ht="25.5" hidden="1" x14ac:dyDescent="0.35">
      <c r="A61" s="124">
        <v>40479</v>
      </c>
      <c r="B61" s="30" t="s">
        <v>26</v>
      </c>
      <c r="C61" s="30" t="s">
        <v>95</v>
      </c>
      <c r="D61" s="31">
        <v>47500</v>
      </c>
      <c r="E61" s="30" t="s">
        <v>20</v>
      </c>
      <c r="F61" s="31">
        <v>1250</v>
      </c>
      <c r="G61" s="48">
        <v>1857</v>
      </c>
      <c r="H61" s="39" t="s">
        <v>167</v>
      </c>
      <c r="I61" s="29">
        <v>40528</v>
      </c>
      <c r="J61" s="125">
        <v>40680</v>
      </c>
      <c r="K61" s="112"/>
      <c r="L61" s="21" t="s">
        <v>67</v>
      </c>
      <c r="M61" s="27"/>
      <c r="N61" s="57"/>
      <c r="O61" s="20"/>
      <c r="P61" s="20"/>
    </row>
    <row r="62" spans="1:16" ht="25.5" hidden="1" x14ac:dyDescent="0.35">
      <c r="A62" s="124">
        <v>40479</v>
      </c>
      <c r="B62" s="30" t="s">
        <v>26</v>
      </c>
      <c r="C62" s="30" t="s">
        <v>109</v>
      </c>
      <c r="D62" s="31">
        <v>47500</v>
      </c>
      <c r="E62" s="30" t="s">
        <v>20</v>
      </c>
      <c r="F62" s="31">
        <v>1250</v>
      </c>
      <c r="G62" s="48">
        <v>1858</v>
      </c>
      <c r="H62" s="39" t="s">
        <v>167</v>
      </c>
      <c r="I62" s="29">
        <v>40528</v>
      </c>
      <c r="J62" s="125">
        <v>40680</v>
      </c>
      <c r="K62" s="112"/>
      <c r="L62" s="21" t="s">
        <v>67</v>
      </c>
      <c r="M62" s="27"/>
      <c r="N62" s="57"/>
      <c r="O62" s="20"/>
      <c r="P62" s="20"/>
    </row>
    <row r="63" spans="1:16" ht="25.5" hidden="1" x14ac:dyDescent="0.35">
      <c r="A63" s="124">
        <v>40479</v>
      </c>
      <c r="B63" s="30" t="s">
        <v>26</v>
      </c>
      <c r="C63" s="30" t="s">
        <v>114</v>
      </c>
      <c r="D63" s="31">
        <v>47500</v>
      </c>
      <c r="E63" s="30" t="s">
        <v>20</v>
      </c>
      <c r="F63" s="31">
        <v>1250</v>
      </c>
      <c r="G63" s="48">
        <v>1859</v>
      </c>
      <c r="H63" s="39" t="s">
        <v>167</v>
      </c>
      <c r="I63" s="29">
        <v>40528</v>
      </c>
      <c r="J63" s="125">
        <v>40680</v>
      </c>
      <c r="K63" s="112"/>
      <c r="L63" s="21" t="s">
        <v>67</v>
      </c>
      <c r="M63" s="21"/>
      <c r="N63" s="57"/>
      <c r="O63" s="20"/>
      <c r="P63" s="20"/>
    </row>
    <row r="64" spans="1:16" ht="25.5" hidden="1" x14ac:dyDescent="0.35">
      <c r="A64" s="126">
        <v>40526</v>
      </c>
      <c r="B64" s="36" t="s">
        <v>126</v>
      </c>
      <c r="C64" s="36" t="s">
        <v>54</v>
      </c>
      <c r="D64" s="37">
        <v>2100</v>
      </c>
      <c r="E64" s="36" t="s">
        <v>20</v>
      </c>
      <c r="F64" s="37">
        <v>105</v>
      </c>
      <c r="G64" s="49">
        <v>1860</v>
      </c>
      <c r="H64" s="38" t="s">
        <v>104</v>
      </c>
      <c r="I64" s="35">
        <v>40534</v>
      </c>
      <c r="J64" s="127"/>
      <c r="K64" s="102"/>
      <c r="L64" s="21" t="s">
        <v>67</v>
      </c>
      <c r="M64" s="27"/>
      <c r="O64" s="20"/>
      <c r="P64" s="20"/>
    </row>
    <row r="65" spans="1:18" ht="25.5" hidden="1" x14ac:dyDescent="0.35">
      <c r="A65" s="124">
        <v>40471</v>
      </c>
      <c r="B65" s="30" t="s">
        <v>38</v>
      </c>
      <c r="C65" s="30" t="s">
        <v>75</v>
      </c>
      <c r="D65" s="31">
        <v>16000</v>
      </c>
      <c r="E65" s="30" t="s">
        <v>20</v>
      </c>
      <c r="F65" s="31">
        <v>500</v>
      </c>
      <c r="G65" s="48">
        <v>1861</v>
      </c>
      <c r="H65" s="39" t="s">
        <v>103</v>
      </c>
      <c r="I65" s="29">
        <v>40534</v>
      </c>
      <c r="J65" s="125">
        <v>40558</v>
      </c>
      <c r="K65" s="112"/>
      <c r="L65" s="21" t="s">
        <v>67</v>
      </c>
      <c r="M65" s="21"/>
      <c r="O65" s="20"/>
      <c r="P65" s="20"/>
      <c r="R65"/>
    </row>
    <row r="66" spans="1:18" ht="25.5" hidden="1" x14ac:dyDescent="0.35">
      <c r="A66" s="124">
        <v>40471</v>
      </c>
      <c r="B66" s="30" t="s">
        <v>38</v>
      </c>
      <c r="C66" s="30" t="s">
        <v>74</v>
      </c>
      <c r="D66" s="31">
        <v>16000</v>
      </c>
      <c r="E66" s="30" t="s">
        <v>20</v>
      </c>
      <c r="F66" s="31">
        <v>500</v>
      </c>
      <c r="G66" s="48">
        <v>1862</v>
      </c>
      <c r="H66" s="39" t="s">
        <v>103</v>
      </c>
      <c r="I66" s="29">
        <v>40534</v>
      </c>
      <c r="J66" s="125">
        <v>40558</v>
      </c>
      <c r="K66" s="112"/>
      <c r="L66" s="21" t="s">
        <v>67</v>
      </c>
      <c r="M66" s="21"/>
      <c r="O66" s="20"/>
      <c r="P66" s="20"/>
      <c r="R66"/>
    </row>
    <row r="67" spans="1:18" ht="25.5" hidden="1" x14ac:dyDescent="0.35">
      <c r="A67" s="126">
        <v>40469</v>
      </c>
      <c r="B67" s="36" t="s">
        <v>126</v>
      </c>
      <c r="C67" s="36" t="s">
        <v>101</v>
      </c>
      <c r="D67" s="37">
        <v>7500</v>
      </c>
      <c r="E67" s="36" t="s">
        <v>20</v>
      </c>
      <c r="F67" s="37">
        <v>380</v>
      </c>
      <c r="G67" s="49">
        <v>1864</v>
      </c>
      <c r="H67" s="38" t="s">
        <v>103</v>
      </c>
      <c r="I67" s="35">
        <v>40574</v>
      </c>
      <c r="J67" s="127"/>
      <c r="K67" s="102"/>
      <c r="L67" s="21" t="s">
        <v>67</v>
      </c>
      <c r="M67" s="25"/>
      <c r="N67" s="57"/>
      <c r="O67" s="20"/>
      <c r="P67" s="20"/>
      <c r="R67"/>
    </row>
    <row r="68" spans="1:18" ht="25.5" hidden="1" x14ac:dyDescent="0.35">
      <c r="A68" s="126">
        <v>40595</v>
      </c>
      <c r="B68" s="36" t="s">
        <v>6</v>
      </c>
      <c r="C68" s="36" t="s">
        <v>99</v>
      </c>
      <c r="D68" s="37">
        <v>207000</v>
      </c>
      <c r="E68" s="36" t="s">
        <v>20</v>
      </c>
      <c r="F68" s="37">
        <v>10000</v>
      </c>
      <c r="G68" s="49">
        <v>1865</v>
      </c>
      <c r="H68" s="38" t="s">
        <v>103</v>
      </c>
      <c r="I68" s="35">
        <v>40610</v>
      </c>
      <c r="J68" s="127"/>
      <c r="K68" s="102"/>
      <c r="L68" s="25"/>
      <c r="M68" s="25"/>
      <c r="N68" s="57"/>
      <c r="O68" s="20"/>
      <c r="P68" s="20"/>
      <c r="R68"/>
    </row>
    <row r="69" spans="1:18" ht="25.5" hidden="1" x14ac:dyDescent="0.35">
      <c r="A69" s="126">
        <v>40507</v>
      </c>
      <c r="B69" s="36" t="s">
        <v>129</v>
      </c>
      <c r="C69" s="36" t="s">
        <v>105</v>
      </c>
      <c r="D69" s="37">
        <v>16000</v>
      </c>
      <c r="E69" s="36" t="s">
        <v>20</v>
      </c>
      <c r="F69" s="37">
        <v>500</v>
      </c>
      <c r="G69" s="49">
        <v>1866</v>
      </c>
      <c r="H69" s="38" t="s">
        <v>103</v>
      </c>
      <c r="I69" s="35">
        <v>40610</v>
      </c>
      <c r="J69" s="127"/>
      <c r="K69" s="102"/>
      <c r="L69" s="21" t="s">
        <v>67</v>
      </c>
      <c r="M69" s="27"/>
      <c r="N69" s="56"/>
      <c r="O69" s="20"/>
      <c r="P69" s="20"/>
      <c r="R69"/>
    </row>
    <row r="70" spans="1:18" ht="25.5" hidden="1" x14ac:dyDescent="0.35">
      <c r="A70" s="124">
        <v>40861</v>
      </c>
      <c r="B70" s="30" t="s">
        <v>16</v>
      </c>
      <c r="C70" s="30" t="s">
        <v>156</v>
      </c>
      <c r="D70" s="31">
        <v>21000</v>
      </c>
      <c r="E70" s="30" t="s">
        <v>20</v>
      </c>
      <c r="F70" s="31">
        <v>840</v>
      </c>
      <c r="G70" s="48">
        <v>1931</v>
      </c>
      <c r="H70" s="39" t="s">
        <v>167</v>
      </c>
      <c r="I70" s="29">
        <v>40861</v>
      </c>
      <c r="J70" s="125">
        <v>40898</v>
      </c>
      <c r="K70" s="102"/>
      <c r="L70" s="25"/>
      <c r="M70" s="57"/>
      <c r="N70" s="56"/>
      <c r="O70" s="20"/>
      <c r="P70" s="20"/>
      <c r="R70"/>
    </row>
    <row r="71" spans="1:18" ht="25.5" hidden="1" x14ac:dyDescent="0.35">
      <c r="A71" s="126"/>
      <c r="B71" s="36" t="s">
        <v>6</v>
      </c>
      <c r="C71" s="36" t="s">
        <v>7</v>
      </c>
      <c r="D71" s="37">
        <v>18500</v>
      </c>
      <c r="E71" s="36" t="s">
        <v>20</v>
      </c>
      <c r="F71" s="37">
        <v>925</v>
      </c>
      <c r="G71" s="49">
        <v>1937</v>
      </c>
      <c r="H71" s="38" t="s">
        <v>167</v>
      </c>
      <c r="I71" s="35">
        <v>40883</v>
      </c>
      <c r="J71" s="127"/>
      <c r="K71" s="102"/>
      <c r="L71" s="21" t="s">
        <v>67</v>
      </c>
      <c r="M71" s="57"/>
      <c r="N71" s="56"/>
      <c r="O71" s="20"/>
      <c r="P71" s="20"/>
      <c r="R71"/>
    </row>
    <row r="72" spans="1:18" ht="25.5" hidden="1" x14ac:dyDescent="0.35">
      <c r="A72" s="124">
        <v>40413</v>
      </c>
      <c r="B72" s="30" t="s">
        <v>111</v>
      </c>
      <c r="C72" s="30" t="s">
        <v>110</v>
      </c>
      <c r="D72" s="31">
        <v>4500</v>
      </c>
      <c r="E72" s="30" t="s">
        <v>20</v>
      </c>
      <c r="F72" s="31">
        <v>225</v>
      </c>
      <c r="G72" s="48">
        <v>1869</v>
      </c>
      <c r="H72" s="39" t="s">
        <v>167</v>
      </c>
      <c r="I72" s="29">
        <v>40612</v>
      </c>
      <c r="J72" s="125">
        <v>40672</v>
      </c>
      <c r="K72" s="112"/>
      <c r="L72" s="21" t="s">
        <v>67</v>
      </c>
      <c r="M72" s="57"/>
      <c r="N72" s="56"/>
      <c r="O72" s="20"/>
      <c r="P72" s="20"/>
      <c r="R72"/>
    </row>
    <row r="73" spans="1:18" ht="25.5" hidden="1" x14ac:dyDescent="0.35">
      <c r="A73" s="126">
        <v>40534</v>
      </c>
      <c r="B73" s="36" t="s">
        <v>129</v>
      </c>
      <c r="C73" s="36" t="s">
        <v>112</v>
      </c>
      <c r="D73" s="37">
        <v>415000</v>
      </c>
      <c r="E73" s="36" t="s">
        <v>20</v>
      </c>
      <c r="F73" s="37">
        <v>12500</v>
      </c>
      <c r="G73" s="49">
        <v>1870</v>
      </c>
      <c r="H73" s="38" t="s">
        <v>167</v>
      </c>
      <c r="I73" s="35">
        <v>40612</v>
      </c>
      <c r="J73" s="127"/>
      <c r="K73" s="102"/>
      <c r="L73" s="21" t="s">
        <v>67</v>
      </c>
      <c r="M73" s="27"/>
      <c r="N73" s="56"/>
      <c r="O73" s="20"/>
      <c r="P73" s="20"/>
      <c r="R73"/>
    </row>
    <row r="74" spans="1:18" ht="25.5" hidden="1" x14ac:dyDescent="0.35">
      <c r="A74" s="126">
        <v>40610</v>
      </c>
      <c r="B74" s="36" t="s">
        <v>38</v>
      </c>
      <c r="C74" s="36" t="s">
        <v>162</v>
      </c>
      <c r="D74" s="37">
        <v>380000</v>
      </c>
      <c r="E74" s="36" t="s">
        <v>20</v>
      </c>
      <c r="F74" s="37">
        <v>11400</v>
      </c>
      <c r="G74" s="49">
        <v>1871</v>
      </c>
      <c r="H74" s="38" t="s">
        <v>103</v>
      </c>
      <c r="I74" s="35">
        <v>40660</v>
      </c>
      <c r="J74" s="127"/>
      <c r="K74" s="102"/>
      <c r="L74" s="27"/>
      <c r="M74" s="27"/>
      <c r="N74" s="56"/>
      <c r="O74" s="20"/>
      <c r="P74" s="20"/>
      <c r="R74"/>
    </row>
    <row r="75" spans="1:18" ht="25.5" hidden="1" x14ac:dyDescent="0.35">
      <c r="A75" s="124"/>
      <c r="B75" s="30" t="s">
        <v>88</v>
      </c>
      <c r="C75" s="30" t="s">
        <v>135</v>
      </c>
      <c r="D75" s="31">
        <v>26000</v>
      </c>
      <c r="E75" s="30" t="s">
        <v>20</v>
      </c>
      <c r="F75" s="31">
        <v>750</v>
      </c>
      <c r="G75" s="30">
        <v>1944</v>
      </c>
      <c r="H75" s="39" t="s">
        <v>167</v>
      </c>
      <c r="I75" s="29">
        <v>40921</v>
      </c>
      <c r="J75" s="125"/>
      <c r="K75" s="102"/>
      <c r="L75" s="21" t="s">
        <v>67</v>
      </c>
      <c r="M75" s="22"/>
      <c r="O75" s="20"/>
      <c r="P75" s="20"/>
      <c r="R75"/>
    </row>
    <row r="76" spans="1:18" ht="25.5" hidden="1" x14ac:dyDescent="0.35">
      <c r="A76" s="124">
        <v>40515</v>
      </c>
      <c r="B76" s="30" t="s">
        <v>111</v>
      </c>
      <c r="C76" s="30" t="s">
        <v>109</v>
      </c>
      <c r="D76" s="31">
        <v>4500</v>
      </c>
      <c r="E76" s="30" t="s">
        <v>20</v>
      </c>
      <c r="F76" s="31">
        <v>225</v>
      </c>
      <c r="G76" s="48">
        <v>1875</v>
      </c>
      <c r="H76" s="39" t="s">
        <v>167</v>
      </c>
      <c r="I76" s="29">
        <v>40660</v>
      </c>
      <c r="J76" s="125">
        <v>40672</v>
      </c>
      <c r="K76" s="112"/>
      <c r="L76" s="21" t="s">
        <v>67</v>
      </c>
      <c r="M76" s="27"/>
      <c r="N76" s="56"/>
      <c r="O76" s="20"/>
      <c r="P76" s="20"/>
      <c r="R76"/>
    </row>
    <row r="77" spans="1:18" ht="25.5" hidden="1" x14ac:dyDescent="0.35">
      <c r="A77" s="124">
        <v>40610</v>
      </c>
      <c r="B77" s="30" t="s">
        <v>23</v>
      </c>
      <c r="C77" s="30" t="s">
        <v>160</v>
      </c>
      <c r="D77" s="31">
        <v>10500</v>
      </c>
      <c r="E77" s="30" t="s">
        <v>20</v>
      </c>
      <c r="F77" s="31">
        <v>500</v>
      </c>
      <c r="G77" s="48">
        <v>1876</v>
      </c>
      <c r="H77" s="39" t="s">
        <v>103</v>
      </c>
      <c r="I77" s="29">
        <v>40660</v>
      </c>
      <c r="J77" s="125">
        <v>40862</v>
      </c>
      <c r="K77" s="102"/>
      <c r="L77" s="27"/>
      <c r="M77" s="27"/>
      <c r="N77" s="56"/>
      <c r="O77" s="20"/>
      <c r="P77" s="20"/>
      <c r="R77"/>
    </row>
    <row r="78" spans="1:18" s="57" customFormat="1" ht="25.5" hidden="1" x14ac:dyDescent="0.35">
      <c r="A78" s="126">
        <v>40611</v>
      </c>
      <c r="B78" s="36" t="s">
        <v>51</v>
      </c>
      <c r="C78" s="36" t="s">
        <v>162</v>
      </c>
      <c r="D78" s="37">
        <v>156000</v>
      </c>
      <c r="E78" s="36" t="s">
        <v>20</v>
      </c>
      <c r="F78" s="37">
        <v>4500</v>
      </c>
      <c r="G78" s="49">
        <v>1877</v>
      </c>
      <c r="H78" s="38" t="s">
        <v>103</v>
      </c>
      <c r="I78" s="35">
        <v>40660</v>
      </c>
      <c r="J78" s="127"/>
      <c r="K78" s="102"/>
      <c r="L78" s="27"/>
      <c r="M78" s="27"/>
      <c r="N78" s="56"/>
      <c r="O78" s="20"/>
      <c r="P78" s="20"/>
      <c r="R78" s="26"/>
    </row>
    <row r="79" spans="1:18" s="57" customFormat="1" ht="25.5" hidden="1" x14ac:dyDescent="0.35">
      <c r="A79" s="126">
        <v>40606</v>
      </c>
      <c r="B79" s="36" t="s">
        <v>115</v>
      </c>
      <c r="C79" s="36" t="s">
        <v>116</v>
      </c>
      <c r="D79" s="37">
        <v>900</v>
      </c>
      <c r="E79" s="36" t="s">
        <v>20</v>
      </c>
      <c r="F79" s="37">
        <v>45</v>
      </c>
      <c r="G79" s="49">
        <v>1878</v>
      </c>
      <c r="H79" s="38" t="s">
        <v>103</v>
      </c>
      <c r="I79" s="35">
        <v>40660</v>
      </c>
      <c r="J79" s="127"/>
      <c r="K79" s="102"/>
      <c r="L79" s="21" t="s">
        <v>67</v>
      </c>
      <c r="M79" s="27"/>
      <c r="N79" s="56"/>
      <c r="O79" s="20"/>
      <c r="P79" s="20"/>
      <c r="R79" s="26"/>
    </row>
    <row r="80" spans="1:18" s="57" customFormat="1" ht="25.5" hidden="1" x14ac:dyDescent="0.35">
      <c r="A80" s="126">
        <v>40606</v>
      </c>
      <c r="B80" s="36" t="s">
        <v>115</v>
      </c>
      <c r="C80" s="36" t="s">
        <v>117</v>
      </c>
      <c r="D80" s="37">
        <v>850</v>
      </c>
      <c r="E80" s="36" t="s">
        <v>20</v>
      </c>
      <c r="F80" s="37">
        <v>42.5</v>
      </c>
      <c r="G80" s="49">
        <v>1879</v>
      </c>
      <c r="H80" s="38" t="s">
        <v>103</v>
      </c>
      <c r="I80" s="35">
        <v>40660</v>
      </c>
      <c r="J80" s="127"/>
      <c r="K80" s="102"/>
      <c r="L80" s="21" t="s">
        <v>67</v>
      </c>
      <c r="M80" s="27"/>
      <c r="N80" s="56"/>
      <c r="O80" s="20"/>
      <c r="P80" s="20"/>
      <c r="R80" s="26"/>
    </row>
    <row r="81" spans="1:18" ht="25.5" hidden="1" x14ac:dyDescent="0.35">
      <c r="A81" s="126">
        <v>40606</v>
      </c>
      <c r="B81" s="36" t="s">
        <v>115</v>
      </c>
      <c r="C81" s="36" t="s">
        <v>118</v>
      </c>
      <c r="D81" s="37">
        <v>950</v>
      </c>
      <c r="E81" s="36" t="s">
        <v>20</v>
      </c>
      <c r="F81" s="37">
        <v>47.5</v>
      </c>
      <c r="G81" s="49">
        <v>1880</v>
      </c>
      <c r="H81" s="38" t="s">
        <v>103</v>
      </c>
      <c r="I81" s="35">
        <v>40660</v>
      </c>
      <c r="J81" s="127"/>
      <c r="K81" s="102"/>
      <c r="L81" s="21" t="s">
        <v>67</v>
      </c>
      <c r="M81" s="27"/>
      <c r="N81" s="56"/>
      <c r="O81" s="20"/>
      <c r="P81" s="20"/>
      <c r="R81"/>
    </row>
    <row r="82" spans="1:18" ht="25.5" hidden="1" x14ac:dyDescent="0.35">
      <c r="A82" s="124">
        <v>40610</v>
      </c>
      <c r="B82" s="30" t="s">
        <v>6</v>
      </c>
      <c r="C82" s="30" t="s">
        <v>119</v>
      </c>
      <c r="D82" s="31">
        <v>25000</v>
      </c>
      <c r="E82" s="30" t="s">
        <v>20</v>
      </c>
      <c r="F82" s="31">
        <v>1250</v>
      </c>
      <c r="G82" s="48">
        <v>1881</v>
      </c>
      <c r="H82" s="39" t="s">
        <v>167</v>
      </c>
      <c r="I82" s="29">
        <v>40660</v>
      </c>
      <c r="J82" s="125">
        <v>40718</v>
      </c>
      <c r="K82" s="112"/>
      <c r="L82" s="21" t="s">
        <v>67</v>
      </c>
      <c r="M82" s="27"/>
      <c r="N82" s="56"/>
      <c r="O82" s="20"/>
      <c r="P82" s="20"/>
      <c r="R82"/>
    </row>
    <row r="83" spans="1:18" ht="25.5" hidden="1" x14ac:dyDescent="0.35">
      <c r="A83" s="124">
        <v>40597</v>
      </c>
      <c r="B83" s="30" t="s">
        <v>6</v>
      </c>
      <c r="C83" s="30" t="s">
        <v>75</v>
      </c>
      <c r="D83" s="31">
        <v>2500</v>
      </c>
      <c r="E83" s="30" t="s">
        <v>20</v>
      </c>
      <c r="F83" s="31">
        <v>100</v>
      </c>
      <c r="G83" s="48">
        <v>1882</v>
      </c>
      <c r="H83" s="39" t="s">
        <v>103</v>
      </c>
      <c r="I83" s="29">
        <v>40660</v>
      </c>
      <c r="J83" s="125">
        <v>40718</v>
      </c>
      <c r="K83" s="112"/>
      <c r="L83" s="27"/>
      <c r="M83" s="27"/>
      <c r="N83" s="56"/>
      <c r="O83" s="20"/>
      <c r="P83" s="20"/>
      <c r="R83"/>
    </row>
    <row r="84" spans="1:18" ht="25.5" hidden="1" x14ac:dyDescent="0.35">
      <c r="A84" s="124">
        <v>40597</v>
      </c>
      <c r="B84" s="30" t="s">
        <v>6</v>
      </c>
      <c r="C84" s="30" t="s">
        <v>73</v>
      </c>
      <c r="D84" s="31">
        <v>2500</v>
      </c>
      <c r="E84" s="30" t="s">
        <v>20</v>
      </c>
      <c r="F84" s="31">
        <v>100</v>
      </c>
      <c r="G84" s="48">
        <v>1883</v>
      </c>
      <c r="H84" s="39" t="s">
        <v>103</v>
      </c>
      <c r="I84" s="29">
        <v>40660</v>
      </c>
      <c r="J84" s="125">
        <v>40718</v>
      </c>
      <c r="K84" s="112"/>
      <c r="L84" s="27"/>
      <c r="M84" s="27"/>
      <c r="N84" s="56"/>
      <c r="O84" s="20"/>
      <c r="P84" s="20"/>
      <c r="R84"/>
    </row>
    <row r="85" spans="1:18" ht="25.5" hidden="1" x14ac:dyDescent="0.35">
      <c r="A85" s="124">
        <v>40597</v>
      </c>
      <c r="B85" s="30" t="s">
        <v>6</v>
      </c>
      <c r="C85" s="30" t="s">
        <v>74</v>
      </c>
      <c r="D85" s="31">
        <v>2500</v>
      </c>
      <c r="E85" s="30" t="s">
        <v>20</v>
      </c>
      <c r="F85" s="31">
        <v>100</v>
      </c>
      <c r="G85" s="48">
        <v>1884</v>
      </c>
      <c r="H85" s="39" t="s">
        <v>103</v>
      </c>
      <c r="I85" s="29">
        <v>40660</v>
      </c>
      <c r="J85" s="125">
        <v>40718</v>
      </c>
      <c r="K85" s="112"/>
      <c r="L85" s="27"/>
      <c r="M85" s="27"/>
      <c r="N85" s="56"/>
      <c r="O85" s="20"/>
      <c r="P85" s="20"/>
      <c r="R85"/>
    </row>
    <row r="86" spans="1:18" ht="25.5" hidden="1" x14ac:dyDescent="0.35">
      <c r="A86" s="124">
        <v>40597</v>
      </c>
      <c r="B86" s="30" t="s">
        <v>6</v>
      </c>
      <c r="C86" s="30" t="s">
        <v>100</v>
      </c>
      <c r="D86" s="31">
        <v>2500</v>
      </c>
      <c r="E86" s="30" t="s">
        <v>20</v>
      </c>
      <c r="F86" s="31">
        <v>100</v>
      </c>
      <c r="G86" s="48">
        <v>1885</v>
      </c>
      <c r="H86" s="39" t="s">
        <v>103</v>
      </c>
      <c r="I86" s="29">
        <v>40660</v>
      </c>
      <c r="J86" s="125">
        <v>40718</v>
      </c>
      <c r="K86" s="112"/>
      <c r="L86" s="27"/>
      <c r="M86" s="27"/>
      <c r="N86" s="56"/>
      <c r="O86" s="20"/>
      <c r="P86" s="20"/>
      <c r="R86"/>
    </row>
    <row r="87" spans="1:18" ht="25.5" hidden="1" x14ac:dyDescent="0.35">
      <c r="A87" s="124">
        <v>40610</v>
      </c>
      <c r="B87" s="30" t="s">
        <v>111</v>
      </c>
      <c r="C87" s="30" t="s">
        <v>120</v>
      </c>
      <c r="D87" s="31">
        <f>26670+830</f>
        <v>27500</v>
      </c>
      <c r="E87" s="30" t="s">
        <v>20</v>
      </c>
      <c r="F87" s="31">
        <v>830</v>
      </c>
      <c r="G87" s="48">
        <v>1886</v>
      </c>
      <c r="H87" s="39" t="s">
        <v>103</v>
      </c>
      <c r="I87" s="29">
        <v>40660</v>
      </c>
      <c r="J87" s="125">
        <v>40718</v>
      </c>
      <c r="K87" s="112"/>
      <c r="L87" s="21" t="s">
        <v>67</v>
      </c>
      <c r="M87" s="27"/>
      <c r="N87" s="56"/>
      <c r="O87" s="20"/>
      <c r="P87" s="20"/>
      <c r="R87"/>
    </row>
    <row r="88" spans="1:18" s="57" customFormat="1" ht="25.5" hidden="1" x14ac:dyDescent="0.35">
      <c r="A88" s="126">
        <v>40625</v>
      </c>
      <c r="B88" s="36" t="s">
        <v>47</v>
      </c>
      <c r="C88" s="36" t="s">
        <v>99</v>
      </c>
      <c r="D88" s="37">
        <v>91000</v>
      </c>
      <c r="E88" s="36" t="s">
        <v>20</v>
      </c>
      <c r="F88" s="37">
        <v>3000</v>
      </c>
      <c r="G88" s="49">
        <v>1887</v>
      </c>
      <c r="H88" s="38" t="s">
        <v>103</v>
      </c>
      <c r="I88" s="35">
        <v>40667</v>
      </c>
      <c r="J88" s="127"/>
      <c r="K88" s="102"/>
      <c r="L88" s="27"/>
      <c r="M88" s="27"/>
      <c r="N88" s="56"/>
      <c r="O88" s="13"/>
      <c r="P88" s="13"/>
      <c r="Q88" s="26"/>
      <c r="R88" s="26"/>
    </row>
    <row r="89" spans="1:18" s="57" customFormat="1" ht="25.5" hidden="1" x14ac:dyDescent="0.35">
      <c r="A89" s="124">
        <v>40693</v>
      </c>
      <c r="B89" s="30" t="s">
        <v>111</v>
      </c>
      <c r="C89" s="30" t="s">
        <v>130</v>
      </c>
      <c r="D89" s="31">
        <v>4500</v>
      </c>
      <c r="E89" s="30" t="s">
        <v>20</v>
      </c>
      <c r="F89" s="31">
        <v>225</v>
      </c>
      <c r="G89" s="48">
        <v>1888</v>
      </c>
      <c r="H89" s="39" t="s">
        <v>167</v>
      </c>
      <c r="I89" s="29">
        <v>40700</v>
      </c>
      <c r="J89" s="125">
        <v>40718</v>
      </c>
      <c r="K89" s="112"/>
      <c r="L89" s="21" t="s">
        <v>67</v>
      </c>
      <c r="M89" s="65"/>
      <c r="N89" s="56"/>
      <c r="O89" s="13"/>
      <c r="P89" s="13"/>
      <c r="Q89" s="26"/>
      <c r="R89" s="26"/>
    </row>
    <row r="90" spans="1:18" s="57" customFormat="1" ht="25.5" x14ac:dyDescent="0.35">
      <c r="A90" s="191"/>
      <c r="B90" s="178"/>
      <c r="C90" s="178"/>
      <c r="D90" s="192"/>
      <c r="E90" s="178"/>
      <c r="F90" s="192"/>
      <c r="G90" s="202"/>
      <c r="H90" s="193"/>
      <c r="I90" s="194"/>
      <c r="J90" s="195"/>
      <c r="K90" s="257"/>
      <c r="L90" s="21"/>
      <c r="M90" s="65"/>
      <c r="N90" s="56"/>
      <c r="O90" s="13"/>
      <c r="P90" s="13"/>
    </row>
    <row r="91" spans="1:18" s="57" customFormat="1" ht="25.5" x14ac:dyDescent="0.35">
      <c r="A91" s="191"/>
      <c r="B91" s="178"/>
      <c r="C91" s="178"/>
      <c r="D91" s="192"/>
      <c r="E91" s="178"/>
      <c r="F91" s="192"/>
      <c r="G91" s="202"/>
      <c r="H91" s="193"/>
      <c r="I91" s="194"/>
      <c r="J91" s="195"/>
      <c r="K91" s="257"/>
      <c r="L91" s="27"/>
      <c r="M91" s="65"/>
      <c r="N91" s="56"/>
      <c r="O91" s="13"/>
      <c r="P91" s="13"/>
    </row>
    <row r="92" spans="1:18" s="57" customFormat="1" ht="25.5" hidden="1" x14ac:dyDescent="0.35">
      <c r="A92" s="124">
        <v>40695</v>
      </c>
      <c r="B92" s="30" t="s">
        <v>129</v>
      </c>
      <c r="C92" s="30" t="s">
        <v>131</v>
      </c>
      <c r="D92" s="31">
        <f>138700+4300</f>
        <v>143000</v>
      </c>
      <c r="E92" s="30" t="s">
        <v>20</v>
      </c>
      <c r="F92" s="31">
        <v>500</v>
      </c>
      <c r="G92" s="48">
        <v>1891</v>
      </c>
      <c r="H92" s="39" t="s">
        <v>167</v>
      </c>
      <c r="I92" s="29">
        <v>40721</v>
      </c>
      <c r="J92" s="125">
        <v>40878</v>
      </c>
      <c r="K92" s="102"/>
      <c r="L92" s="21" t="s">
        <v>67</v>
      </c>
      <c r="M92" s="65"/>
      <c r="N92" s="56"/>
      <c r="O92" s="13"/>
      <c r="P92" s="13"/>
      <c r="Q92" s="26"/>
      <c r="R92" s="26"/>
    </row>
    <row r="93" spans="1:18" s="57" customFormat="1" ht="25.5" hidden="1" x14ac:dyDescent="0.35">
      <c r="A93" s="124">
        <v>40695</v>
      </c>
      <c r="B93" s="30" t="s">
        <v>129</v>
      </c>
      <c r="C93" s="30" t="s">
        <v>131</v>
      </c>
      <c r="D93" s="31" t="s">
        <v>142</v>
      </c>
      <c r="E93" s="30" t="s">
        <v>20</v>
      </c>
      <c r="F93" s="31">
        <v>500</v>
      </c>
      <c r="G93" s="48">
        <v>1892</v>
      </c>
      <c r="H93" s="39" t="s">
        <v>167</v>
      </c>
      <c r="I93" s="29">
        <v>40721</v>
      </c>
      <c r="J93" s="125">
        <v>40878</v>
      </c>
      <c r="K93" s="102"/>
      <c r="L93" s="21" t="s">
        <v>67</v>
      </c>
      <c r="M93" s="65"/>
      <c r="N93" s="56"/>
      <c r="O93" s="13"/>
      <c r="P93" s="13"/>
      <c r="Q93" s="26"/>
      <c r="R93" s="26"/>
    </row>
    <row r="94" spans="1:18" ht="23.25" hidden="1" x14ac:dyDescent="0.35">
      <c r="A94" s="124">
        <v>40695</v>
      </c>
      <c r="B94" s="30" t="s">
        <v>129</v>
      </c>
      <c r="C94" s="30" t="s">
        <v>131</v>
      </c>
      <c r="D94" s="31" t="s">
        <v>142</v>
      </c>
      <c r="E94" s="30" t="s">
        <v>20</v>
      </c>
      <c r="F94" s="31">
        <v>500</v>
      </c>
      <c r="G94" s="48">
        <v>1893</v>
      </c>
      <c r="H94" s="39" t="s">
        <v>167</v>
      </c>
      <c r="I94" s="29">
        <v>40721</v>
      </c>
      <c r="J94" s="125">
        <v>40878</v>
      </c>
      <c r="K94" s="102"/>
      <c r="L94" s="21" t="s">
        <v>67</v>
      </c>
      <c r="M94" s="65"/>
      <c r="N94" s="56"/>
      <c r="Q94"/>
      <c r="R94"/>
    </row>
    <row r="95" spans="1:18" ht="25.5" hidden="1" x14ac:dyDescent="0.35">
      <c r="A95" s="124">
        <v>40695</v>
      </c>
      <c r="B95" s="30" t="s">
        <v>129</v>
      </c>
      <c r="C95" s="30" t="s">
        <v>131</v>
      </c>
      <c r="D95" s="31" t="s">
        <v>142</v>
      </c>
      <c r="E95" s="30" t="s">
        <v>20</v>
      </c>
      <c r="F95" s="31">
        <v>500</v>
      </c>
      <c r="G95" s="48">
        <v>1894</v>
      </c>
      <c r="H95" s="39" t="s">
        <v>167</v>
      </c>
      <c r="I95" s="29">
        <v>40721</v>
      </c>
      <c r="J95" s="125">
        <v>40878</v>
      </c>
      <c r="K95" s="102"/>
      <c r="L95" s="21" t="s">
        <v>67</v>
      </c>
      <c r="M95" s="27"/>
      <c r="N95" s="56"/>
      <c r="Q95"/>
      <c r="R95"/>
    </row>
    <row r="96" spans="1:18" ht="25.5" hidden="1" x14ac:dyDescent="0.35">
      <c r="A96" s="124">
        <v>40695</v>
      </c>
      <c r="B96" s="30" t="s">
        <v>129</v>
      </c>
      <c r="C96" s="30" t="s">
        <v>131</v>
      </c>
      <c r="D96" s="31" t="s">
        <v>142</v>
      </c>
      <c r="E96" s="30" t="s">
        <v>20</v>
      </c>
      <c r="F96" s="31">
        <v>500</v>
      </c>
      <c r="G96" s="48">
        <v>1895</v>
      </c>
      <c r="H96" s="39" t="s">
        <v>167</v>
      </c>
      <c r="I96" s="29">
        <v>40721</v>
      </c>
      <c r="J96" s="125">
        <v>40878</v>
      </c>
      <c r="K96" s="102"/>
      <c r="L96" s="21" t="s">
        <v>67</v>
      </c>
      <c r="M96" s="27"/>
      <c r="N96" s="56"/>
      <c r="Q96"/>
      <c r="R96"/>
    </row>
    <row r="97" spans="1:22" ht="25.5" hidden="1" x14ac:dyDescent="0.35">
      <c r="A97" s="124">
        <v>40695</v>
      </c>
      <c r="B97" s="30" t="s">
        <v>129</v>
      </c>
      <c r="C97" s="30" t="s">
        <v>131</v>
      </c>
      <c r="D97" s="31" t="s">
        <v>142</v>
      </c>
      <c r="E97" s="30" t="s">
        <v>20</v>
      </c>
      <c r="F97" s="31">
        <v>500</v>
      </c>
      <c r="G97" s="48">
        <v>1896</v>
      </c>
      <c r="H97" s="39" t="s">
        <v>167</v>
      </c>
      <c r="I97" s="29">
        <v>40721</v>
      </c>
      <c r="J97" s="125">
        <v>40878</v>
      </c>
      <c r="K97" s="102"/>
      <c r="L97" s="21" t="s">
        <v>67</v>
      </c>
      <c r="M97" s="27"/>
      <c r="N97" s="56"/>
      <c r="Q97"/>
      <c r="R97"/>
    </row>
    <row r="98" spans="1:22" ht="25.5" hidden="1" x14ac:dyDescent="0.35">
      <c r="A98" s="124">
        <v>40695</v>
      </c>
      <c r="B98" s="30" t="s">
        <v>129</v>
      </c>
      <c r="C98" s="30" t="s">
        <v>131</v>
      </c>
      <c r="D98" s="31" t="s">
        <v>142</v>
      </c>
      <c r="E98" s="30" t="s">
        <v>20</v>
      </c>
      <c r="F98" s="31">
        <v>500</v>
      </c>
      <c r="G98" s="48">
        <v>1897</v>
      </c>
      <c r="H98" s="39" t="s">
        <v>167</v>
      </c>
      <c r="I98" s="29">
        <v>40721</v>
      </c>
      <c r="J98" s="125">
        <v>40878</v>
      </c>
      <c r="K98" s="102"/>
      <c r="L98" s="21" t="s">
        <v>67</v>
      </c>
      <c r="M98" s="27"/>
      <c r="N98" s="56"/>
      <c r="Q98"/>
      <c r="R98"/>
    </row>
    <row r="99" spans="1:22" ht="25.5" hidden="1" x14ac:dyDescent="0.35">
      <c r="A99" s="124">
        <v>40695</v>
      </c>
      <c r="B99" s="30" t="s">
        <v>129</v>
      </c>
      <c r="C99" s="30" t="s">
        <v>131</v>
      </c>
      <c r="D99" s="31" t="s">
        <v>142</v>
      </c>
      <c r="E99" s="30" t="s">
        <v>20</v>
      </c>
      <c r="F99" s="31">
        <v>500</v>
      </c>
      <c r="G99" s="48">
        <v>1898</v>
      </c>
      <c r="H99" s="39" t="s">
        <v>167</v>
      </c>
      <c r="I99" s="29">
        <v>40721</v>
      </c>
      <c r="J99" s="125">
        <v>40878</v>
      </c>
      <c r="K99" s="102"/>
      <c r="L99" s="21" t="s">
        <v>67</v>
      </c>
      <c r="M99" s="27"/>
      <c r="N99" s="56"/>
      <c r="Q99"/>
      <c r="R99"/>
    </row>
    <row r="100" spans="1:22" ht="25.5" hidden="1" x14ac:dyDescent="0.35">
      <c r="A100" s="124">
        <v>40695</v>
      </c>
      <c r="B100" s="30" t="s">
        <v>129</v>
      </c>
      <c r="C100" s="30" t="s">
        <v>131</v>
      </c>
      <c r="D100" s="31" t="s">
        <v>142</v>
      </c>
      <c r="E100" s="30" t="s">
        <v>20</v>
      </c>
      <c r="F100" s="31">
        <v>300</v>
      </c>
      <c r="G100" s="48">
        <v>1899</v>
      </c>
      <c r="H100" s="39" t="s">
        <v>167</v>
      </c>
      <c r="I100" s="29">
        <v>40721</v>
      </c>
      <c r="J100" s="125">
        <v>40878</v>
      </c>
      <c r="K100" s="102"/>
      <c r="L100" s="21" t="s">
        <v>67</v>
      </c>
      <c r="M100" s="27"/>
      <c r="N100" s="56"/>
      <c r="Q100"/>
      <c r="R100"/>
    </row>
    <row r="101" spans="1:22" ht="20.25" hidden="1" x14ac:dyDescent="0.3">
      <c r="A101" s="124"/>
      <c r="B101" s="30" t="s">
        <v>88</v>
      </c>
      <c r="C101" s="30" t="s">
        <v>119</v>
      </c>
      <c r="D101" s="31">
        <v>26000</v>
      </c>
      <c r="E101" s="30" t="s">
        <v>20</v>
      </c>
      <c r="F101" s="31">
        <v>750</v>
      </c>
      <c r="G101" s="30">
        <v>1945</v>
      </c>
      <c r="H101" s="39" t="s">
        <v>167</v>
      </c>
      <c r="I101" s="29">
        <v>40921</v>
      </c>
      <c r="J101" s="125"/>
      <c r="K101" s="102"/>
      <c r="L101" s="21" t="s">
        <v>67</v>
      </c>
      <c r="M101" s="22"/>
      <c r="Q101"/>
      <c r="R101"/>
    </row>
    <row r="102" spans="1:22" ht="25.5" hidden="1" x14ac:dyDescent="0.35">
      <c r="A102" s="126">
        <v>40682</v>
      </c>
      <c r="B102" s="36" t="s">
        <v>106</v>
      </c>
      <c r="C102" s="36" t="s">
        <v>54</v>
      </c>
      <c r="D102" s="37">
        <v>2900</v>
      </c>
      <c r="E102" s="36" t="s">
        <v>20</v>
      </c>
      <c r="F102" s="37">
        <v>145</v>
      </c>
      <c r="G102" s="49">
        <v>1901</v>
      </c>
      <c r="H102" s="38" t="s">
        <v>104</v>
      </c>
      <c r="I102" s="35">
        <v>40721</v>
      </c>
      <c r="J102" s="127"/>
      <c r="K102" s="102"/>
      <c r="L102" s="27" t="s">
        <v>67</v>
      </c>
      <c r="M102" s="27"/>
      <c r="N102" s="56"/>
      <c r="Q102"/>
      <c r="R102"/>
    </row>
    <row r="103" spans="1:22" ht="25.5" hidden="1" x14ac:dyDescent="0.35">
      <c r="A103" s="126">
        <v>40682</v>
      </c>
      <c r="B103" s="36" t="s">
        <v>106</v>
      </c>
      <c r="C103" s="36" t="s">
        <v>54</v>
      </c>
      <c r="D103" s="37">
        <v>1400</v>
      </c>
      <c r="E103" s="36" t="s">
        <v>20</v>
      </c>
      <c r="F103" s="37">
        <v>70</v>
      </c>
      <c r="G103" s="49">
        <v>1902</v>
      </c>
      <c r="H103" s="38" t="s">
        <v>104</v>
      </c>
      <c r="I103" s="35">
        <v>40721</v>
      </c>
      <c r="J103" s="127"/>
      <c r="K103" s="102"/>
      <c r="L103" s="27" t="s">
        <v>67</v>
      </c>
      <c r="M103" s="27"/>
      <c r="N103" s="56"/>
      <c r="Q103"/>
      <c r="R103"/>
    </row>
    <row r="104" spans="1:22" s="57" customFormat="1" ht="25.5" hidden="1" x14ac:dyDescent="0.35">
      <c r="A104" s="126">
        <v>40682</v>
      </c>
      <c r="B104" s="36" t="s">
        <v>106</v>
      </c>
      <c r="C104" s="36" t="s">
        <v>48</v>
      </c>
      <c r="D104" s="37">
        <v>2100</v>
      </c>
      <c r="E104" s="36" t="s">
        <v>20</v>
      </c>
      <c r="F104" s="37">
        <v>105</v>
      </c>
      <c r="G104" s="49">
        <v>1903</v>
      </c>
      <c r="H104" s="38" t="s">
        <v>104</v>
      </c>
      <c r="I104" s="35">
        <v>40721</v>
      </c>
      <c r="J104" s="127"/>
      <c r="K104" s="102"/>
      <c r="L104" s="27" t="s">
        <v>67</v>
      </c>
      <c r="M104" s="27"/>
      <c r="N104" s="56"/>
      <c r="O104" s="13"/>
      <c r="P104" s="13"/>
      <c r="Q104" s="26"/>
      <c r="R104" s="26"/>
    </row>
    <row r="105" spans="1:22" ht="25.5" hidden="1" x14ac:dyDescent="0.35">
      <c r="A105" s="126">
        <v>40682</v>
      </c>
      <c r="B105" s="36" t="s">
        <v>106</v>
      </c>
      <c r="C105" s="36" t="s">
        <v>48</v>
      </c>
      <c r="D105" s="37">
        <v>4800</v>
      </c>
      <c r="E105" s="36" t="s">
        <v>20</v>
      </c>
      <c r="F105" s="37">
        <v>240</v>
      </c>
      <c r="G105" s="49">
        <v>1904</v>
      </c>
      <c r="H105" s="38" t="s">
        <v>104</v>
      </c>
      <c r="I105" s="35">
        <v>40721</v>
      </c>
      <c r="J105" s="127"/>
      <c r="K105" s="102"/>
      <c r="L105" s="27" t="s">
        <v>67</v>
      </c>
      <c r="M105" s="27"/>
      <c r="N105" s="56"/>
      <c r="Q105"/>
      <c r="R105"/>
    </row>
    <row r="106" spans="1:22" ht="20.25" hidden="1" x14ac:dyDescent="0.3">
      <c r="A106" s="124"/>
      <c r="B106" s="30" t="s">
        <v>88</v>
      </c>
      <c r="C106" s="30" t="s">
        <v>172</v>
      </c>
      <c r="D106" s="31">
        <v>26000</v>
      </c>
      <c r="E106" s="30" t="s">
        <v>20</v>
      </c>
      <c r="F106" s="31">
        <v>750</v>
      </c>
      <c r="G106" s="30">
        <v>1946</v>
      </c>
      <c r="H106" s="39" t="s">
        <v>167</v>
      </c>
      <c r="I106" s="29">
        <v>40921</v>
      </c>
      <c r="J106" s="125"/>
      <c r="K106" s="102"/>
      <c r="L106" s="21" t="s">
        <v>67</v>
      </c>
      <c r="M106" s="22"/>
      <c r="Q106"/>
      <c r="R106"/>
    </row>
    <row r="107" spans="1:22" ht="25.5" x14ac:dyDescent="0.35">
      <c r="A107" s="191"/>
      <c r="B107" s="178"/>
      <c r="C107" s="178"/>
      <c r="D107" s="192"/>
      <c r="E107" s="178"/>
      <c r="F107" s="192"/>
      <c r="G107" s="202"/>
      <c r="H107" s="193"/>
      <c r="I107" s="194"/>
      <c r="J107" s="195"/>
      <c r="K107" s="257"/>
      <c r="L107" s="21"/>
      <c r="M107" s="27"/>
      <c r="N107" s="56"/>
    </row>
    <row r="108" spans="1:22" s="57" customFormat="1" ht="25.5" hidden="1" x14ac:dyDescent="0.35">
      <c r="A108" s="126">
        <v>40725</v>
      </c>
      <c r="B108" s="36" t="s">
        <v>6</v>
      </c>
      <c r="C108" s="36" t="s">
        <v>135</v>
      </c>
      <c r="D108" s="37">
        <v>11550</v>
      </c>
      <c r="E108" s="36" t="s">
        <v>20</v>
      </c>
      <c r="F108" s="37">
        <v>550</v>
      </c>
      <c r="G108" s="49">
        <v>1907</v>
      </c>
      <c r="H108" s="38" t="s">
        <v>167</v>
      </c>
      <c r="I108" s="35">
        <v>40785</v>
      </c>
      <c r="J108" s="127"/>
      <c r="K108" s="102"/>
      <c r="L108" s="21" t="s">
        <v>67</v>
      </c>
      <c r="M108" s="27"/>
      <c r="N108" s="56"/>
      <c r="O108"/>
      <c r="P108"/>
      <c r="Q108" s="58"/>
      <c r="R108" s="58"/>
      <c r="S108" s="59"/>
      <c r="T108" s="59"/>
      <c r="U108" s="59"/>
      <c r="V108" s="59"/>
    </row>
    <row r="109" spans="1:22" s="57" customFormat="1" ht="25.5" hidden="1" x14ac:dyDescent="0.35">
      <c r="A109" s="124">
        <v>40728</v>
      </c>
      <c r="B109" s="30" t="s">
        <v>136</v>
      </c>
      <c r="C109" s="30" t="s">
        <v>163</v>
      </c>
      <c r="D109" s="31">
        <v>5500</v>
      </c>
      <c r="E109" s="30" t="s">
        <v>20</v>
      </c>
      <c r="F109" s="31">
        <v>275</v>
      </c>
      <c r="G109" s="48">
        <v>1908</v>
      </c>
      <c r="H109" s="39" t="s">
        <v>104</v>
      </c>
      <c r="I109" s="29">
        <v>40785</v>
      </c>
      <c r="J109" s="125">
        <v>40856</v>
      </c>
      <c r="K109" s="102"/>
      <c r="L109" s="21"/>
      <c r="M109" s="27"/>
      <c r="N109" s="56"/>
      <c r="O109"/>
      <c r="P109"/>
      <c r="Q109" s="58"/>
      <c r="R109" s="58"/>
      <c r="S109" s="59"/>
      <c r="T109" s="59"/>
      <c r="U109" s="59"/>
      <c r="V109" s="59"/>
    </row>
    <row r="110" spans="1:22" s="57" customFormat="1" ht="25.5" hidden="1" x14ac:dyDescent="0.35">
      <c r="A110" s="132">
        <v>40763</v>
      </c>
      <c r="B110" s="82" t="s">
        <v>136</v>
      </c>
      <c r="C110" s="82" t="s">
        <v>162</v>
      </c>
      <c r="D110" s="83">
        <v>50000</v>
      </c>
      <c r="E110" s="82" t="s">
        <v>20</v>
      </c>
      <c r="F110" s="83">
        <v>2500</v>
      </c>
      <c r="G110" s="84">
        <v>1909</v>
      </c>
      <c r="H110" s="85" t="s">
        <v>103</v>
      </c>
      <c r="I110" s="81">
        <v>40785</v>
      </c>
      <c r="J110" s="133" t="s">
        <v>147</v>
      </c>
      <c r="K110" s="115"/>
      <c r="L110" s="86" t="s">
        <v>164</v>
      </c>
      <c r="M110" s="87"/>
      <c r="N110" s="88"/>
      <c r="O110"/>
      <c r="P110"/>
      <c r="Q110" s="58"/>
      <c r="R110" s="58"/>
      <c r="S110" s="59"/>
      <c r="T110" s="59"/>
      <c r="U110" s="59"/>
      <c r="V110" s="59"/>
    </row>
    <row r="111" spans="1:22" s="57" customFormat="1" ht="25.5" hidden="1" x14ac:dyDescent="0.35">
      <c r="A111" s="124">
        <v>40721</v>
      </c>
      <c r="B111" s="30" t="s">
        <v>23</v>
      </c>
      <c r="C111" s="30" t="s">
        <v>137</v>
      </c>
      <c r="D111" s="31">
        <v>10500</v>
      </c>
      <c r="E111" s="30" t="s">
        <v>20</v>
      </c>
      <c r="F111" s="31">
        <v>500</v>
      </c>
      <c r="G111" s="48">
        <v>1910</v>
      </c>
      <c r="H111" s="39" t="s">
        <v>103</v>
      </c>
      <c r="I111" s="29">
        <v>40785</v>
      </c>
      <c r="J111" s="125">
        <v>40862</v>
      </c>
      <c r="K111" s="102"/>
      <c r="L111" s="21"/>
      <c r="M111" s="27"/>
      <c r="N111" s="56"/>
      <c r="O111"/>
      <c r="P111"/>
      <c r="Q111" s="58"/>
      <c r="R111" s="58"/>
      <c r="S111" s="59"/>
      <c r="T111" s="59"/>
      <c r="U111" s="59"/>
      <c r="V111" s="59"/>
    </row>
    <row r="112" spans="1:22" s="57" customFormat="1" ht="25.5" hidden="1" x14ac:dyDescent="0.35">
      <c r="A112" s="126" t="s">
        <v>138</v>
      </c>
      <c r="B112" s="36" t="s">
        <v>42</v>
      </c>
      <c r="C112" s="36" t="s">
        <v>28</v>
      </c>
      <c r="D112" s="37" t="s">
        <v>141</v>
      </c>
      <c r="E112" s="36" t="s">
        <v>20</v>
      </c>
      <c r="F112" s="37">
        <v>19113</v>
      </c>
      <c r="G112" s="49">
        <v>1911</v>
      </c>
      <c r="H112" s="38" t="s">
        <v>139</v>
      </c>
      <c r="I112" s="35">
        <v>40785</v>
      </c>
      <c r="J112" s="127"/>
      <c r="K112" s="102"/>
      <c r="L112" s="21" t="s">
        <v>145</v>
      </c>
      <c r="M112" s="27"/>
      <c r="N112" s="56"/>
      <c r="O112"/>
      <c r="P112"/>
      <c r="Q112" s="58"/>
      <c r="R112" s="58"/>
      <c r="S112" s="59"/>
      <c r="T112" s="59"/>
      <c r="U112" s="59"/>
      <c r="V112" s="59"/>
    </row>
    <row r="113" spans="1:42" ht="25.5" hidden="1" x14ac:dyDescent="0.35">
      <c r="A113" s="126"/>
      <c r="B113" s="36" t="s">
        <v>152</v>
      </c>
      <c r="C113" s="36"/>
      <c r="D113" s="37"/>
      <c r="E113" s="36" t="s">
        <v>20</v>
      </c>
      <c r="F113" s="37">
        <v>19113</v>
      </c>
      <c r="G113" s="36">
        <v>1911</v>
      </c>
      <c r="H113" s="36"/>
      <c r="I113" s="35">
        <v>40785</v>
      </c>
      <c r="J113" s="125">
        <v>40785</v>
      </c>
      <c r="K113" s="102"/>
      <c r="L113" s="21" t="s">
        <v>153</v>
      </c>
      <c r="M113" s="25"/>
      <c r="N113" s="8"/>
      <c r="O113" s="13"/>
      <c r="P113" s="13"/>
      <c r="Q113" s="59"/>
      <c r="R113" s="59"/>
      <c r="S113" s="59"/>
      <c r="T113" s="59"/>
      <c r="U113" s="59"/>
      <c r="V113" s="59"/>
    </row>
    <row r="114" spans="1:42" ht="25.5" hidden="1" x14ac:dyDescent="0.35">
      <c r="A114" s="124">
        <v>40787</v>
      </c>
      <c r="B114" s="30" t="s">
        <v>23</v>
      </c>
      <c r="C114" s="30" t="s">
        <v>149</v>
      </c>
      <c r="D114" s="31">
        <v>11800</v>
      </c>
      <c r="E114" s="30" t="s">
        <v>20</v>
      </c>
      <c r="F114" s="31">
        <v>590</v>
      </c>
      <c r="G114" s="48">
        <v>1912</v>
      </c>
      <c r="H114" s="39" t="s">
        <v>104</v>
      </c>
      <c r="I114" s="29">
        <v>40821</v>
      </c>
      <c r="J114" s="125">
        <v>40862</v>
      </c>
      <c r="K114" s="102"/>
      <c r="L114" s="25"/>
      <c r="M114" s="57"/>
      <c r="N114" s="56"/>
      <c r="O114" s="13"/>
      <c r="P114" s="13"/>
      <c r="Q114" s="59"/>
      <c r="R114" s="59"/>
      <c r="S114" s="59"/>
      <c r="T114" s="59"/>
      <c r="U114" s="59"/>
      <c r="V114" s="59"/>
    </row>
    <row r="115" spans="1:42" ht="25.5" hidden="1" x14ac:dyDescent="0.35">
      <c r="A115" s="124">
        <v>40806</v>
      </c>
      <c r="B115" s="30" t="s">
        <v>23</v>
      </c>
      <c r="C115" s="30" t="s">
        <v>149</v>
      </c>
      <c r="D115" s="31">
        <v>10500</v>
      </c>
      <c r="E115" s="30" t="s">
        <v>20</v>
      </c>
      <c r="F115" s="31">
        <v>500</v>
      </c>
      <c r="G115" s="48">
        <v>1913</v>
      </c>
      <c r="H115" s="39" t="s">
        <v>104</v>
      </c>
      <c r="I115" s="29">
        <v>40821</v>
      </c>
      <c r="J115" s="125">
        <v>40862</v>
      </c>
      <c r="K115" s="102"/>
      <c r="L115" s="25"/>
      <c r="M115" s="57"/>
      <c r="N115" s="56"/>
      <c r="Q115" s="58"/>
      <c r="R115" s="58"/>
      <c r="S115" s="59"/>
      <c r="T115" s="59"/>
      <c r="U115" s="59"/>
      <c r="V115" s="59"/>
    </row>
    <row r="116" spans="1:42" ht="25.5" hidden="1" x14ac:dyDescent="0.35">
      <c r="A116" s="124">
        <v>40814</v>
      </c>
      <c r="B116" s="30" t="s">
        <v>23</v>
      </c>
      <c r="C116" s="30" t="s">
        <v>150</v>
      </c>
      <c r="D116" s="31">
        <v>9600</v>
      </c>
      <c r="E116" s="30" t="s">
        <v>20</v>
      </c>
      <c r="F116" s="31">
        <v>480</v>
      </c>
      <c r="G116" s="48">
        <v>1914</v>
      </c>
      <c r="H116" s="39" t="s">
        <v>104</v>
      </c>
      <c r="I116" s="29">
        <v>40821</v>
      </c>
      <c r="J116" s="125">
        <v>40862</v>
      </c>
      <c r="K116" s="102"/>
      <c r="L116" s="25"/>
      <c r="M116" s="57"/>
      <c r="N116" s="56"/>
    </row>
    <row r="117" spans="1:42" ht="25.5" hidden="1" x14ac:dyDescent="0.35">
      <c r="A117" s="124">
        <v>40814</v>
      </c>
      <c r="B117" s="30" t="s">
        <v>23</v>
      </c>
      <c r="C117" s="30" t="s">
        <v>150</v>
      </c>
      <c r="D117" s="31">
        <v>9800</v>
      </c>
      <c r="E117" s="30" t="s">
        <v>20</v>
      </c>
      <c r="F117" s="31">
        <v>490</v>
      </c>
      <c r="G117" s="48">
        <v>1915</v>
      </c>
      <c r="H117" s="39" t="s">
        <v>104</v>
      </c>
      <c r="I117" s="29">
        <v>40821</v>
      </c>
      <c r="J117" s="125">
        <v>40862</v>
      </c>
      <c r="K117" s="102"/>
      <c r="L117" s="25"/>
      <c r="M117" s="57"/>
      <c r="N117" s="56"/>
    </row>
    <row r="118" spans="1:42" ht="25.5" hidden="1" x14ac:dyDescent="0.35">
      <c r="A118" s="126" t="s">
        <v>151</v>
      </c>
      <c r="B118" s="36" t="s">
        <v>88</v>
      </c>
      <c r="C118" s="36" t="s">
        <v>13</v>
      </c>
      <c r="D118" s="37"/>
      <c r="E118" s="36" t="s">
        <v>20</v>
      </c>
      <c r="F118" s="37">
        <v>2200</v>
      </c>
      <c r="G118" s="49">
        <v>1916</v>
      </c>
      <c r="H118" s="38" t="s">
        <v>167</v>
      </c>
      <c r="I118" s="35">
        <v>40841</v>
      </c>
      <c r="J118" s="127"/>
      <c r="K118" s="102"/>
      <c r="L118" s="21" t="s">
        <v>67</v>
      </c>
      <c r="M118" s="57"/>
      <c r="N118" s="56"/>
    </row>
    <row r="119" spans="1:42" s="8" customFormat="1" ht="25.5" x14ac:dyDescent="0.35">
      <c r="A119" s="191"/>
      <c r="B119" s="178"/>
      <c r="C119" s="178"/>
      <c r="D119" s="192"/>
      <c r="E119" s="178"/>
      <c r="F119" s="192"/>
      <c r="G119" s="202"/>
      <c r="H119" s="193"/>
      <c r="I119" s="194"/>
      <c r="J119" s="195"/>
      <c r="K119" s="257"/>
      <c r="L119" s="21"/>
      <c r="M119" s="57"/>
      <c r="N119" s="56"/>
      <c r="O119" s="26"/>
      <c r="P119" s="26"/>
    </row>
    <row r="120" spans="1:42" s="8" customFormat="1" ht="25.5" x14ac:dyDescent="0.35">
      <c r="A120" s="191"/>
      <c r="B120" s="178"/>
      <c r="C120" s="178"/>
      <c r="D120" s="192"/>
      <c r="E120" s="178"/>
      <c r="F120" s="192"/>
      <c r="G120" s="202"/>
      <c r="H120" s="193"/>
      <c r="I120" s="194"/>
      <c r="J120" s="195"/>
      <c r="K120" s="257"/>
      <c r="L120" s="21"/>
      <c r="M120" s="57"/>
      <c r="N120" s="56"/>
      <c r="O120" s="26"/>
      <c r="P120" s="26"/>
    </row>
    <row r="121" spans="1:42" s="70" customFormat="1" ht="25.5" hidden="1" x14ac:dyDescent="0.35">
      <c r="A121" s="126" t="s">
        <v>154</v>
      </c>
      <c r="B121" s="36" t="s">
        <v>88</v>
      </c>
      <c r="C121" s="36" t="s">
        <v>162</v>
      </c>
      <c r="D121" s="37"/>
      <c r="E121" s="36" t="s">
        <v>20</v>
      </c>
      <c r="F121" s="37">
        <v>17000</v>
      </c>
      <c r="G121" s="49">
        <v>1919</v>
      </c>
      <c r="H121" s="38" t="s">
        <v>103</v>
      </c>
      <c r="I121" s="35">
        <v>40848</v>
      </c>
      <c r="J121" s="127" t="s">
        <v>153</v>
      </c>
      <c r="K121" s="102"/>
      <c r="L121" s="25"/>
      <c r="M121" s="57"/>
      <c r="N121" s="56"/>
      <c r="O121" s="13"/>
      <c r="P121" s="13"/>
      <c r="Q121" s="56"/>
      <c r="R121" s="56"/>
      <c r="S121" s="56"/>
      <c r="T121" s="56"/>
      <c r="U121" s="56"/>
      <c r="V121" s="56"/>
      <c r="W121" s="56"/>
      <c r="X121" s="56"/>
      <c r="Y121" s="56"/>
      <c r="Z121" s="56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</row>
    <row r="122" spans="1:42" s="70" customFormat="1" ht="25.5" hidden="1" x14ac:dyDescent="0.35">
      <c r="A122" s="124">
        <v>40833</v>
      </c>
      <c r="B122" s="30" t="s">
        <v>16</v>
      </c>
      <c r="C122" s="30" t="s">
        <v>149</v>
      </c>
      <c r="D122" s="31">
        <v>20000</v>
      </c>
      <c r="E122" s="30" t="s">
        <v>20</v>
      </c>
      <c r="F122" s="31">
        <v>800</v>
      </c>
      <c r="G122" s="48">
        <v>1920</v>
      </c>
      <c r="H122" s="39" t="s">
        <v>104</v>
      </c>
      <c r="I122" s="29">
        <v>40848</v>
      </c>
      <c r="J122" s="125">
        <v>40898</v>
      </c>
      <c r="K122" s="102"/>
      <c r="L122" s="25"/>
      <c r="M122" s="57"/>
      <c r="N122" s="56"/>
      <c r="O122" s="13"/>
      <c r="P122" s="13"/>
      <c r="Q122" s="56"/>
      <c r="R122" s="56"/>
      <c r="S122" s="56"/>
      <c r="T122" s="56"/>
      <c r="U122" s="56"/>
      <c r="V122" s="56"/>
      <c r="W122" s="56"/>
      <c r="X122" s="56"/>
      <c r="Y122" s="56"/>
      <c r="Z122" s="56"/>
      <c r="AA122" s="56"/>
      <c r="AB122" s="56"/>
      <c r="AC122" s="56"/>
      <c r="AD122" s="56"/>
      <c r="AE122" s="56"/>
      <c r="AF122" s="56"/>
      <c r="AG122" s="56"/>
      <c r="AH122" s="56"/>
      <c r="AI122" s="56"/>
      <c r="AJ122" s="56"/>
      <c r="AK122" s="56"/>
      <c r="AL122" s="56"/>
      <c r="AM122" s="56"/>
      <c r="AN122" s="56"/>
      <c r="AO122" s="56"/>
      <c r="AP122" s="56"/>
    </row>
    <row r="123" spans="1:42" s="70" customFormat="1" ht="25.5" hidden="1" x14ac:dyDescent="0.35">
      <c r="A123" s="124">
        <v>40833</v>
      </c>
      <c r="B123" s="30" t="s">
        <v>16</v>
      </c>
      <c r="C123" s="30" t="s">
        <v>149</v>
      </c>
      <c r="D123" s="31">
        <v>22800</v>
      </c>
      <c r="E123" s="30" t="s">
        <v>20</v>
      </c>
      <c r="F123" s="31">
        <v>912</v>
      </c>
      <c r="G123" s="48">
        <v>1921</v>
      </c>
      <c r="H123" s="39" t="s">
        <v>104</v>
      </c>
      <c r="I123" s="29">
        <v>40848</v>
      </c>
      <c r="J123" s="125">
        <v>40898</v>
      </c>
      <c r="K123" s="102"/>
      <c r="L123" s="25"/>
      <c r="M123" s="57"/>
      <c r="N123" s="56"/>
      <c r="O123" s="13"/>
      <c r="P123" s="13"/>
      <c r="Q123" s="56"/>
      <c r="R123" s="56"/>
      <c r="S123" s="56"/>
      <c r="T123" s="56"/>
      <c r="U123" s="56"/>
      <c r="V123" s="56"/>
      <c r="W123" s="56"/>
      <c r="X123" s="56"/>
      <c r="Y123" s="56"/>
      <c r="Z123" s="56"/>
      <c r="AA123" s="56"/>
      <c r="AB123" s="56"/>
      <c r="AC123" s="56"/>
      <c r="AD123" s="56"/>
      <c r="AE123" s="56"/>
      <c r="AF123" s="56"/>
      <c r="AG123" s="56"/>
      <c r="AH123" s="56"/>
      <c r="AI123" s="56"/>
      <c r="AJ123" s="56"/>
      <c r="AK123" s="56"/>
      <c r="AL123" s="56"/>
      <c r="AM123" s="56"/>
      <c r="AN123" s="56"/>
      <c r="AO123" s="56"/>
      <c r="AP123" s="56"/>
    </row>
    <row r="124" spans="1:42" s="56" customFormat="1" ht="25.5" hidden="1" x14ac:dyDescent="0.35">
      <c r="A124" s="124">
        <v>40833</v>
      </c>
      <c r="B124" s="30" t="s">
        <v>16</v>
      </c>
      <c r="C124" s="30" t="s">
        <v>137</v>
      </c>
      <c r="D124" s="31">
        <v>23000</v>
      </c>
      <c r="E124" s="30" t="s">
        <v>20</v>
      </c>
      <c r="F124" s="31">
        <v>920</v>
      </c>
      <c r="G124" s="48">
        <v>1922</v>
      </c>
      <c r="H124" s="39" t="s">
        <v>104</v>
      </c>
      <c r="I124" s="29">
        <v>40848</v>
      </c>
      <c r="J124" s="125">
        <v>40898</v>
      </c>
      <c r="K124" s="102"/>
      <c r="L124" s="25"/>
      <c r="M124" s="57"/>
      <c r="O124" s="13"/>
      <c r="P124" s="13"/>
    </row>
    <row r="125" spans="1:42" s="56" customFormat="1" ht="25.5" hidden="1" x14ac:dyDescent="0.35">
      <c r="A125" s="124">
        <v>40833</v>
      </c>
      <c r="B125" s="30" t="s">
        <v>16</v>
      </c>
      <c r="C125" s="30" t="s">
        <v>137</v>
      </c>
      <c r="D125" s="31">
        <v>17000</v>
      </c>
      <c r="E125" s="30" t="s">
        <v>20</v>
      </c>
      <c r="F125" s="31">
        <v>680</v>
      </c>
      <c r="G125" s="48">
        <v>1923</v>
      </c>
      <c r="H125" s="39" t="s">
        <v>104</v>
      </c>
      <c r="I125" s="29">
        <v>40848</v>
      </c>
      <c r="J125" s="125">
        <v>40898</v>
      </c>
      <c r="K125" s="102"/>
      <c r="L125" s="25"/>
      <c r="M125" s="57"/>
      <c r="O125" s="13"/>
      <c r="P125" s="13"/>
    </row>
    <row r="126" spans="1:42" s="56" customFormat="1" ht="25.5" x14ac:dyDescent="0.35">
      <c r="A126" s="191"/>
      <c r="B126" s="178"/>
      <c r="C126" s="178"/>
      <c r="D126" s="192"/>
      <c r="E126" s="178"/>
      <c r="F126" s="192"/>
      <c r="G126" s="202"/>
      <c r="H126" s="193"/>
      <c r="I126" s="194"/>
      <c r="J126" s="195"/>
      <c r="K126" s="257"/>
      <c r="L126" s="27"/>
      <c r="M126" s="65"/>
      <c r="O126" s="13"/>
      <c r="P126" s="13"/>
    </row>
    <row r="127" spans="1:42" s="56" customFormat="1" ht="25.5" hidden="1" x14ac:dyDescent="0.35">
      <c r="A127" s="124">
        <v>40840</v>
      </c>
      <c r="B127" s="30" t="s">
        <v>136</v>
      </c>
      <c r="C127" s="30" t="s">
        <v>48</v>
      </c>
      <c r="D127" s="31">
        <v>3397.6</v>
      </c>
      <c r="E127" s="30" t="s">
        <v>20</v>
      </c>
      <c r="F127" s="31">
        <v>170</v>
      </c>
      <c r="G127" s="48">
        <v>1925</v>
      </c>
      <c r="H127" s="39" t="s">
        <v>104</v>
      </c>
      <c r="I127" s="29">
        <v>40848</v>
      </c>
      <c r="J127" s="125">
        <v>40856</v>
      </c>
      <c r="K127" s="102"/>
      <c r="L127" s="25"/>
      <c r="M127" s="57"/>
      <c r="O127" s="13"/>
      <c r="P127" s="13"/>
    </row>
    <row r="128" spans="1:42" s="70" customFormat="1" ht="25.5" hidden="1" x14ac:dyDescent="0.35">
      <c r="A128" s="134">
        <v>40521</v>
      </c>
      <c r="B128" s="30" t="s">
        <v>88</v>
      </c>
      <c r="C128" s="76" t="s">
        <v>110</v>
      </c>
      <c r="D128" s="77">
        <v>26000</v>
      </c>
      <c r="E128" s="76" t="s">
        <v>20</v>
      </c>
      <c r="F128" s="77">
        <v>750</v>
      </c>
      <c r="G128" s="78">
        <v>1868</v>
      </c>
      <c r="H128" s="39" t="s">
        <v>167</v>
      </c>
      <c r="I128" s="75">
        <v>40612</v>
      </c>
      <c r="J128" s="135">
        <v>40704</v>
      </c>
      <c r="K128" s="103"/>
      <c r="L128" s="21"/>
      <c r="M128" s="21" t="s">
        <v>134</v>
      </c>
      <c r="N128" s="56"/>
      <c r="O128" s="13"/>
      <c r="P128" s="13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  <c r="AG128" s="56"/>
      <c r="AH128" s="56"/>
      <c r="AI128" s="56"/>
      <c r="AJ128" s="56"/>
      <c r="AK128" s="56"/>
      <c r="AL128" s="56"/>
      <c r="AM128" s="56"/>
      <c r="AN128" s="56"/>
      <c r="AO128" s="56"/>
      <c r="AP128" s="56"/>
    </row>
    <row r="129" spans="1:42" s="70" customFormat="1" ht="25.5" hidden="1" x14ac:dyDescent="0.35">
      <c r="A129" s="126">
        <v>40835</v>
      </c>
      <c r="B129" s="36" t="s">
        <v>157</v>
      </c>
      <c r="C129" s="36" t="s">
        <v>156</v>
      </c>
      <c r="D129" s="37">
        <v>1640</v>
      </c>
      <c r="E129" s="36" t="s">
        <v>20</v>
      </c>
      <c r="F129" s="37">
        <v>82</v>
      </c>
      <c r="G129" s="49">
        <v>1927</v>
      </c>
      <c r="H129" s="38" t="s">
        <v>167</v>
      </c>
      <c r="I129" s="35">
        <v>40848</v>
      </c>
      <c r="J129" s="127"/>
      <c r="K129" s="102"/>
      <c r="L129" s="21" t="s">
        <v>67</v>
      </c>
      <c r="M129" s="57"/>
      <c r="N129" s="56"/>
      <c r="O129" s="13"/>
      <c r="P129" s="13"/>
      <c r="Q129" s="56"/>
      <c r="R129" s="56"/>
      <c r="S129" s="56"/>
      <c r="T129" s="56"/>
      <c r="U129" s="56"/>
      <c r="V129" s="56"/>
      <c r="W129" s="56"/>
      <c r="X129" s="56"/>
      <c r="Y129" s="56"/>
      <c r="Z129" s="56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56"/>
      <c r="AM129" s="56"/>
      <c r="AN129" s="56"/>
      <c r="AO129" s="56"/>
      <c r="AP129" s="56"/>
    </row>
    <row r="130" spans="1:42" s="70" customFormat="1" ht="21.75" hidden="1" customHeight="1" x14ac:dyDescent="0.35">
      <c r="A130" s="126">
        <v>40795</v>
      </c>
      <c r="B130" s="36" t="s">
        <v>157</v>
      </c>
      <c r="C130" s="36" t="s">
        <v>163</v>
      </c>
      <c r="D130" s="37">
        <v>1800</v>
      </c>
      <c r="E130" s="36" t="s">
        <v>20</v>
      </c>
      <c r="F130" s="37">
        <v>90</v>
      </c>
      <c r="G130" s="49">
        <v>1928</v>
      </c>
      <c r="H130" s="38" t="s">
        <v>104</v>
      </c>
      <c r="I130" s="35">
        <v>40848</v>
      </c>
      <c r="J130" s="127"/>
      <c r="K130" s="102"/>
      <c r="L130" s="25"/>
      <c r="M130" s="57"/>
      <c r="N130" s="56"/>
      <c r="O130" s="13"/>
      <c r="P130" s="13"/>
      <c r="Q130" s="56"/>
      <c r="R130" s="56"/>
      <c r="S130" s="56"/>
      <c r="T130" s="56"/>
      <c r="U130" s="56"/>
      <c r="V130" s="56"/>
      <c r="W130" s="56"/>
      <c r="X130" s="56"/>
      <c r="Y130" s="56"/>
      <c r="Z130" s="56"/>
      <c r="AA130" s="56"/>
      <c r="AB130" s="56"/>
      <c r="AC130" s="56"/>
      <c r="AD130" s="56"/>
      <c r="AE130" s="56"/>
      <c r="AF130" s="56"/>
      <c r="AG130" s="56"/>
      <c r="AH130" s="56"/>
      <c r="AI130" s="56"/>
      <c r="AJ130" s="56"/>
      <c r="AK130" s="56"/>
      <c r="AL130" s="56"/>
      <c r="AM130" s="56"/>
      <c r="AN130" s="56"/>
      <c r="AO130" s="56"/>
      <c r="AP130" s="56"/>
    </row>
    <row r="131" spans="1:42" s="70" customFormat="1" ht="24" hidden="1" customHeight="1" x14ac:dyDescent="0.35">
      <c r="A131" s="134">
        <v>40521</v>
      </c>
      <c r="B131" s="30" t="s">
        <v>88</v>
      </c>
      <c r="C131" s="76" t="s">
        <v>109</v>
      </c>
      <c r="D131" s="77">
        <v>26000</v>
      </c>
      <c r="E131" s="76" t="s">
        <v>20</v>
      </c>
      <c r="F131" s="77">
        <v>750</v>
      </c>
      <c r="G131" s="78">
        <v>1867</v>
      </c>
      <c r="H131" s="39" t="s">
        <v>167</v>
      </c>
      <c r="I131" s="75">
        <v>40612</v>
      </c>
      <c r="J131" s="135">
        <v>40704</v>
      </c>
      <c r="K131" s="103"/>
      <c r="L131" s="21" t="s">
        <v>67</v>
      </c>
      <c r="M131" s="57"/>
      <c r="N131" s="56"/>
      <c r="O131" s="13"/>
      <c r="P131" s="13"/>
      <c r="Q131" s="56"/>
      <c r="R131" s="56"/>
      <c r="S131" s="56"/>
      <c r="T131" s="56"/>
      <c r="U131" s="56"/>
      <c r="V131" s="56"/>
      <c r="W131" s="56"/>
      <c r="X131" s="56"/>
      <c r="Y131" s="56"/>
      <c r="Z131" s="56"/>
      <c r="AA131" s="56"/>
      <c r="AB131" s="56"/>
      <c r="AC131" s="56"/>
      <c r="AD131" s="56"/>
      <c r="AE131" s="56"/>
      <c r="AF131" s="56"/>
      <c r="AG131" s="56"/>
      <c r="AH131" s="56"/>
      <c r="AI131" s="56"/>
      <c r="AJ131" s="56"/>
      <c r="AK131" s="56"/>
      <c r="AL131" s="56"/>
      <c r="AM131" s="56"/>
      <c r="AN131" s="56"/>
      <c r="AO131" s="56"/>
      <c r="AP131" s="56"/>
    </row>
    <row r="132" spans="1:42" s="70" customFormat="1" ht="24.75" hidden="1" customHeight="1" x14ac:dyDescent="0.35">
      <c r="A132" s="124">
        <v>40885</v>
      </c>
      <c r="B132" s="30" t="s">
        <v>16</v>
      </c>
      <c r="C132" s="30" t="s">
        <v>131</v>
      </c>
      <c r="D132" s="31">
        <v>8400</v>
      </c>
      <c r="E132" s="30" t="s">
        <v>20</v>
      </c>
      <c r="F132" s="31">
        <v>420</v>
      </c>
      <c r="G132" s="30">
        <v>1943</v>
      </c>
      <c r="H132" s="39" t="s">
        <v>167</v>
      </c>
      <c r="I132" s="29">
        <v>40898</v>
      </c>
      <c r="J132" s="125">
        <v>40898</v>
      </c>
      <c r="K132" s="102"/>
      <c r="L132" s="21" t="s">
        <v>67</v>
      </c>
      <c r="M132" s="95"/>
      <c r="N132" s="96"/>
      <c r="O132" s="13"/>
      <c r="P132" s="13"/>
      <c r="Q132" s="56"/>
      <c r="R132" s="56"/>
      <c r="S132" s="56"/>
      <c r="T132" s="56"/>
      <c r="U132" s="56"/>
      <c r="V132" s="56"/>
      <c r="W132" s="56"/>
      <c r="X132" s="56"/>
      <c r="Y132" s="56"/>
      <c r="Z132" s="56"/>
      <c r="AA132" s="56"/>
      <c r="AB132" s="56"/>
      <c r="AC132" s="56"/>
      <c r="AD132" s="56"/>
      <c r="AE132" s="56"/>
      <c r="AF132" s="56"/>
      <c r="AG132" s="56"/>
      <c r="AH132" s="56"/>
      <c r="AI132" s="56"/>
      <c r="AJ132" s="56"/>
      <c r="AK132" s="56"/>
      <c r="AL132" s="56"/>
      <c r="AM132" s="56"/>
      <c r="AN132" s="56"/>
      <c r="AO132" s="56"/>
      <c r="AP132" s="56"/>
    </row>
    <row r="133" spans="1:42" s="70" customFormat="1" ht="24.75" hidden="1" customHeight="1" x14ac:dyDescent="0.35">
      <c r="A133" s="126">
        <v>40861</v>
      </c>
      <c r="B133" s="36" t="s">
        <v>115</v>
      </c>
      <c r="C133" s="36" t="s">
        <v>160</v>
      </c>
      <c r="D133" s="37">
        <v>900</v>
      </c>
      <c r="E133" s="36" t="s">
        <v>20</v>
      </c>
      <c r="F133" s="37">
        <v>45</v>
      </c>
      <c r="G133" s="49">
        <v>1932</v>
      </c>
      <c r="H133" s="38" t="s">
        <v>103</v>
      </c>
      <c r="I133" s="35">
        <v>40861</v>
      </c>
      <c r="J133" s="127"/>
      <c r="K133" s="102"/>
      <c r="L133" s="25"/>
      <c r="M133" s="57"/>
      <c r="N133" s="56"/>
      <c r="O133" s="20"/>
      <c r="P133" s="20"/>
      <c r="Q133" s="56"/>
      <c r="R133" s="56"/>
      <c r="S133" s="56"/>
      <c r="T133" s="56"/>
      <c r="U133" s="56"/>
      <c r="V133" s="56"/>
      <c r="W133" s="56"/>
      <c r="X133" s="56"/>
      <c r="Y133" s="56"/>
      <c r="Z133" s="56"/>
      <c r="AA133" s="56"/>
      <c r="AB133" s="56"/>
      <c r="AC133" s="56"/>
      <c r="AD133" s="56"/>
      <c r="AE133" s="56"/>
      <c r="AF133" s="56"/>
      <c r="AG133" s="56"/>
      <c r="AH133" s="56"/>
      <c r="AI133" s="56"/>
      <c r="AJ133" s="56"/>
      <c r="AK133" s="56"/>
      <c r="AL133" s="56"/>
      <c r="AM133" s="56"/>
      <c r="AN133" s="56"/>
      <c r="AO133" s="56"/>
      <c r="AP133" s="56"/>
    </row>
    <row r="134" spans="1:42" s="70" customFormat="1" ht="27" hidden="1" customHeight="1" x14ac:dyDescent="0.35">
      <c r="A134" s="124">
        <v>40861</v>
      </c>
      <c r="B134" s="30" t="s">
        <v>23</v>
      </c>
      <c r="C134" s="30" t="s">
        <v>161</v>
      </c>
      <c r="D134" s="31">
        <v>10500</v>
      </c>
      <c r="E134" s="30" t="s">
        <v>20</v>
      </c>
      <c r="F134" s="31">
        <v>500</v>
      </c>
      <c r="G134" s="48">
        <v>1933</v>
      </c>
      <c r="H134" s="39" t="s">
        <v>103</v>
      </c>
      <c r="I134" s="29">
        <v>40861</v>
      </c>
      <c r="J134" s="125">
        <v>40862</v>
      </c>
      <c r="K134" s="102"/>
      <c r="L134" s="25"/>
      <c r="M134" s="57"/>
      <c r="N134" s="56"/>
      <c r="O134" s="20"/>
      <c r="P134" s="20"/>
      <c r="Q134" s="56"/>
      <c r="R134" s="56"/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56"/>
      <c r="AM134" s="56"/>
      <c r="AN134" s="56"/>
      <c r="AO134" s="56"/>
      <c r="AP134" s="56"/>
    </row>
    <row r="135" spans="1:42" s="70" customFormat="1" ht="24" hidden="1" customHeight="1" x14ac:dyDescent="0.35">
      <c r="A135" s="124">
        <v>40889</v>
      </c>
      <c r="B135" s="30" t="s">
        <v>45</v>
      </c>
      <c r="C135" s="30" t="s">
        <v>174</v>
      </c>
      <c r="D135" s="31">
        <v>19000</v>
      </c>
      <c r="E135" s="30" t="s">
        <v>20</v>
      </c>
      <c r="F135" s="31">
        <v>950</v>
      </c>
      <c r="G135" s="30">
        <v>1957</v>
      </c>
      <c r="H135" s="39" t="s">
        <v>167</v>
      </c>
      <c r="I135" s="29">
        <v>40926</v>
      </c>
      <c r="J135" s="125"/>
      <c r="K135" s="102"/>
      <c r="L135" s="94"/>
      <c r="M135" s="95"/>
      <c r="N135" s="96"/>
      <c r="O135" s="20"/>
      <c r="P135" s="20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  <c r="AG135" s="56"/>
      <c r="AH135" s="56"/>
      <c r="AI135" s="56"/>
      <c r="AJ135" s="56"/>
      <c r="AK135" s="56"/>
      <c r="AL135" s="56"/>
      <c r="AM135" s="56"/>
      <c r="AN135" s="56"/>
      <c r="AO135" s="56"/>
      <c r="AP135" s="56"/>
    </row>
    <row r="136" spans="1:42" s="70" customFormat="1" ht="24" hidden="1" customHeight="1" x14ac:dyDescent="0.35">
      <c r="A136" s="126"/>
      <c r="B136" s="36" t="s">
        <v>6</v>
      </c>
      <c r="C136" s="36" t="s">
        <v>168</v>
      </c>
      <c r="D136" s="37">
        <v>13000</v>
      </c>
      <c r="E136" s="36" t="s">
        <v>20</v>
      </c>
      <c r="F136" s="37">
        <v>650</v>
      </c>
      <c r="G136" s="49">
        <v>1935</v>
      </c>
      <c r="H136" s="38" t="s">
        <v>104</v>
      </c>
      <c r="I136" s="35">
        <v>40883</v>
      </c>
      <c r="J136" s="127"/>
      <c r="K136" s="102"/>
      <c r="L136" s="25"/>
      <c r="M136" s="57"/>
      <c r="N136" s="56"/>
      <c r="O136" s="20"/>
      <c r="P136" s="20"/>
      <c r="Q136" s="56"/>
      <c r="R136" s="56"/>
      <c r="S136" s="56"/>
      <c r="T136" s="56"/>
      <c r="U136" s="56"/>
      <c r="V136" s="56"/>
      <c r="W136" s="56"/>
      <c r="X136" s="56"/>
      <c r="Y136" s="56"/>
      <c r="Z136" s="56"/>
      <c r="AA136" s="56"/>
      <c r="AB136" s="56"/>
      <c r="AC136" s="56"/>
      <c r="AD136" s="56"/>
      <c r="AE136" s="56"/>
      <c r="AF136" s="56"/>
      <c r="AG136" s="56"/>
      <c r="AH136" s="56"/>
      <c r="AI136" s="56"/>
      <c r="AJ136" s="56"/>
      <c r="AK136" s="56"/>
      <c r="AL136" s="56"/>
      <c r="AM136" s="56"/>
      <c r="AN136" s="56"/>
      <c r="AO136" s="56"/>
      <c r="AP136" s="56"/>
    </row>
    <row r="137" spans="1:42" s="70" customFormat="1" ht="21.75" hidden="1" customHeight="1" x14ac:dyDescent="0.35">
      <c r="A137" s="126"/>
      <c r="B137" s="36" t="s">
        <v>6</v>
      </c>
      <c r="C137" s="36" t="s">
        <v>169</v>
      </c>
      <c r="D137" s="37">
        <v>137500</v>
      </c>
      <c r="E137" s="36" t="s">
        <v>20</v>
      </c>
      <c r="F137" s="37">
        <v>7500</v>
      </c>
      <c r="G137" s="49">
        <v>1936</v>
      </c>
      <c r="H137" s="38" t="s">
        <v>103</v>
      </c>
      <c r="I137" s="35">
        <v>40883</v>
      </c>
      <c r="J137" s="127"/>
      <c r="K137" s="102"/>
      <c r="L137" s="25"/>
      <c r="M137" s="57"/>
      <c r="N137" s="56"/>
      <c r="O137" s="20"/>
      <c r="P137" s="20"/>
      <c r="Q137" s="56"/>
      <c r="R137" s="56"/>
      <c r="S137" s="56"/>
      <c r="T137" s="56"/>
      <c r="U137" s="56"/>
      <c r="V137" s="56"/>
      <c r="W137" s="56"/>
      <c r="X137" s="56"/>
      <c r="Y137" s="56"/>
      <c r="Z137" s="56"/>
      <c r="AA137" s="56"/>
      <c r="AB137" s="56"/>
      <c r="AC137" s="56"/>
      <c r="AD137" s="56"/>
      <c r="AE137" s="56"/>
      <c r="AF137" s="56"/>
      <c r="AG137" s="56"/>
      <c r="AH137" s="56"/>
      <c r="AI137" s="56"/>
      <c r="AJ137" s="56"/>
      <c r="AK137" s="56"/>
      <c r="AL137" s="56"/>
      <c r="AM137" s="56"/>
      <c r="AN137" s="56"/>
      <c r="AO137" s="56"/>
      <c r="AP137" s="56"/>
    </row>
    <row r="138" spans="1:42" s="70" customFormat="1" ht="23.25" hidden="1" customHeight="1" x14ac:dyDescent="0.35">
      <c r="A138" s="122">
        <v>39932</v>
      </c>
      <c r="B138" s="33" t="s">
        <v>14</v>
      </c>
      <c r="C138" s="33" t="s">
        <v>13</v>
      </c>
      <c r="D138" s="34">
        <v>110000</v>
      </c>
      <c r="E138" s="33" t="s">
        <v>20</v>
      </c>
      <c r="F138" s="34">
        <v>5000</v>
      </c>
      <c r="G138" s="33">
        <v>1805</v>
      </c>
      <c r="H138" s="47" t="s">
        <v>167</v>
      </c>
      <c r="I138" s="32">
        <v>40039</v>
      </c>
      <c r="J138" s="123">
        <v>39933</v>
      </c>
      <c r="K138" s="104" t="s">
        <v>58</v>
      </c>
      <c r="L138" s="21"/>
      <c r="M138" s="21" t="s">
        <v>133</v>
      </c>
      <c r="N138" s="8"/>
      <c r="O138" s="20"/>
      <c r="P138" s="20"/>
      <c r="Q138" s="56"/>
      <c r="R138" s="56"/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56"/>
      <c r="AM138" s="56"/>
      <c r="AN138" s="56"/>
      <c r="AO138" s="56"/>
      <c r="AP138" s="56"/>
    </row>
    <row r="139" spans="1:42" s="70" customFormat="1" ht="24" hidden="1" customHeight="1" x14ac:dyDescent="0.35">
      <c r="A139" s="126"/>
      <c r="B139" s="36" t="s">
        <v>6</v>
      </c>
      <c r="C139" s="36" t="s">
        <v>48</v>
      </c>
      <c r="D139" s="37">
        <v>118750</v>
      </c>
      <c r="E139" s="36" t="s">
        <v>20</v>
      </c>
      <c r="F139" s="37">
        <v>6250</v>
      </c>
      <c r="G139" s="49">
        <v>1938</v>
      </c>
      <c r="H139" s="38" t="s">
        <v>104</v>
      </c>
      <c r="I139" s="35">
        <v>40883</v>
      </c>
      <c r="J139" s="127"/>
      <c r="K139" s="102"/>
      <c r="L139" s="25"/>
      <c r="M139" s="57"/>
      <c r="N139" s="56"/>
      <c r="O139" s="20"/>
      <c r="P139" s="20"/>
      <c r="Q139" s="56"/>
      <c r="R139" s="56"/>
      <c r="S139" s="56"/>
      <c r="T139" s="56"/>
      <c r="U139" s="56"/>
      <c r="V139" s="56"/>
      <c r="W139" s="56"/>
      <c r="X139" s="56"/>
      <c r="Y139" s="56"/>
      <c r="Z139" s="56"/>
      <c r="AA139" s="56"/>
      <c r="AB139" s="56"/>
      <c r="AC139" s="56"/>
      <c r="AD139" s="56"/>
      <c r="AE139" s="56"/>
      <c r="AF139" s="56"/>
      <c r="AG139" s="56"/>
      <c r="AH139" s="56"/>
      <c r="AI139" s="56"/>
      <c r="AJ139" s="56"/>
      <c r="AK139" s="56"/>
      <c r="AL139" s="56"/>
      <c r="AM139" s="56"/>
      <c r="AN139" s="56"/>
      <c r="AO139" s="56"/>
      <c r="AP139" s="56"/>
    </row>
    <row r="140" spans="1:42" s="70" customFormat="1" ht="27.75" hidden="1" customHeight="1" x14ac:dyDescent="0.35">
      <c r="A140" s="128">
        <v>40459</v>
      </c>
      <c r="B140" s="41" t="s">
        <v>69</v>
      </c>
      <c r="C140" s="41" t="s">
        <v>69</v>
      </c>
      <c r="D140" s="42" t="s">
        <v>143</v>
      </c>
      <c r="E140" s="41" t="s">
        <v>70</v>
      </c>
      <c r="F140" s="42">
        <v>6000</v>
      </c>
      <c r="G140" s="41">
        <v>2000</v>
      </c>
      <c r="H140" s="41"/>
      <c r="I140" s="40">
        <v>40459</v>
      </c>
      <c r="J140" s="129"/>
      <c r="K140" s="113" t="s">
        <v>71</v>
      </c>
      <c r="L140" s="21" t="s">
        <v>143</v>
      </c>
      <c r="M140" s="24"/>
      <c r="N140"/>
      <c r="O140" s="20"/>
      <c r="P140" s="20"/>
      <c r="Q140" s="56"/>
      <c r="R140" s="56"/>
      <c r="S140" s="56"/>
      <c r="T140" s="56"/>
      <c r="U140" s="56"/>
      <c r="V140" s="56"/>
      <c r="W140" s="56"/>
      <c r="X140" s="56"/>
      <c r="Y140" s="56"/>
      <c r="Z140" s="56"/>
      <c r="AA140" s="56"/>
      <c r="AB140" s="56"/>
      <c r="AC140" s="56"/>
      <c r="AD140" s="56"/>
      <c r="AE140" s="56"/>
      <c r="AF140" s="56"/>
      <c r="AG140" s="56"/>
      <c r="AH140" s="56"/>
      <c r="AI140" s="56"/>
      <c r="AJ140" s="56"/>
      <c r="AK140" s="56"/>
      <c r="AL140" s="56"/>
      <c r="AM140" s="56"/>
      <c r="AN140" s="56"/>
      <c r="AO140" s="56"/>
      <c r="AP140" s="56"/>
    </row>
    <row r="141" spans="1:42" s="70" customFormat="1" ht="24" hidden="1" customHeight="1" x14ac:dyDescent="0.35">
      <c r="A141" s="126">
        <v>40490</v>
      </c>
      <c r="B141" s="36" t="s">
        <v>69</v>
      </c>
      <c r="C141" s="36" t="s">
        <v>69</v>
      </c>
      <c r="D141" s="37" t="s">
        <v>141</v>
      </c>
      <c r="E141" s="36" t="s">
        <v>70</v>
      </c>
      <c r="F141" s="37">
        <v>2000</v>
      </c>
      <c r="G141" s="36">
        <v>2001</v>
      </c>
      <c r="H141" s="36"/>
      <c r="I141" s="35">
        <v>40490</v>
      </c>
      <c r="J141" s="127"/>
      <c r="K141" s="102"/>
      <c r="L141" s="21" t="s">
        <v>159</v>
      </c>
      <c r="M141" s="24"/>
      <c r="N141"/>
      <c r="O141" s="20"/>
      <c r="P141" s="20"/>
      <c r="Q141" s="56"/>
      <c r="R141" s="56"/>
      <c r="S141" s="56"/>
      <c r="T141" s="56"/>
      <c r="U141" s="56"/>
      <c r="V141" s="56"/>
      <c r="W141" s="56"/>
      <c r="X141" s="56"/>
      <c r="Y141" s="56"/>
      <c r="Z141" s="56"/>
      <c r="AA141" s="56"/>
      <c r="AB141" s="56"/>
      <c r="AC141" s="56"/>
      <c r="AD141" s="56"/>
      <c r="AE141" s="56"/>
      <c r="AF141" s="56"/>
      <c r="AG141" s="56"/>
      <c r="AH141" s="56"/>
      <c r="AI141" s="56"/>
      <c r="AJ141" s="56"/>
      <c r="AK141" s="56"/>
      <c r="AL141" s="56"/>
      <c r="AM141" s="56"/>
      <c r="AN141" s="56"/>
      <c r="AO141" s="56"/>
      <c r="AP141" s="56"/>
    </row>
    <row r="142" spans="1:42" s="70" customFormat="1" ht="30.75" hidden="1" customHeight="1" x14ac:dyDescent="0.35">
      <c r="A142" s="126">
        <v>40490</v>
      </c>
      <c r="B142" s="36" t="s">
        <v>69</v>
      </c>
      <c r="C142" s="36" t="s">
        <v>69</v>
      </c>
      <c r="D142" s="37" t="s">
        <v>141</v>
      </c>
      <c r="E142" s="36" t="s">
        <v>70</v>
      </c>
      <c r="F142" s="37">
        <v>4000</v>
      </c>
      <c r="G142" s="36">
        <v>2002</v>
      </c>
      <c r="H142" s="36"/>
      <c r="I142" s="35">
        <v>40490</v>
      </c>
      <c r="J142" s="127"/>
      <c r="K142" s="102"/>
      <c r="L142" s="21" t="s">
        <v>159</v>
      </c>
      <c r="M142" s="24"/>
      <c r="N142"/>
      <c r="O142" s="20"/>
      <c r="P142" s="20"/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56"/>
      <c r="AM142" s="56"/>
      <c r="AN142" s="56"/>
      <c r="AO142" s="56"/>
      <c r="AP142" s="56"/>
    </row>
    <row r="143" spans="1:42" s="70" customFormat="1" ht="26.25" hidden="1" customHeight="1" x14ac:dyDescent="0.35">
      <c r="A143" s="124" t="s">
        <v>22</v>
      </c>
      <c r="B143" s="30" t="s">
        <v>6</v>
      </c>
      <c r="C143" s="30" t="s">
        <v>9</v>
      </c>
      <c r="D143" s="31" t="s">
        <v>141</v>
      </c>
      <c r="E143" s="30" t="s">
        <v>21</v>
      </c>
      <c r="F143" s="31">
        <v>15000</v>
      </c>
      <c r="G143" s="30">
        <v>5000</v>
      </c>
      <c r="H143" s="30"/>
      <c r="I143" s="29">
        <v>40043</v>
      </c>
      <c r="J143" s="125">
        <v>40046</v>
      </c>
      <c r="K143" s="112"/>
      <c r="L143" s="21" t="s">
        <v>67</v>
      </c>
      <c r="M143" s="21"/>
      <c r="N143" s="13"/>
      <c r="O143" s="20"/>
      <c r="P143" s="20"/>
      <c r="Q143" s="56"/>
      <c r="R143" s="56"/>
      <c r="S143" s="56"/>
      <c r="T143" s="56"/>
      <c r="U143" s="56"/>
      <c r="V143" s="56"/>
      <c r="W143" s="56"/>
      <c r="X143" s="56"/>
      <c r="Y143" s="56"/>
      <c r="Z143" s="56"/>
      <c r="AA143" s="56"/>
      <c r="AB143" s="56"/>
      <c r="AC143" s="56"/>
      <c r="AD143" s="56"/>
      <c r="AE143" s="56"/>
      <c r="AF143" s="56"/>
      <c r="AG143" s="56"/>
      <c r="AH143" s="56"/>
      <c r="AI143" s="56"/>
      <c r="AJ143" s="56"/>
      <c r="AK143" s="56"/>
      <c r="AL143" s="56"/>
      <c r="AM143" s="56"/>
      <c r="AN143" s="56"/>
      <c r="AO143" s="56"/>
      <c r="AP143" s="56"/>
    </row>
    <row r="144" spans="1:42" s="70" customFormat="1" ht="21.75" hidden="1" customHeight="1" x14ac:dyDescent="0.35">
      <c r="A144" s="124">
        <v>39959</v>
      </c>
      <c r="B144" s="30" t="s">
        <v>12</v>
      </c>
      <c r="C144" s="30" t="s">
        <v>9</v>
      </c>
      <c r="D144" s="31">
        <v>6825</v>
      </c>
      <c r="E144" s="30" t="s">
        <v>21</v>
      </c>
      <c r="F144" s="31">
        <v>325</v>
      </c>
      <c r="G144" s="30">
        <v>5001</v>
      </c>
      <c r="H144" s="30"/>
      <c r="I144" s="29">
        <v>40043</v>
      </c>
      <c r="J144" s="125">
        <v>40059</v>
      </c>
      <c r="K144" s="112" t="s">
        <v>58</v>
      </c>
      <c r="L144" s="21" t="s">
        <v>67</v>
      </c>
      <c r="M144" s="21"/>
      <c r="N144" s="13"/>
      <c r="O144" s="20"/>
      <c r="P144" s="20"/>
      <c r="Q144" s="56"/>
      <c r="R144" s="56"/>
      <c r="S144" s="56"/>
      <c r="T144" s="56"/>
      <c r="U144" s="56"/>
      <c r="V144" s="56"/>
      <c r="W144" s="56"/>
      <c r="X144" s="56"/>
      <c r="Y144" s="56"/>
      <c r="Z144" s="56"/>
      <c r="AA144" s="56"/>
      <c r="AB144" s="56"/>
      <c r="AC144" s="56"/>
      <c r="AD144" s="56"/>
      <c r="AE144" s="56"/>
      <c r="AF144" s="56"/>
      <c r="AG144" s="56"/>
      <c r="AH144" s="56"/>
      <c r="AI144" s="56"/>
      <c r="AJ144" s="56"/>
      <c r="AK144" s="56"/>
      <c r="AL144" s="56"/>
      <c r="AM144" s="56"/>
      <c r="AN144" s="56"/>
      <c r="AO144" s="56"/>
      <c r="AP144" s="56"/>
    </row>
    <row r="145" spans="1:42" s="70" customFormat="1" ht="29.25" hidden="1" customHeight="1" x14ac:dyDescent="0.35">
      <c r="A145" s="124" t="s">
        <v>22</v>
      </c>
      <c r="B145" s="30" t="s">
        <v>15</v>
      </c>
      <c r="C145" s="30" t="s">
        <v>9</v>
      </c>
      <c r="D145" s="31" t="s">
        <v>141</v>
      </c>
      <c r="E145" s="30" t="s">
        <v>21</v>
      </c>
      <c r="F145" s="31">
        <v>7000</v>
      </c>
      <c r="G145" s="30">
        <v>5002</v>
      </c>
      <c r="H145" s="30"/>
      <c r="I145" s="29">
        <v>40043</v>
      </c>
      <c r="J145" s="125">
        <v>40050</v>
      </c>
      <c r="K145" s="112"/>
      <c r="L145" s="21" t="s">
        <v>67</v>
      </c>
      <c r="M145" s="90"/>
      <c r="N145" s="13"/>
      <c r="O145" s="20"/>
      <c r="P145" s="20"/>
      <c r="Q145" s="56"/>
      <c r="R145" s="56"/>
      <c r="S145" s="56"/>
      <c r="T145" s="56"/>
      <c r="U145" s="56"/>
      <c r="V145" s="56"/>
      <c r="W145" s="56"/>
      <c r="X145" s="56"/>
      <c r="Y145" s="56"/>
      <c r="Z145" s="56"/>
      <c r="AA145" s="56"/>
      <c r="AB145" s="56"/>
      <c r="AC145" s="56"/>
      <c r="AD145" s="56"/>
      <c r="AE145" s="56"/>
      <c r="AF145" s="56"/>
      <c r="AG145" s="56"/>
      <c r="AH145" s="56"/>
      <c r="AI145" s="56"/>
      <c r="AJ145" s="56"/>
      <c r="AK145" s="56"/>
      <c r="AL145" s="56"/>
      <c r="AM145" s="56"/>
      <c r="AN145" s="56"/>
      <c r="AO145" s="56"/>
      <c r="AP145" s="56"/>
    </row>
    <row r="146" spans="1:42" s="70" customFormat="1" ht="27" hidden="1" customHeight="1" x14ac:dyDescent="0.35">
      <c r="A146" s="124" t="s">
        <v>22</v>
      </c>
      <c r="B146" s="30" t="s">
        <v>15</v>
      </c>
      <c r="C146" s="30" t="s">
        <v>9</v>
      </c>
      <c r="D146" s="31" t="s">
        <v>141</v>
      </c>
      <c r="E146" s="30" t="s">
        <v>21</v>
      </c>
      <c r="F146" s="31">
        <v>4000</v>
      </c>
      <c r="G146" s="30">
        <v>5003</v>
      </c>
      <c r="H146" s="30"/>
      <c r="I146" s="29">
        <v>40058</v>
      </c>
      <c r="J146" s="125">
        <v>40164</v>
      </c>
      <c r="K146" s="112"/>
      <c r="L146" s="21" t="s">
        <v>67</v>
      </c>
      <c r="M146" s="90"/>
      <c r="N146" s="13"/>
      <c r="O146" s="20"/>
      <c r="P146" s="20"/>
      <c r="Q146" s="56"/>
      <c r="R146" s="56"/>
      <c r="S146" s="56"/>
      <c r="T146" s="56"/>
      <c r="U146" s="56"/>
      <c r="V146" s="56"/>
      <c r="W146" s="56"/>
      <c r="X146" s="56"/>
      <c r="Y146" s="56"/>
      <c r="Z146" s="56"/>
      <c r="AA146" s="56"/>
      <c r="AB146" s="56"/>
      <c r="AC146" s="56"/>
      <c r="AD146" s="56"/>
      <c r="AE146" s="56"/>
      <c r="AF146" s="56"/>
      <c r="AG146" s="56"/>
      <c r="AH146" s="56"/>
      <c r="AI146" s="56"/>
      <c r="AJ146" s="56"/>
      <c r="AK146" s="56"/>
      <c r="AL146" s="56"/>
      <c r="AM146" s="56"/>
      <c r="AN146" s="56"/>
      <c r="AO146" s="56"/>
      <c r="AP146" s="56"/>
    </row>
    <row r="147" spans="1:42" s="70" customFormat="1" ht="26.25" hidden="1" customHeight="1" x14ac:dyDescent="0.35">
      <c r="A147" s="124">
        <v>39989</v>
      </c>
      <c r="B147" s="30" t="s">
        <v>38</v>
      </c>
      <c r="C147" s="30" t="s">
        <v>9</v>
      </c>
      <c r="D147" s="31" t="s">
        <v>141</v>
      </c>
      <c r="E147" s="30" t="s">
        <v>21</v>
      </c>
      <c r="F147" s="31">
        <v>45000</v>
      </c>
      <c r="G147" s="30">
        <v>5004</v>
      </c>
      <c r="H147" s="30"/>
      <c r="I147" s="29">
        <v>40043</v>
      </c>
      <c r="J147" s="125">
        <v>40150</v>
      </c>
      <c r="K147" s="112" t="s">
        <v>55</v>
      </c>
      <c r="L147" s="21" t="s">
        <v>67</v>
      </c>
      <c r="M147" s="91"/>
      <c r="N147" s="13"/>
      <c r="O147" s="20"/>
      <c r="P147" s="20"/>
      <c r="Q147" s="56"/>
      <c r="R147" s="56"/>
      <c r="S147" s="56"/>
      <c r="T147" s="56"/>
      <c r="U147" s="56"/>
      <c r="V147" s="56"/>
      <c r="W147" s="56"/>
      <c r="X147" s="56"/>
      <c r="Y147" s="56"/>
      <c r="Z147" s="56"/>
      <c r="AA147" s="56"/>
      <c r="AB147" s="56"/>
      <c r="AC147" s="56"/>
      <c r="AD147" s="56"/>
      <c r="AE147" s="56"/>
      <c r="AF147" s="56"/>
      <c r="AG147" s="56"/>
      <c r="AH147" s="56"/>
      <c r="AI147" s="56"/>
      <c r="AJ147" s="56"/>
      <c r="AK147" s="56"/>
      <c r="AL147" s="56"/>
      <c r="AM147" s="56"/>
      <c r="AN147" s="56"/>
      <c r="AO147" s="56"/>
      <c r="AP147" s="56"/>
    </row>
    <row r="148" spans="1:42" s="70" customFormat="1" ht="27" hidden="1" customHeight="1" x14ac:dyDescent="0.35">
      <c r="A148" s="122">
        <v>40058</v>
      </c>
      <c r="B148" s="33" t="s">
        <v>25</v>
      </c>
      <c r="C148" s="33" t="s">
        <v>9</v>
      </c>
      <c r="D148" s="34" t="s">
        <v>141</v>
      </c>
      <c r="E148" s="33" t="s">
        <v>21</v>
      </c>
      <c r="F148" s="34">
        <v>22000</v>
      </c>
      <c r="G148" s="33">
        <v>5005</v>
      </c>
      <c r="H148" s="33"/>
      <c r="I148" s="32">
        <v>40058</v>
      </c>
      <c r="J148" s="123"/>
      <c r="K148" s="104" t="s">
        <v>56</v>
      </c>
      <c r="L148" s="21" t="s">
        <v>67</v>
      </c>
      <c r="M148" s="91"/>
      <c r="N148" s="13"/>
      <c r="O148" s="20"/>
      <c r="P148" s="20"/>
      <c r="Q148" s="56"/>
      <c r="R148" s="56"/>
      <c r="S148" s="56"/>
      <c r="T148" s="56"/>
      <c r="U148" s="56"/>
      <c r="V148" s="56"/>
      <c r="W148" s="56"/>
      <c r="X148" s="56"/>
      <c r="Y148" s="56"/>
      <c r="Z148" s="56"/>
      <c r="AA148" s="56"/>
      <c r="AB148" s="56"/>
      <c r="AC148" s="56"/>
      <c r="AD148" s="56"/>
      <c r="AE148" s="56"/>
      <c r="AF148" s="56"/>
      <c r="AG148" s="56"/>
      <c r="AH148" s="56"/>
      <c r="AI148" s="56"/>
      <c r="AJ148" s="56"/>
      <c r="AK148" s="56"/>
      <c r="AL148" s="56"/>
      <c r="AM148" s="56"/>
      <c r="AN148" s="56"/>
      <c r="AO148" s="56"/>
      <c r="AP148" s="56"/>
    </row>
    <row r="149" spans="1:42" s="70" customFormat="1" ht="24.75" hidden="1" customHeight="1" x14ac:dyDescent="0.35">
      <c r="A149" s="124">
        <v>40122</v>
      </c>
      <c r="B149" s="30" t="s">
        <v>25</v>
      </c>
      <c r="C149" s="30" t="s">
        <v>31</v>
      </c>
      <c r="D149" s="31">
        <v>155000</v>
      </c>
      <c r="E149" s="30" t="s">
        <v>21</v>
      </c>
      <c r="F149" s="31">
        <v>4500</v>
      </c>
      <c r="G149" s="30">
        <v>5006</v>
      </c>
      <c r="H149" s="39" t="s">
        <v>167</v>
      </c>
      <c r="I149" s="29">
        <v>40144</v>
      </c>
      <c r="J149" s="125">
        <v>40148</v>
      </c>
      <c r="K149" s="112" t="s">
        <v>58</v>
      </c>
      <c r="L149" s="21" t="s">
        <v>67</v>
      </c>
      <c r="M149" s="91"/>
      <c r="N149" s="13"/>
      <c r="O149" s="20"/>
      <c r="P149" s="20"/>
      <c r="Q149" s="56"/>
      <c r="R149" s="56"/>
      <c r="S149" s="56"/>
      <c r="T149" s="56"/>
      <c r="U149" s="56"/>
      <c r="V149" s="56"/>
      <c r="W149" s="56"/>
      <c r="X149" s="56"/>
      <c r="Y149" s="56"/>
      <c r="Z149" s="56"/>
      <c r="AA149" s="56"/>
      <c r="AB149" s="56"/>
      <c r="AC149" s="56"/>
      <c r="AD149" s="56"/>
      <c r="AE149" s="56"/>
      <c r="AF149" s="56"/>
      <c r="AG149" s="56"/>
      <c r="AH149" s="56"/>
      <c r="AI149" s="56"/>
      <c r="AJ149" s="56"/>
      <c r="AK149" s="56"/>
      <c r="AL149" s="56"/>
      <c r="AM149" s="56"/>
      <c r="AN149" s="56"/>
      <c r="AO149" s="56"/>
      <c r="AP149" s="56"/>
    </row>
    <row r="150" spans="1:42" s="70" customFormat="1" ht="24" hidden="1" customHeight="1" x14ac:dyDescent="0.35">
      <c r="A150" s="124">
        <v>40107</v>
      </c>
      <c r="B150" s="30" t="s">
        <v>12</v>
      </c>
      <c r="C150" s="30" t="s">
        <v>32</v>
      </c>
      <c r="D150" s="31">
        <v>9600</v>
      </c>
      <c r="E150" s="30" t="s">
        <v>21</v>
      </c>
      <c r="F150" s="31">
        <v>480</v>
      </c>
      <c r="G150" s="30">
        <v>5007</v>
      </c>
      <c r="H150" s="30"/>
      <c r="I150" s="29">
        <v>40144</v>
      </c>
      <c r="J150" s="125">
        <v>40148</v>
      </c>
      <c r="K150" s="112"/>
      <c r="L150" s="21" t="s">
        <v>67</v>
      </c>
      <c r="M150" s="91"/>
      <c r="N150" s="13"/>
      <c r="O150" s="13"/>
      <c r="P150" s="13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</row>
    <row r="151" spans="1:42" s="70" customFormat="1" ht="29.25" hidden="1" customHeight="1" x14ac:dyDescent="0.35">
      <c r="A151" s="124">
        <v>40107</v>
      </c>
      <c r="B151" s="30" t="s">
        <v>12</v>
      </c>
      <c r="C151" s="30" t="s">
        <v>9</v>
      </c>
      <c r="D151" s="31">
        <v>2700</v>
      </c>
      <c r="E151" s="30" t="s">
        <v>21</v>
      </c>
      <c r="F151" s="31">
        <v>135</v>
      </c>
      <c r="G151" s="30">
        <v>5008</v>
      </c>
      <c r="H151" s="30"/>
      <c r="I151" s="29">
        <v>40144</v>
      </c>
      <c r="J151" s="125">
        <v>40148</v>
      </c>
      <c r="K151" s="112"/>
      <c r="L151" s="21" t="s">
        <v>67</v>
      </c>
      <c r="M151" s="91"/>
      <c r="N151" s="13"/>
      <c r="O151" s="13"/>
      <c r="P151" s="13"/>
      <c r="Q151" s="56"/>
      <c r="R151" s="56"/>
      <c r="S151" s="56"/>
      <c r="T151" s="56"/>
      <c r="U151" s="56"/>
      <c r="V151" s="56"/>
      <c r="W151" s="56"/>
      <c r="X151" s="56"/>
      <c r="Y151" s="56"/>
      <c r="Z151" s="56"/>
      <c r="AA151" s="56"/>
      <c r="AB151" s="56"/>
      <c r="AC151" s="56"/>
      <c r="AD151" s="56"/>
      <c r="AE151" s="56"/>
      <c r="AF151" s="56"/>
      <c r="AG151" s="56"/>
      <c r="AH151" s="56"/>
      <c r="AI151" s="56"/>
      <c r="AJ151" s="56"/>
      <c r="AK151" s="56"/>
      <c r="AL151" s="56"/>
      <c r="AM151" s="56"/>
      <c r="AN151" s="56"/>
      <c r="AO151" s="56"/>
      <c r="AP151" s="56"/>
    </row>
    <row r="152" spans="1:42" s="70" customFormat="1" ht="25.5" hidden="1" customHeight="1" x14ac:dyDescent="0.35">
      <c r="A152" s="124">
        <v>40114</v>
      </c>
      <c r="B152" s="30" t="s">
        <v>33</v>
      </c>
      <c r="C152" s="30" t="s">
        <v>48</v>
      </c>
      <c r="D152" s="31">
        <v>11600</v>
      </c>
      <c r="E152" s="30" t="s">
        <v>21</v>
      </c>
      <c r="F152" s="31">
        <v>580</v>
      </c>
      <c r="G152" s="30">
        <v>5009</v>
      </c>
      <c r="H152" s="30"/>
      <c r="I152" s="29">
        <v>40144</v>
      </c>
      <c r="J152" s="125">
        <v>40164</v>
      </c>
      <c r="K152" s="112"/>
      <c r="L152" s="21" t="s">
        <v>67</v>
      </c>
      <c r="M152" s="64"/>
      <c r="N152" s="13"/>
      <c r="O152" s="13"/>
      <c r="P152" s="13"/>
      <c r="Q152" s="56"/>
      <c r="R152" s="56"/>
      <c r="S152" s="56"/>
      <c r="T152" s="56"/>
      <c r="U152" s="56"/>
      <c r="V152" s="56"/>
      <c r="W152" s="56"/>
      <c r="X152" s="56"/>
      <c r="Y152" s="56"/>
      <c r="Z152" s="56"/>
      <c r="AA152" s="56"/>
      <c r="AB152" s="56"/>
      <c r="AC152" s="56"/>
      <c r="AD152" s="56"/>
      <c r="AE152" s="56"/>
      <c r="AF152" s="56"/>
      <c r="AG152" s="56"/>
      <c r="AH152" s="56"/>
      <c r="AI152" s="56"/>
      <c r="AJ152" s="56"/>
      <c r="AK152" s="56"/>
      <c r="AL152" s="56"/>
      <c r="AM152" s="56"/>
      <c r="AN152" s="56"/>
      <c r="AO152" s="56"/>
      <c r="AP152" s="56"/>
    </row>
    <row r="153" spans="1:42" s="70" customFormat="1" ht="30.75" hidden="1" customHeight="1" x14ac:dyDescent="0.35">
      <c r="A153" s="124">
        <v>40114</v>
      </c>
      <c r="B153" s="30" t="s">
        <v>33</v>
      </c>
      <c r="C153" s="30" t="s">
        <v>34</v>
      </c>
      <c r="D153" s="31">
        <f>3125.5+F153</f>
        <v>3290</v>
      </c>
      <c r="E153" s="30" t="s">
        <v>21</v>
      </c>
      <c r="F153" s="31">
        <v>164.5</v>
      </c>
      <c r="G153" s="30">
        <v>5010</v>
      </c>
      <c r="H153" s="30"/>
      <c r="I153" s="29">
        <v>40144</v>
      </c>
      <c r="J153" s="125">
        <v>40164</v>
      </c>
      <c r="K153" s="112"/>
      <c r="L153" s="21" t="s">
        <v>67</v>
      </c>
      <c r="M153" s="65"/>
      <c r="N153" s="13"/>
      <c r="O153" s="13"/>
      <c r="P153" s="13"/>
      <c r="Q153" s="56"/>
      <c r="R153" s="56"/>
      <c r="S153" s="56"/>
      <c r="T153" s="56"/>
      <c r="U153" s="56"/>
      <c r="V153" s="56"/>
      <c r="W153" s="56"/>
      <c r="X153" s="56"/>
      <c r="Y153" s="56"/>
      <c r="Z153" s="56"/>
      <c r="AA153" s="56"/>
      <c r="AB153" s="56"/>
      <c r="AC153" s="56"/>
      <c r="AD153" s="56"/>
      <c r="AE153" s="56"/>
      <c r="AF153" s="56"/>
      <c r="AG153" s="56"/>
      <c r="AH153" s="56"/>
      <c r="AI153" s="56"/>
      <c r="AJ153" s="56"/>
      <c r="AK153" s="56"/>
      <c r="AL153" s="56"/>
      <c r="AM153" s="56"/>
      <c r="AN153" s="56"/>
      <c r="AO153" s="56"/>
      <c r="AP153" s="56"/>
    </row>
    <row r="154" spans="1:42" s="70" customFormat="1" ht="27.75" hidden="1" customHeight="1" x14ac:dyDescent="0.35">
      <c r="A154" s="124">
        <v>40114</v>
      </c>
      <c r="B154" s="30" t="s">
        <v>33</v>
      </c>
      <c r="C154" s="30" t="s">
        <v>35</v>
      </c>
      <c r="D154" s="31">
        <v>3290</v>
      </c>
      <c r="E154" s="30" t="s">
        <v>21</v>
      </c>
      <c r="F154" s="31">
        <v>164.5</v>
      </c>
      <c r="G154" s="30">
        <v>5011</v>
      </c>
      <c r="H154" s="30"/>
      <c r="I154" s="29">
        <v>40144</v>
      </c>
      <c r="J154" s="125">
        <v>40164</v>
      </c>
      <c r="K154" s="112"/>
      <c r="L154" s="21" t="s">
        <v>67</v>
      </c>
      <c r="M154" s="65"/>
      <c r="N154" s="13"/>
      <c r="O154" s="13"/>
      <c r="P154" s="13"/>
      <c r="Q154" s="56"/>
      <c r="R154" s="56"/>
      <c r="S154" s="56"/>
      <c r="T154" s="56"/>
      <c r="U154" s="56"/>
      <c r="V154" s="56"/>
      <c r="W154" s="56"/>
      <c r="X154" s="56"/>
      <c r="Y154" s="56"/>
      <c r="Z154" s="56"/>
      <c r="AA154" s="56"/>
      <c r="AB154" s="56"/>
      <c r="AC154" s="56"/>
      <c r="AD154" s="56"/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</row>
    <row r="155" spans="1:42" s="70" customFormat="1" ht="26.25" hidden="1" customHeight="1" x14ac:dyDescent="0.35">
      <c r="A155" s="122">
        <v>40098</v>
      </c>
      <c r="B155" s="33" t="s">
        <v>36</v>
      </c>
      <c r="C155" s="33" t="s">
        <v>37</v>
      </c>
      <c r="D155" s="34">
        <f>2612.5+137.5</f>
        <v>2750</v>
      </c>
      <c r="E155" s="33" t="s">
        <v>21</v>
      </c>
      <c r="F155" s="34">
        <v>137.5</v>
      </c>
      <c r="G155" s="33">
        <v>5012</v>
      </c>
      <c r="H155" s="33"/>
      <c r="I155" s="32">
        <v>40144</v>
      </c>
      <c r="J155" s="123">
        <v>40164</v>
      </c>
      <c r="K155" s="104"/>
      <c r="L155" s="21" t="s">
        <v>67</v>
      </c>
      <c r="M155" s="65"/>
      <c r="N155" s="13"/>
      <c r="O155" s="13"/>
      <c r="P155" s="13"/>
      <c r="Q155" s="56"/>
      <c r="R155" s="56"/>
      <c r="S155" s="56"/>
      <c r="T155" s="56"/>
      <c r="U155" s="56"/>
      <c r="V155" s="56"/>
      <c r="W155" s="56"/>
      <c r="X155" s="56"/>
      <c r="Y155" s="56"/>
      <c r="Z155" s="56"/>
      <c r="AA155" s="56"/>
      <c r="AB155" s="56"/>
      <c r="AC155" s="56"/>
      <c r="AD155" s="56"/>
      <c r="AE155" s="56"/>
      <c r="AF155" s="56"/>
      <c r="AG155" s="56"/>
      <c r="AH155" s="56"/>
      <c r="AI155" s="56"/>
      <c r="AJ155" s="56"/>
      <c r="AK155" s="56"/>
      <c r="AL155" s="56"/>
      <c r="AM155" s="56"/>
      <c r="AN155" s="56"/>
      <c r="AO155" s="56"/>
      <c r="AP155" s="56"/>
    </row>
    <row r="156" spans="1:42" s="70" customFormat="1" ht="26.25" hidden="1" customHeight="1" x14ac:dyDescent="0.35">
      <c r="A156" s="124">
        <v>40088</v>
      </c>
      <c r="B156" s="30" t="s">
        <v>23</v>
      </c>
      <c r="C156" s="30" t="s">
        <v>9</v>
      </c>
      <c r="D156" s="31">
        <f>1307.45+68.8</f>
        <v>1376.25</v>
      </c>
      <c r="E156" s="30" t="s">
        <v>21</v>
      </c>
      <c r="F156" s="31">
        <v>68.8</v>
      </c>
      <c r="G156" s="30">
        <v>5013</v>
      </c>
      <c r="H156" s="39" t="s">
        <v>104</v>
      </c>
      <c r="I156" s="29">
        <v>40144</v>
      </c>
      <c r="J156" s="125">
        <v>40165</v>
      </c>
      <c r="K156" s="112"/>
      <c r="L156" s="21" t="s">
        <v>67</v>
      </c>
      <c r="M156" s="65"/>
      <c r="N156" s="13"/>
      <c r="O156" s="13"/>
      <c r="P156" s="13"/>
      <c r="Q156" s="56"/>
      <c r="R156" s="56"/>
      <c r="S156" s="56"/>
      <c r="T156" s="56"/>
      <c r="U156" s="56"/>
      <c r="V156" s="56"/>
      <c r="W156" s="56"/>
      <c r="X156" s="56"/>
      <c r="Y156" s="56"/>
      <c r="Z156" s="56"/>
      <c r="AA156" s="56"/>
      <c r="AB156" s="56"/>
      <c r="AC156" s="56"/>
      <c r="AD156" s="56"/>
      <c r="AE156" s="56"/>
      <c r="AF156" s="56"/>
      <c r="AG156" s="56"/>
      <c r="AH156" s="56"/>
      <c r="AI156" s="56"/>
      <c r="AJ156" s="56"/>
      <c r="AK156" s="56"/>
      <c r="AL156" s="56"/>
      <c r="AM156" s="56"/>
      <c r="AN156" s="56"/>
      <c r="AO156" s="56"/>
      <c r="AP156" s="56"/>
    </row>
    <row r="157" spans="1:42" s="70" customFormat="1" ht="33.75" hidden="1" customHeight="1" x14ac:dyDescent="0.35">
      <c r="A157" s="124">
        <v>40095</v>
      </c>
      <c r="B157" s="30" t="s">
        <v>38</v>
      </c>
      <c r="C157" s="30" t="s">
        <v>9</v>
      </c>
      <c r="D157" s="31">
        <f>6014+186</f>
        <v>6200</v>
      </c>
      <c r="E157" s="30" t="s">
        <v>21</v>
      </c>
      <c r="F157" s="31">
        <v>186</v>
      </c>
      <c r="G157" s="30">
        <v>5014</v>
      </c>
      <c r="H157" s="39" t="s">
        <v>104</v>
      </c>
      <c r="I157" s="29">
        <v>40144</v>
      </c>
      <c r="J157" s="125">
        <v>40150</v>
      </c>
      <c r="K157" s="112"/>
      <c r="L157" s="21" t="s">
        <v>67</v>
      </c>
      <c r="M157" s="65"/>
      <c r="N157" s="13"/>
      <c r="O157" s="13"/>
      <c r="P157" s="13"/>
      <c r="Q157" s="56"/>
      <c r="R157" s="56"/>
      <c r="S157" s="56"/>
      <c r="T157" s="56"/>
      <c r="U157" s="56"/>
      <c r="V157" s="56"/>
      <c r="W157" s="56"/>
      <c r="X157" s="56"/>
      <c r="Y157" s="56"/>
      <c r="Z157" s="56"/>
      <c r="AA157" s="56"/>
      <c r="AB157" s="56"/>
      <c r="AC157" s="56"/>
      <c r="AD157" s="56"/>
      <c r="AE157" s="56"/>
      <c r="AF157" s="56"/>
      <c r="AG157" s="56"/>
      <c r="AH157" s="56"/>
      <c r="AI157" s="56"/>
      <c r="AJ157" s="56"/>
      <c r="AK157" s="56"/>
      <c r="AL157" s="56"/>
      <c r="AM157" s="56"/>
      <c r="AN157" s="56"/>
      <c r="AO157" s="56"/>
      <c r="AP157" s="56"/>
    </row>
    <row r="158" spans="1:42" s="70" customFormat="1" ht="29.25" hidden="1" customHeight="1" x14ac:dyDescent="0.35">
      <c r="A158" s="124">
        <v>40095</v>
      </c>
      <c r="B158" s="30" t="s">
        <v>38</v>
      </c>
      <c r="C158" s="30" t="s">
        <v>9</v>
      </c>
      <c r="D158" s="31">
        <v>2200</v>
      </c>
      <c r="E158" s="30" t="s">
        <v>21</v>
      </c>
      <c r="F158" s="31">
        <v>66</v>
      </c>
      <c r="G158" s="30">
        <v>5015</v>
      </c>
      <c r="H158" s="39" t="s">
        <v>104</v>
      </c>
      <c r="I158" s="29">
        <v>40144</v>
      </c>
      <c r="J158" s="125">
        <v>40150</v>
      </c>
      <c r="K158" s="112"/>
      <c r="L158" s="21" t="s">
        <v>67</v>
      </c>
      <c r="M158" s="65"/>
      <c r="N158" s="13"/>
      <c r="O158" s="13"/>
      <c r="P158" s="13"/>
      <c r="Q158" s="56"/>
      <c r="R158" s="56"/>
      <c r="S158" s="56"/>
      <c r="T158" s="56"/>
      <c r="U158" s="56"/>
      <c r="V158" s="56"/>
      <c r="W158" s="56"/>
      <c r="X158" s="56"/>
      <c r="Y158" s="56"/>
      <c r="Z158" s="56"/>
      <c r="AA158" s="56"/>
      <c r="AB158" s="56"/>
      <c r="AC158" s="56"/>
      <c r="AD158" s="56"/>
      <c r="AE158" s="56"/>
      <c r="AF158" s="56"/>
      <c r="AG158" s="56"/>
      <c r="AH158" s="56"/>
      <c r="AI158" s="56"/>
      <c r="AJ158" s="56"/>
      <c r="AK158" s="56"/>
      <c r="AL158" s="56"/>
      <c r="AM158" s="56"/>
      <c r="AN158" s="56"/>
      <c r="AO158" s="56"/>
      <c r="AP158" s="56"/>
    </row>
    <row r="159" spans="1:42" s="70" customFormat="1" ht="21" hidden="1" customHeight="1" x14ac:dyDescent="0.35">
      <c r="A159" s="124">
        <v>40095</v>
      </c>
      <c r="B159" s="30" t="s">
        <v>38</v>
      </c>
      <c r="C159" s="30" t="s">
        <v>9</v>
      </c>
      <c r="D159" s="31">
        <v>5000</v>
      </c>
      <c r="E159" s="30" t="s">
        <v>21</v>
      </c>
      <c r="F159" s="31">
        <v>150</v>
      </c>
      <c r="G159" s="30">
        <v>5016</v>
      </c>
      <c r="H159" s="39" t="s">
        <v>104</v>
      </c>
      <c r="I159" s="29">
        <v>40144</v>
      </c>
      <c r="J159" s="125">
        <v>40150</v>
      </c>
      <c r="K159" s="112"/>
      <c r="L159" s="21" t="s">
        <v>67</v>
      </c>
      <c r="M159" s="65"/>
      <c r="N159" s="13"/>
      <c r="O159" s="13"/>
      <c r="P159" s="13"/>
      <c r="Q159" s="56"/>
      <c r="R159" s="56"/>
      <c r="S159" s="56"/>
      <c r="T159" s="56"/>
      <c r="U159" s="56"/>
      <c r="V159" s="56"/>
      <c r="W159" s="56"/>
      <c r="X159" s="56"/>
      <c r="Y159" s="56"/>
      <c r="Z159" s="56"/>
      <c r="AA159" s="56"/>
      <c r="AB159" s="56"/>
      <c r="AC159" s="56"/>
      <c r="AD159" s="56"/>
      <c r="AE159" s="56"/>
      <c r="AF159" s="56"/>
      <c r="AG159" s="56"/>
      <c r="AH159" s="56"/>
      <c r="AI159" s="56"/>
      <c r="AJ159" s="56"/>
      <c r="AK159" s="56"/>
      <c r="AL159" s="56"/>
      <c r="AM159" s="56"/>
      <c r="AN159" s="56"/>
      <c r="AO159" s="56"/>
      <c r="AP159" s="56"/>
    </row>
    <row r="160" spans="1:42" s="70" customFormat="1" ht="21" hidden="1" customHeight="1" x14ac:dyDescent="0.35">
      <c r="A160" s="124">
        <v>40225</v>
      </c>
      <c r="B160" s="30" t="s">
        <v>25</v>
      </c>
      <c r="C160" s="30" t="s">
        <v>31</v>
      </c>
      <c r="D160" s="31">
        <v>240000</v>
      </c>
      <c r="E160" s="30" t="s">
        <v>21</v>
      </c>
      <c r="F160" s="31">
        <v>15000</v>
      </c>
      <c r="G160" s="30">
        <v>5017</v>
      </c>
      <c r="H160" s="39" t="s">
        <v>167</v>
      </c>
      <c r="I160" s="29">
        <v>40247</v>
      </c>
      <c r="J160" s="125">
        <v>40262</v>
      </c>
      <c r="K160" s="112" t="s">
        <v>57</v>
      </c>
      <c r="L160" s="21" t="s">
        <v>67</v>
      </c>
      <c r="M160" s="79" t="s">
        <v>132</v>
      </c>
      <c r="N160" s="20"/>
      <c r="O160" s="13"/>
      <c r="P160" s="13"/>
      <c r="Q160" s="56"/>
      <c r="R160" s="56"/>
      <c r="S160" s="56"/>
      <c r="T160" s="56"/>
      <c r="U160" s="56"/>
      <c r="V160" s="56"/>
      <c r="W160" s="56"/>
      <c r="X160" s="56"/>
      <c r="Y160" s="56"/>
      <c r="Z160" s="56"/>
      <c r="AA160" s="56"/>
      <c r="AB160" s="56"/>
      <c r="AC160" s="56"/>
      <c r="AD160" s="56"/>
      <c r="AE160" s="56"/>
      <c r="AF160" s="56"/>
      <c r="AG160" s="56"/>
      <c r="AH160" s="56"/>
      <c r="AI160" s="56"/>
      <c r="AJ160" s="56"/>
      <c r="AK160" s="56"/>
      <c r="AL160" s="56"/>
      <c r="AM160" s="56"/>
      <c r="AN160" s="56"/>
      <c r="AO160" s="56"/>
      <c r="AP160" s="56"/>
    </row>
    <row r="161" spans="1:42" s="70" customFormat="1" ht="20.25" hidden="1" customHeight="1" x14ac:dyDescent="0.35">
      <c r="A161" s="124">
        <v>40211</v>
      </c>
      <c r="B161" s="30" t="s">
        <v>45</v>
      </c>
      <c r="C161" s="30" t="s">
        <v>46</v>
      </c>
      <c r="D161" s="31">
        <v>30000</v>
      </c>
      <c r="E161" s="30" t="s">
        <v>21</v>
      </c>
      <c r="F161" s="31">
        <v>1500</v>
      </c>
      <c r="G161" s="30">
        <v>5018</v>
      </c>
      <c r="H161" s="39" t="s">
        <v>104</v>
      </c>
      <c r="I161" s="29">
        <v>40247</v>
      </c>
      <c r="J161" s="125">
        <v>40277</v>
      </c>
      <c r="K161" s="112"/>
      <c r="L161" s="21" t="s">
        <v>67</v>
      </c>
      <c r="M161" s="64"/>
      <c r="N161" s="13"/>
      <c r="O161" s="13"/>
      <c r="P161" s="13"/>
      <c r="Q161" s="56"/>
      <c r="R161" s="56"/>
      <c r="S161" s="56"/>
      <c r="T161" s="56"/>
      <c r="U161" s="56"/>
      <c r="V161" s="56"/>
      <c r="W161" s="56"/>
      <c r="X161" s="56"/>
      <c r="Y161" s="56"/>
      <c r="Z161" s="56"/>
      <c r="AA161" s="56"/>
      <c r="AB161" s="56"/>
      <c r="AC161" s="56"/>
      <c r="AD161" s="56"/>
      <c r="AE161" s="56"/>
      <c r="AF161" s="56"/>
      <c r="AG161" s="56"/>
      <c r="AH161" s="56"/>
      <c r="AI161" s="56"/>
      <c r="AJ161" s="56"/>
      <c r="AK161" s="56"/>
      <c r="AL161" s="56"/>
      <c r="AM161" s="56"/>
      <c r="AN161" s="56"/>
      <c r="AO161" s="56"/>
      <c r="AP161" s="56"/>
    </row>
    <row r="162" spans="1:42" s="70" customFormat="1" ht="25.5" hidden="1" x14ac:dyDescent="0.35">
      <c r="A162" s="124">
        <v>40206</v>
      </c>
      <c r="B162" s="30" t="s">
        <v>33</v>
      </c>
      <c r="C162" s="30" t="s">
        <v>46</v>
      </c>
      <c r="D162" s="31">
        <f>18525+975</f>
        <v>19500</v>
      </c>
      <c r="E162" s="30" t="s">
        <v>21</v>
      </c>
      <c r="F162" s="31">
        <v>975</v>
      </c>
      <c r="G162" s="30">
        <v>5019</v>
      </c>
      <c r="H162" s="39" t="s">
        <v>104</v>
      </c>
      <c r="I162" s="29">
        <v>40247</v>
      </c>
      <c r="J162" s="125">
        <v>40277</v>
      </c>
      <c r="K162" s="112"/>
      <c r="L162" s="21" t="s">
        <v>67</v>
      </c>
      <c r="M162" s="73"/>
      <c r="N162" s="13"/>
      <c r="O162" s="13"/>
      <c r="P162" s="13"/>
      <c r="Q162" s="56"/>
      <c r="R162" s="56"/>
      <c r="S162" s="56"/>
      <c r="T162" s="56"/>
      <c r="U162" s="56"/>
      <c r="V162" s="56"/>
      <c r="W162" s="56"/>
      <c r="X162" s="56"/>
      <c r="Y162" s="56"/>
      <c r="Z162" s="56"/>
      <c r="AA162" s="56"/>
      <c r="AB162" s="56"/>
      <c r="AC162" s="56"/>
      <c r="AD162" s="56"/>
      <c r="AE162" s="56"/>
      <c r="AF162" s="56"/>
      <c r="AG162" s="56"/>
      <c r="AH162" s="56"/>
      <c r="AI162" s="56"/>
      <c r="AJ162" s="56"/>
      <c r="AK162" s="56"/>
      <c r="AL162" s="56"/>
      <c r="AM162" s="56"/>
      <c r="AN162" s="56"/>
      <c r="AO162" s="56"/>
      <c r="AP162" s="56"/>
    </row>
    <row r="163" spans="1:42" s="70" customFormat="1" ht="25.5" hidden="1" x14ac:dyDescent="0.35">
      <c r="A163" s="124">
        <v>40163</v>
      </c>
      <c r="B163" s="30" t="s">
        <v>12</v>
      </c>
      <c r="C163" s="30" t="s">
        <v>9</v>
      </c>
      <c r="D163" s="31">
        <v>4900</v>
      </c>
      <c r="E163" s="30" t="s">
        <v>21</v>
      </c>
      <c r="F163" s="31">
        <v>245</v>
      </c>
      <c r="G163" s="30">
        <v>5020</v>
      </c>
      <c r="H163" s="39" t="s">
        <v>144</v>
      </c>
      <c r="I163" s="29">
        <v>40247</v>
      </c>
      <c r="J163" s="125">
        <v>40277</v>
      </c>
      <c r="K163" s="112"/>
      <c r="L163" s="21" t="s">
        <v>67</v>
      </c>
      <c r="M163" s="65"/>
      <c r="N163" s="26"/>
      <c r="O163" s="13"/>
      <c r="P163" s="13"/>
      <c r="Q163" s="56"/>
      <c r="R163" s="56"/>
      <c r="S163" s="56"/>
      <c r="T163" s="56"/>
      <c r="U163" s="56"/>
      <c r="V163" s="56"/>
      <c r="W163" s="56"/>
      <c r="X163" s="56"/>
      <c r="Y163" s="56"/>
      <c r="Z163" s="56"/>
      <c r="AA163" s="56"/>
      <c r="AB163" s="56"/>
      <c r="AC163" s="56"/>
      <c r="AD163" s="56"/>
      <c r="AE163" s="56"/>
      <c r="AF163" s="56"/>
      <c r="AG163" s="56"/>
      <c r="AH163" s="56"/>
      <c r="AI163" s="56"/>
      <c r="AJ163" s="56"/>
      <c r="AK163" s="56"/>
      <c r="AL163" s="56"/>
      <c r="AM163" s="56"/>
      <c r="AN163" s="56"/>
      <c r="AO163" s="56"/>
      <c r="AP163" s="56"/>
    </row>
    <row r="164" spans="1:42" s="70" customFormat="1" ht="25.5" hidden="1" x14ac:dyDescent="0.35">
      <c r="A164" s="124">
        <v>40165</v>
      </c>
      <c r="B164" s="30" t="s">
        <v>6</v>
      </c>
      <c r="C164" s="30" t="s">
        <v>31</v>
      </c>
      <c r="D164" s="31">
        <v>229000</v>
      </c>
      <c r="E164" s="30" t="s">
        <v>21</v>
      </c>
      <c r="F164" s="31">
        <v>10000</v>
      </c>
      <c r="G164" s="30">
        <v>5021</v>
      </c>
      <c r="H164" s="39" t="s">
        <v>167</v>
      </c>
      <c r="I164" s="29">
        <v>40247</v>
      </c>
      <c r="J164" s="125">
        <v>40268</v>
      </c>
      <c r="K164" s="112" t="s">
        <v>20</v>
      </c>
      <c r="L164" s="21" t="s">
        <v>67</v>
      </c>
      <c r="M164" s="64"/>
      <c r="N164" s="57"/>
      <c r="O164" s="13"/>
      <c r="P164" s="13"/>
      <c r="Q164" s="56"/>
      <c r="R164" s="56"/>
      <c r="S164" s="56"/>
      <c r="T164" s="56"/>
      <c r="U164" s="56"/>
      <c r="V164" s="56"/>
      <c r="W164" s="56"/>
      <c r="X164" s="56"/>
      <c r="Y164" s="56"/>
      <c r="Z164" s="56"/>
      <c r="AA164" s="56"/>
      <c r="AB164" s="56"/>
      <c r="AC164" s="56"/>
      <c r="AD164" s="56"/>
      <c r="AE164" s="56"/>
      <c r="AF164" s="56"/>
      <c r="AG164" s="56"/>
      <c r="AH164" s="56"/>
      <c r="AI164" s="56"/>
      <c r="AJ164" s="56"/>
      <c r="AK164" s="56"/>
      <c r="AL164" s="56"/>
      <c r="AM164" s="56"/>
      <c r="AN164" s="56"/>
      <c r="AO164" s="56"/>
      <c r="AP164" s="56"/>
    </row>
    <row r="165" spans="1:42" s="70" customFormat="1" ht="33.75" hidden="1" customHeight="1" x14ac:dyDescent="0.35">
      <c r="A165" s="122">
        <v>40046</v>
      </c>
      <c r="B165" s="33" t="s">
        <v>6</v>
      </c>
      <c r="C165" s="33" t="s">
        <v>9</v>
      </c>
      <c r="D165" s="34">
        <v>12500</v>
      </c>
      <c r="E165" s="33" t="s">
        <v>21</v>
      </c>
      <c r="F165" s="34">
        <v>500</v>
      </c>
      <c r="G165" s="33">
        <v>5022</v>
      </c>
      <c r="H165" s="47" t="s">
        <v>104</v>
      </c>
      <c r="I165" s="32">
        <v>40247</v>
      </c>
      <c r="J165" s="123">
        <v>40268</v>
      </c>
      <c r="K165" s="104"/>
      <c r="L165" s="21" t="s">
        <v>67</v>
      </c>
      <c r="M165" s="65"/>
      <c r="N165" s="57"/>
      <c r="O165" s="13"/>
      <c r="P165" s="13"/>
      <c r="Q165" s="56"/>
      <c r="R165" s="56"/>
      <c r="S165" s="56"/>
      <c r="T165" s="56"/>
      <c r="U165" s="56"/>
      <c r="V165" s="56"/>
      <c r="W165" s="56"/>
      <c r="X165" s="56"/>
      <c r="Y165" s="56"/>
      <c r="Z165" s="56"/>
      <c r="AA165" s="56"/>
      <c r="AB165" s="56"/>
      <c r="AC165" s="56"/>
      <c r="AD165" s="56"/>
      <c r="AE165" s="56"/>
      <c r="AF165" s="56"/>
      <c r="AG165" s="56"/>
      <c r="AH165" s="56"/>
      <c r="AI165" s="56"/>
      <c r="AJ165" s="56"/>
      <c r="AK165" s="56"/>
      <c r="AL165" s="56"/>
      <c r="AM165" s="56"/>
      <c r="AN165" s="56"/>
      <c r="AO165" s="56"/>
      <c r="AP165" s="56"/>
    </row>
    <row r="166" spans="1:42" s="70" customFormat="1" ht="27" hidden="1" customHeight="1" x14ac:dyDescent="0.35">
      <c r="A166" s="122">
        <v>40255</v>
      </c>
      <c r="B166" s="33" t="s">
        <v>6</v>
      </c>
      <c r="C166" s="33" t="s">
        <v>46</v>
      </c>
      <c r="D166" s="34">
        <f>13775+725</f>
        <v>14500</v>
      </c>
      <c r="E166" s="33" t="s">
        <v>21</v>
      </c>
      <c r="F166" s="34">
        <v>725</v>
      </c>
      <c r="G166" s="33">
        <v>5023</v>
      </c>
      <c r="H166" s="47" t="s">
        <v>104</v>
      </c>
      <c r="I166" s="32">
        <v>40331</v>
      </c>
      <c r="J166" s="123">
        <v>40351</v>
      </c>
      <c r="K166" s="104"/>
      <c r="L166" s="21" t="s">
        <v>67</v>
      </c>
      <c r="M166" s="64"/>
      <c r="N166" s="20"/>
      <c r="O166" s="13"/>
      <c r="P166" s="13"/>
      <c r="Q166" s="56"/>
      <c r="R166" s="56"/>
      <c r="S166" s="56"/>
      <c r="T166" s="56"/>
      <c r="U166" s="56"/>
      <c r="V166" s="56"/>
      <c r="W166" s="56"/>
      <c r="X166" s="56"/>
      <c r="Y166" s="56"/>
      <c r="Z166" s="56"/>
      <c r="AA166" s="56"/>
      <c r="AB166" s="56"/>
      <c r="AC166" s="56"/>
      <c r="AD166" s="56"/>
      <c r="AE166" s="56"/>
      <c r="AF166" s="56"/>
      <c r="AG166" s="56"/>
      <c r="AH166" s="56"/>
      <c r="AI166" s="56"/>
      <c r="AJ166" s="56"/>
      <c r="AK166" s="56"/>
      <c r="AL166" s="56"/>
      <c r="AM166" s="56"/>
      <c r="AN166" s="56"/>
      <c r="AO166" s="56"/>
      <c r="AP166" s="56"/>
    </row>
    <row r="167" spans="1:42" s="70" customFormat="1" ht="25.5" hidden="1" x14ac:dyDescent="0.35">
      <c r="A167" s="124">
        <v>40274</v>
      </c>
      <c r="B167" s="30" t="s">
        <v>6</v>
      </c>
      <c r="C167" s="30" t="s">
        <v>31</v>
      </c>
      <c r="D167" s="31">
        <v>103500</v>
      </c>
      <c r="E167" s="30" t="s">
        <v>21</v>
      </c>
      <c r="F167" s="31">
        <v>5000</v>
      </c>
      <c r="G167" s="30">
        <v>5024</v>
      </c>
      <c r="H167" s="39" t="s">
        <v>167</v>
      </c>
      <c r="I167" s="29">
        <v>40331</v>
      </c>
      <c r="J167" s="125">
        <v>40351</v>
      </c>
      <c r="K167" s="112"/>
      <c r="L167" s="21" t="s">
        <v>67</v>
      </c>
      <c r="M167" s="64"/>
      <c r="N167" s="20"/>
      <c r="O167" s="13"/>
      <c r="P167" s="13"/>
      <c r="Q167" s="56"/>
      <c r="R167" s="56"/>
      <c r="S167" s="56"/>
      <c r="T167" s="56"/>
      <c r="U167" s="56"/>
      <c r="V167" s="56"/>
      <c r="W167" s="56"/>
      <c r="X167" s="56"/>
      <c r="Y167" s="56"/>
      <c r="Z167" s="56"/>
      <c r="AA167" s="56"/>
      <c r="AB167" s="56"/>
      <c r="AC167" s="56"/>
      <c r="AD167" s="56"/>
      <c r="AE167" s="56"/>
      <c r="AF167" s="56"/>
      <c r="AG167" s="56"/>
      <c r="AH167" s="56"/>
      <c r="AI167" s="56"/>
      <c r="AJ167" s="56"/>
      <c r="AK167" s="56"/>
      <c r="AL167" s="56"/>
      <c r="AM167" s="56"/>
      <c r="AN167" s="56"/>
      <c r="AO167" s="56"/>
      <c r="AP167" s="56"/>
    </row>
    <row r="168" spans="1:42" s="89" customFormat="1" ht="25.5" hidden="1" x14ac:dyDescent="0.35">
      <c r="A168" s="124">
        <v>40248</v>
      </c>
      <c r="B168" s="30" t="s">
        <v>16</v>
      </c>
      <c r="C168" s="30" t="s">
        <v>46</v>
      </c>
      <c r="D168" s="31">
        <v>42000</v>
      </c>
      <c r="E168" s="30" t="s">
        <v>21</v>
      </c>
      <c r="F168" s="31">
        <v>2100</v>
      </c>
      <c r="G168" s="30">
        <v>5025</v>
      </c>
      <c r="H168" s="39" t="s">
        <v>104</v>
      </c>
      <c r="I168" s="29">
        <v>40331</v>
      </c>
      <c r="J168" s="125">
        <v>40333</v>
      </c>
      <c r="K168" s="112" t="s">
        <v>58</v>
      </c>
      <c r="L168" s="21" t="s">
        <v>67</v>
      </c>
      <c r="M168" s="73"/>
      <c r="N168" s="13"/>
      <c r="O168" s="13"/>
      <c r="P168" s="13"/>
      <c r="Q168" s="88"/>
      <c r="R168" s="88"/>
      <c r="S168" s="88"/>
      <c r="T168" s="88"/>
      <c r="U168" s="88"/>
      <c r="V168" s="88"/>
      <c r="W168" s="88"/>
      <c r="X168" s="88"/>
      <c r="Y168" s="88"/>
      <c r="Z168" s="88"/>
      <c r="AA168" s="88"/>
      <c r="AB168" s="88"/>
      <c r="AC168" s="88"/>
      <c r="AD168" s="88"/>
      <c r="AE168" s="88"/>
      <c r="AF168" s="88"/>
      <c r="AG168" s="88"/>
      <c r="AH168" s="88"/>
      <c r="AI168" s="88"/>
      <c r="AJ168" s="88"/>
      <c r="AK168" s="88"/>
      <c r="AL168" s="88"/>
      <c r="AM168" s="88"/>
      <c r="AN168" s="88"/>
      <c r="AO168" s="88"/>
      <c r="AP168" s="88"/>
    </row>
    <row r="169" spans="1:42" s="70" customFormat="1" ht="25.5" hidden="1" x14ac:dyDescent="0.35">
      <c r="A169" s="124">
        <v>40295</v>
      </c>
      <c r="B169" s="30" t="s">
        <v>42</v>
      </c>
      <c r="C169" s="30" t="s">
        <v>31</v>
      </c>
      <c r="D169" s="31" t="s">
        <v>141</v>
      </c>
      <c r="E169" s="30" t="s">
        <v>21</v>
      </c>
      <c r="F169" s="31">
        <v>4112.1000000000004</v>
      </c>
      <c r="G169" s="30">
        <v>5026</v>
      </c>
      <c r="H169" s="39" t="s">
        <v>167</v>
      </c>
      <c r="I169" s="29">
        <v>40331</v>
      </c>
      <c r="J169" s="125">
        <v>40332</v>
      </c>
      <c r="K169" s="112"/>
      <c r="L169" s="21" t="s">
        <v>67</v>
      </c>
      <c r="M169" t="s">
        <v>90</v>
      </c>
      <c r="N169" s="13"/>
      <c r="O169" s="13"/>
      <c r="P169" s="13"/>
      <c r="Q169" s="56"/>
      <c r="R169" s="56"/>
      <c r="S169" s="56"/>
      <c r="T169" s="56"/>
      <c r="U169" s="56"/>
      <c r="V169" s="56"/>
      <c r="W169" s="56"/>
      <c r="X169" s="56"/>
      <c r="Y169" s="56"/>
      <c r="Z169" s="56"/>
      <c r="AA169" s="56"/>
      <c r="AB169" s="56"/>
      <c r="AC169" s="56"/>
      <c r="AD169" s="56"/>
      <c r="AE169" s="56"/>
      <c r="AF169" s="56"/>
      <c r="AG169" s="56"/>
      <c r="AH169" s="56"/>
      <c r="AI169" s="56"/>
      <c r="AJ169" s="56"/>
      <c r="AK169" s="56"/>
      <c r="AL169" s="56"/>
      <c r="AM169" s="56"/>
      <c r="AN169" s="56"/>
      <c r="AO169" s="56"/>
      <c r="AP169" s="56"/>
    </row>
    <row r="170" spans="1:42" s="70" customFormat="1" ht="25.5" hidden="1" x14ac:dyDescent="0.35">
      <c r="A170" s="124">
        <v>40276</v>
      </c>
      <c r="B170" s="30" t="s">
        <v>18</v>
      </c>
      <c r="C170" s="30" t="s">
        <v>52</v>
      </c>
      <c r="D170" s="31">
        <f>13775+725</f>
        <v>14500</v>
      </c>
      <c r="E170" s="30" t="s">
        <v>21</v>
      </c>
      <c r="F170" s="31">
        <v>725</v>
      </c>
      <c r="G170" s="30">
        <v>5027</v>
      </c>
      <c r="H170" s="39" t="s">
        <v>104</v>
      </c>
      <c r="I170" s="29">
        <v>40338</v>
      </c>
      <c r="J170" s="125">
        <v>40339</v>
      </c>
      <c r="K170" s="112"/>
      <c r="L170" s="21" t="s">
        <v>67</v>
      </c>
      <c r="M170" s="64"/>
      <c r="N170" s="13"/>
      <c r="O170" s="13"/>
      <c r="P170" s="13"/>
      <c r="Q170" s="56"/>
      <c r="R170" s="56"/>
      <c r="S170" s="56"/>
      <c r="T170" s="56"/>
      <c r="U170" s="56"/>
      <c r="V170" s="56"/>
      <c r="W170" s="56"/>
      <c r="X170" s="56"/>
      <c r="Y170" s="56"/>
      <c r="Z170" s="56"/>
      <c r="AA170" s="56"/>
      <c r="AB170" s="56"/>
      <c r="AC170" s="56"/>
      <c r="AD170" s="56"/>
      <c r="AE170" s="56"/>
      <c r="AF170" s="56"/>
      <c r="AG170" s="56"/>
      <c r="AH170" s="56"/>
      <c r="AI170" s="56"/>
      <c r="AJ170" s="56"/>
      <c r="AK170" s="56"/>
      <c r="AL170" s="56"/>
      <c r="AM170" s="56"/>
      <c r="AN170" s="56"/>
      <c r="AO170" s="56"/>
      <c r="AP170" s="56"/>
    </row>
    <row r="171" spans="1:42" s="70" customFormat="1" ht="25.5" hidden="1" x14ac:dyDescent="0.35">
      <c r="A171" s="124">
        <v>40365</v>
      </c>
      <c r="B171" s="30" t="s">
        <v>12</v>
      </c>
      <c r="C171" s="30" t="s">
        <v>63</v>
      </c>
      <c r="D171" s="31" t="s">
        <v>141</v>
      </c>
      <c r="E171" s="30" t="s">
        <v>21</v>
      </c>
      <c r="F171" s="31">
        <v>2886.15</v>
      </c>
      <c r="G171" s="30">
        <v>5028</v>
      </c>
      <c r="H171" s="30"/>
      <c r="I171" s="29">
        <v>40365</v>
      </c>
      <c r="J171" s="125">
        <v>40365</v>
      </c>
      <c r="K171" s="112"/>
      <c r="L171" s="21" t="s">
        <v>67</v>
      </c>
      <c r="M171" s="66"/>
      <c r="N171" s="13"/>
      <c r="O171" s="13"/>
      <c r="P171" s="13"/>
      <c r="Q171" s="56"/>
      <c r="R171" s="56"/>
      <c r="S171" s="56"/>
      <c r="T171" s="56"/>
      <c r="U171" s="56"/>
      <c r="V171" s="56"/>
      <c r="W171" s="56"/>
      <c r="X171" s="56"/>
      <c r="Y171" s="56"/>
      <c r="Z171" s="56"/>
      <c r="AA171" s="56"/>
      <c r="AB171" s="56"/>
      <c r="AC171" s="56"/>
      <c r="AD171" s="56"/>
      <c r="AE171" s="56"/>
      <c r="AF171" s="56"/>
      <c r="AG171" s="56"/>
      <c r="AH171" s="56"/>
      <c r="AI171" s="56"/>
      <c r="AJ171" s="56"/>
      <c r="AK171" s="56"/>
      <c r="AL171" s="56"/>
      <c r="AM171" s="56"/>
      <c r="AN171" s="56"/>
      <c r="AO171" s="56"/>
      <c r="AP171" s="56"/>
    </row>
    <row r="172" spans="1:42" s="70" customFormat="1" ht="25.5" hidden="1" x14ac:dyDescent="0.35">
      <c r="A172" s="124">
        <v>40365</v>
      </c>
      <c r="B172" s="30" t="s">
        <v>12</v>
      </c>
      <c r="C172" s="30" t="s">
        <v>72</v>
      </c>
      <c r="D172" s="31" t="s">
        <v>141</v>
      </c>
      <c r="E172" s="30" t="s">
        <v>21</v>
      </c>
      <c r="F172" s="31">
        <v>665</v>
      </c>
      <c r="G172" s="30">
        <v>5029</v>
      </c>
      <c r="H172" s="30"/>
      <c r="I172" s="29">
        <v>40365</v>
      </c>
      <c r="J172" s="125">
        <v>40365</v>
      </c>
      <c r="K172" s="112"/>
      <c r="L172" s="21" t="s">
        <v>67</v>
      </c>
      <c r="M172" s="66"/>
      <c r="N172" s="13"/>
      <c r="O172" s="13"/>
      <c r="P172" s="13"/>
      <c r="Q172" s="56"/>
      <c r="R172" s="56"/>
      <c r="S172" s="56"/>
      <c r="T172" s="56"/>
      <c r="U172" s="56"/>
      <c r="V172" s="56"/>
      <c r="W172" s="56"/>
      <c r="X172" s="56"/>
      <c r="Y172" s="56"/>
      <c r="Z172" s="56"/>
      <c r="AA172" s="56"/>
      <c r="AB172" s="56"/>
      <c r="AC172" s="56"/>
      <c r="AD172" s="56"/>
      <c r="AE172" s="56"/>
      <c r="AF172" s="56"/>
      <c r="AG172" s="56"/>
      <c r="AH172" s="56"/>
      <c r="AI172" s="56"/>
      <c r="AJ172" s="56"/>
      <c r="AK172" s="56"/>
      <c r="AL172" s="56"/>
      <c r="AM172" s="56"/>
      <c r="AN172" s="56"/>
      <c r="AO172" s="56"/>
      <c r="AP172" s="56"/>
    </row>
    <row r="173" spans="1:42" s="56" customFormat="1" ht="25.5" hidden="1" x14ac:dyDescent="0.35">
      <c r="A173" s="122">
        <v>40359</v>
      </c>
      <c r="B173" s="33" t="s">
        <v>45</v>
      </c>
      <c r="C173" s="33" t="s">
        <v>52</v>
      </c>
      <c r="D173" s="34">
        <v>40000</v>
      </c>
      <c r="E173" s="33" t="s">
        <v>21</v>
      </c>
      <c r="F173" s="34">
        <v>1000</v>
      </c>
      <c r="G173" s="33">
        <v>5030</v>
      </c>
      <c r="H173" s="47" t="s">
        <v>104</v>
      </c>
      <c r="I173" s="32">
        <v>40371</v>
      </c>
      <c r="J173" s="123">
        <v>40424</v>
      </c>
      <c r="K173" s="104"/>
      <c r="L173" s="21" t="s">
        <v>67</v>
      </c>
      <c r="M173" s="64"/>
      <c r="N173" s="57"/>
      <c r="O173" s="13"/>
      <c r="P173" s="13"/>
    </row>
    <row r="174" spans="1:42" s="56" customFormat="1" ht="25.5" hidden="1" x14ac:dyDescent="0.35">
      <c r="A174" s="126">
        <v>40358</v>
      </c>
      <c r="B174" s="36" t="s">
        <v>18</v>
      </c>
      <c r="C174" s="36" t="s">
        <v>52</v>
      </c>
      <c r="D174" s="37">
        <v>3300</v>
      </c>
      <c r="E174" s="36" t="s">
        <v>21</v>
      </c>
      <c r="F174" s="37">
        <v>165</v>
      </c>
      <c r="G174" s="36">
        <v>5031</v>
      </c>
      <c r="H174" s="38"/>
      <c r="I174" s="35">
        <v>40403</v>
      </c>
      <c r="J174" s="127"/>
      <c r="K174" s="102"/>
      <c r="L174" s="21" t="s">
        <v>67</v>
      </c>
      <c r="M174" s="64"/>
      <c r="N174" s="26"/>
      <c r="O174" s="13"/>
      <c r="P174" s="13"/>
    </row>
    <row r="175" spans="1:42" s="56" customFormat="1" ht="25.5" hidden="1" x14ac:dyDescent="0.35">
      <c r="A175" s="126">
        <v>40358</v>
      </c>
      <c r="B175" s="36" t="s">
        <v>18</v>
      </c>
      <c r="C175" s="36" t="s">
        <v>64</v>
      </c>
      <c r="D175" s="37">
        <v>20400</v>
      </c>
      <c r="E175" s="36" t="s">
        <v>21</v>
      </c>
      <c r="F175" s="37">
        <v>1020</v>
      </c>
      <c r="G175" s="36">
        <v>5032</v>
      </c>
      <c r="H175" s="38"/>
      <c r="I175" s="35">
        <v>40449</v>
      </c>
      <c r="J175" s="127"/>
      <c r="K175" s="102"/>
      <c r="L175" s="21" t="s">
        <v>67</v>
      </c>
      <c r="M175" s="64"/>
      <c r="N175" s="26"/>
      <c r="O175" s="13"/>
      <c r="P175" s="13"/>
    </row>
    <row r="176" spans="1:42" s="56" customFormat="1" ht="25.5" hidden="1" x14ac:dyDescent="0.35">
      <c r="A176" s="124">
        <v>40463</v>
      </c>
      <c r="B176" s="30" t="s">
        <v>38</v>
      </c>
      <c r="C176" s="30" t="s">
        <v>64</v>
      </c>
      <c r="D176" s="31">
        <v>2300</v>
      </c>
      <c r="E176" s="30" t="s">
        <v>21</v>
      </c>
      <c r="F176" s="31">
        <v>68.7</v>
      </c>
      <c r="G176" s="30">
        <v>5033</v>
      </c>
      <c r="H176" s="39"/>
      <c r="I176" s="29">
        <v>40463</v>
      </c>
      <c r="J176" s="125">
        <v>40464</v>
      </c>
      <c r="K176" s="112"/>
      <c r="L176" s="21" t="s">
        <v>67</v>
      </c>
      <c r="M176" s="74"/>
      <c r="N176" s="26"/>
      <c r="O176" s="13"/>
      <c r="P176" s="13"/>
    </row>
    <row r="177" spans="1:16" s="56" customFormat="1" ht="25.5" hidden="1" x14ac:dyDescent="0.35">
      <c r="A177" s="124">
        <v>40463</v>
      </c>
      <c r="B177" s="30" t="s">
        <v>38</v>
      </c>
      <c r="C177" s="30" t="s">
        <v>52</v>
      </c>
      <c r="D177" s="31">
        <v>2400</v>
      </c>
      <c r="E177" s="30" t="s">
        <v>21</v>
      </c>
      <c r="F177" s="31">
        <v>72</v>
      </c>
      <c r="G177" s="30">
        <v>5034</v>
      </c>
      <c r="H177" s="39"/>
      <c r="I177" s="29">
        <v>40463</v>
      </c>
      <c r="J177" s="125">
        <v>40464</v>
      </c>
      <c r="K177" s="112"/>
      <c r="L177" s="21" t="s">
        <v>67</v>
      </c>
      <c r="M177" s="74"/>
      <c r="N177" s="26"/>
      <c r="O177" s="13"/>
      <c r="P177" s="13"/>
    </row>
    <row r="178" spans="1:16" s="56" customFormat="1" ht="25.5" hidden="1" x14ac:dyDescent="0.35">
      <c r="A178" s="124">
        <v>40458</v>
      </c>
      <c r="B178" s="30" t="s">
        <v>6</v>
      </c>
      <c r="C178" s="30" t="s">
        <v>9</v>
      </c>
      <c r="D178" s="31">
        <v>5300</v>
      </c>
      <c r="E178" s="30" t="s">
        <v>21</v>
      </c>
      <c r="F178" s="31">
        <v>265</v>
      </c>
      <c r="G178" s="30">
        <v>5035</v>
      </c>
      <c r="H178" s="39"/>
      <c r="I178" s="29">
        <v>40492</v>
      </c>
      <c r="J178" s="125">
        <v>40512</v>
      </c>
      <c r="K178" s="112"/>
      <c r="L178" s="21" t="s">
        <v>67</v>
      </c>
      <c r="M178" s="66"/>
      <c r="N178" s="26"/>
      <c r="O178" s="13"/>
      <c r="P178" s="13"/>
    </row>
    <row r="179" spans="1:16" s="56" customFormat="1" ht="25.5" hidden="1" x14ac:dyDescent="0.35">
      <c r="A179" s="126">
        <v>40494</v>
      </c>
      <c r="B179" s="36" t="s">
        <v>12</v>
      </c>
      <c r="C179" s="36" t="s">
        <v>64</v>
      </c>
      <c r="D179" s="37">
        <f>5415+285</f>
        <v>5700</v>
      </c>
      <c r="E179" s="36" t="s">
        <v>21</v>
      </c>
      <c r="F179" s="37">
        <v>285</v>
      </c>
      <c r="G179" s="36">
        <v>5036</v>
      </c>
      <c r="H179" s="38"/>
      <c r="I179" s="35">
        <v>40514</v>
      </c>
      <c r="J179" s="127"/>
      <c r="K179" s="102"/>
      <c r="L179" s="21" t="s">
        <v>67</v>
      </c>
      <c r="M179" s="66"/>
      <c r="N179" s="26"/>
      <c r="O179" s="13"/>
      <c r="P179" s="13"/>
    </row>
    <row r="180" spans="1:16" s="56" customFormat="1" ht="25.5" hidden="1" x14ac:dyDescent="0.35">
      <c r="A180" s="124">
        <v>40512</v>
      </c>
      <c r="B180" s="30" t="s">
        <v>38</v>
      </c>
      <c r="C180" s="30" t="s">
        <v>96</v>
      </c>
      <c r="D180" s="31">
        <f>3191.3+98.7</f>
        <v>3290</v>
      </c>
      <c r="E180" s="30" t="s">
        <v>21</v>
      </c>
      <c r="F180" s="31">
        <v>98.7</v>
      </c>
      <c r="G180" s="48">
        <v>5037</v>
      </c>
      <c r="H180" s="39" t="s">
        <v>104</v>
      </c>
      <c r="I180" s="29">
        <v>40528</v>
      </c>
      <c r="J180" s="125">
        <v>40558</v>
      </c>
      <c r="K180" s="112"/>
      <c r="L180" s="21" t="s">
        <v>67</v>
      </c>
      <c r="M180" s="65"/>
      <c r="N180" s="20"/>
      <c r="O180" s="13"/>
      <c r="P180" s="13"/>
    </row>
    <row r="181" spans="1:16" s="56" customFormat="1" ht="25.5" hidden="1" x14ac:dyDescent="0.35">
      <c r="A181" s="124">
        <v>40512</v>
      </c>
      <c r="B181" s="30" t="s">
        <v>38</v>
      </c>
      <c r="C181" s="30" t="s">
        <v>46</v>
      </c>
      <c r="D181" s="31">
        <f>863.3+26.7</f>
        <v>890</v>
      </c>
      <c r="E181" s="30" t="s">
        <v>21</v>
      </c>
      <c r="F181" s="31">
        <v>26.7</v>
      </c>
      <c r="G181" s="48">
        <v>5038</v>
      </c>
      <c r="H181" s="39" t="s">
        <v>104</v>
      </c>
      <c r="I181" s="29">
        <v>40528</v>
      </c>
      <c r="J181" s="125">
        <v>40558</v>
      </c>
      <c r="K181" s="112"/>
      <c r="L181" s="21" t="s">
        <v>67</v>
      </c>
      <c r="M181" s="74"/>
      <c r="N181" s="20"/>
      <c r="O181" s="13"/>
      <c r="P181" s="13"/>
    </row>
    <row r="182" spans="1:16" s="56" customFormat="1" ht="25.5" hidden="1" x14ac:dyDescent="0.35">
      <c r="A182" s="126">
        <v>40595</v>
      </c>
      <c r="B182" s="36" t="s">
        <v>106</v>
      </c>
      <c r="C182" s="36" t="s">
        <v>107</v>
      </c>
      <c r="D182" s="37">
        <f>17366+914</f>
        <v>18280</v>
      </c>
      <c r="E182" s="36" t="s">
        <v>21</v>
      </c>
      <c r="F182" s="37">
        <v>914</v>
      </c>
      <c r="G182" s="49">
        <v>5039</v>
      </c>
      <c r="H182" s="38" t="s">
        <v>108</v>
      </c>
      <c r="I182" s="35">
        <v>40610</v>
      </c>
      <c r="J182" s="127"/>
      <c r="K182" s="102"/>
      <c r="L182" s="27"/>
      <c r="M182" s="65"/>
      <c r="O182" s="13"/>
      <c r="P182" s="13"/>
    </row>
    <row r="183" spans="1:16" s="56" customFormat="1" ht="25.5" hidden="1" x14ac:dyDescent="0.35">
      <c r="A183" s="126">
        <v>40595</v>
      </c>
      <c r="B183" s="36" t="s">
        <v>106</v>
      </c>
      <c r="C183" s="36" t="s">
        <v>107</v>
      </c>
      <c r="D183" s="37">
        <f>997.5+52.5</f>
        <v>1050</v>
      </c>
      <c r="E183" s="36" t="s">
        <v>21</v>
      </c>
      <c r="F183" s="37">
        <v>52.5</v>
      </c>
      <c r="G183" s="49">
        <v>5040</v>
      </c>
      <c r="H183" s="38" t="s">
        <v>108</v>
      </c>
      <c r="I183" s="35">
        <v>40610</v>
      </c>
      <c r="J183" s="127"/>
      <c r="K183" s="102"/>
      <c r="L183" s="27" t="s">
        <v>67</v>
      </c>
      <c r="M183" s="65"/>
      <c r="O183" s="13"/>
      <c r="P183" s="13"/>
    </row>
    <row r="184" spans="1:16" s="56" customFormat="1" ht="25.5" hidden="1" x14ac:dyDescent="0.35">
      <c r="A184" s="124">
        <v>40590</v>
      </c>
      <c r="B184" s="30" t="s">
        <v>111</v>
      </c>
      <c r="C184" s="30" t="s">
        <v>113</v>
      </c>
      <c r="D184" s="31">
        <v>18000</v>
      </c>
      <c r="E184" s="30" t="s">
        <v>21</v>
      </c>
      <c r="F184" s="31">
        <v>900</v>
      </c>
      <c r="G184" s="48">
        <v>5041</v>
      </c>
      <c r="H184" s="39" t="s">
        <v>104</v>
      </c>
      <c r="I184" s="29">
        <v>40612</v>
      </c>
      <c r="J184" s="125">
        <v>40672</v>
      </c>
      <c r="K184" s="112"/>
      <c r="L184" s="21" t="s">
        <v>67</v>
      </c>
      <c r="M184" s="74"/>
      <c r="O184" s="13"/>
      <c r="P184" s="13"/>
    </row>
    <row r="185" spans="1:16" s="56" customFormat="1" ht="25.5" hidden="1" x14ac:dyDescent="0.35">
      <c r="A185" s="124">
        <v>40225</v>
      </c>
      <c r="B185" s="30" t="s">
        <v>16</v>
      </c>
      <c r="C185" s="30" t="s">
        <v>31</v>
      </c>
      <c r="D185" s="31" t="s">
        <v>141</v>
      </c>
      <c r="E185" s="30" t="s">
        <v>21</v>
      </c>
      <c r="F185" s="31">
        <v>1050</v>
      </c>
      <c r="G185" s="48">
        <v>5042</v>
      </c>
      <c r="H185" s="39" t="s">
        <v>167</v>
      </c>
      <c r="I185" s="29">
        <v>40721</v>
      </c>
      <c r="J185" s="125">
        <v>40898</v>
      </c>
      <c r="K185" s="102"/>
      <c r="L185" s="21" t="s">
        <v>67</v>
      </c>
      <c r="M185" s="27"/>
      <c r="O185" s="13"/>
      <c r="P185" s="13"/>
    </row>
    <row r="186" spans="1:16" s="56" customFormat="1" ht="25.5" hidden="1" x14ac:dyDescent="0.35">
      <c r="A186" s="124">
        <v>40668</v>
      </c>
      <c r="B186" s="30" t="s">
        <v>25</v>
      </c>
      <c r="C186" s="30" t="s">
        <v>31</v>
      </c>
      <c r="D186" s="31">
        <v>78000</v>
      </c>
      <c r="E186" s="30" t="s">
        <v>21</v>
      </c>
      <c r="F186" s="31">
        <v>8000</v>
      </c>
      <c r="G186" s="48">
        <v>5043</v>
      </c>
      <c r="H186" s="39" t="s">
        <v>167</v>
      </c>
      <c r="I186" s="29">
        <v>40738</v>
      </c>
      <c r="J186" s="125">
        <v>40787</v>
      </c>
      <c r="K186" s="112"/>
      <c r="L186" s="21" t="s">
        <v>67</v>
      </c>
      <c r="M186" s="27"/>
      <c r="O186" s="13"/>
      <c r="P186" s="13"/>
    </row>
    <row r="187" spans="1:16" s="56" customFormat="1" ht="25.5" hidden="1" x14ac:dyDescent="0.35">
      <c r="A187" s="126"/>
      <c r="B187" s="36" t="s">
        <v>6</v>
      </c>
      <c r="C187" s="36" t="s">
        <v>170</v>
      </c>
      <c r="D187" s="37">
        <v>100000</v>
      </c>
      <c r="E187" s="36" t="s">
        <v>21</v>
      </c>
      <c r="F187" s="37">
        <v>5000</v>
      </c>
      <c r="G187" s="49">
        <v>5044</v>
      </c>
      <c r="H187" s="38" t="s">
        <v>165</v>
      </c>
      <c r="I187" s="35">
        <v>40883</v>
      </c>
      <c r="J187" s="127"/>
      <c r="K187" s="102"/>
      <c r="L187" s="25"/>
      <c r="M187" s="57"/>
      <c r="O187" s="13"/>
      <c r="P187" s="13"/>
    </row>
    <row r="188" spans="1:16" s="56" customFormat="1" ht="25.5" hidden="1" x14ac:dyDescent="0.35">
      <c r="A188" s="126"/>
      <c r="B188" s="36" t="s">
        <v>6</v>
      </c>
      <c r="C188" s="36" t="s">
        <v>166</v>
      </c>
      <c r="D188" s="37">
        <v>14400</v>
      </c>
      <c r="E188" s="36" t="s">
        <v>21</v>
      </c>
      <c r="F188" s="37">
        <v>720</v>
      </c>
      <c r="G188" s="49">
        <v>5045</v>
      </c>
      <c r="H188" s="38" t="s">
        <v>165</v>
      </c>
      <c r="I188" s="35">
        <v>40883</v>
      </c>
      <c r="J188" s="127"/>
      <c r="K188" s="102"/>
      <c r="L188" s="25"/>
      <c r="M188" s="57"/>
      <c r="O188" s="13"/>
      <c r="P188" s="13"/>
    </row>
    <row r="189" spans="1:16" s="56" customFormat="1" ht="25.5" hidden="1" x14ac:dyDescent="0.35">
      <c r="A189" s="124">
        <v>40471</v>
      </c>
      <c r="B189" s="30" t="s">
        <v>88</v>
      </c>
      <c r="C189" s="30" t="s">
        <v>74</v>
      </c>
      <c r="D189" s="31">
        <v>17000</v>
      </c>
      <c r="E189" s="30" t="s">
        <v>20</v>
      </c>
      <c r="F189" s="31">
        <v>200</v>
      </c>
      <c r="G189" s="48" t="s">
        <v>79</v>
      </c>
      <c r="H189" s="39" t="s">
        <v>103</v>
      </c>
      <c r="I189" s="29">
        <v>40492</v>
      </c>
      <c r="J189" s="125">
        <v>40499</v>
      </c>
      <c r="K189" s="112"/>
      <c r="L189" s="21" t="s">
        <v>67</v>
      </c>
      <c r="M189" s="21"/>
      <c r="N189" s="4"/>
      <c r="O189" s="13"/>
      <c r="P189" s="13"/>
    </row>
    <row r="190" spans="1:16" s="56" customFormat="1" ht="25.5" hidden="1" x14ac:dyDescent="0.35">
      <c r="A190" s="124">
        <v>40471</v>
      </c>
      <c r="B190" s="30" t="s">
        <v>88</v>
      </c>
      <c r="C190" s="30" t="s">
        <v>74</v>
      </c>
      <c r="D190" s="31" t="s">
        <v>142</v>
      </c>
      <c r="E190" s="30" t="s">
        <v>20</v>
      </c>
      <c r="F190" s="31">
        <v>200</v>
      </c>
      <c r="G190" s="48" t="s">
        <v>80</v>
      </c>
      <c r="H190" s="39" t="s">
        <v>103</v>
      </c>
      <c r="I190" s="29">
        <v>40492</v>
      </c>
      <c r="J190" s="125">
        <v>40499</v>
      </c>
      <c r="K190" s="112"/>
      <c r="L190" s="21" t="s">
        <v>67</v>
      </c>
      <c r="M190" s="21"/>
      <c r="N190" s="4"/>
      <c r="O190" s="13"/>
      <c r="P190" s="13"/>
    </row>
    <row r="191" spans="1:16" s="56" customFormat="1" ht="25.5" hidden="1" x14ac:dyDescent="0.35">
      <c r="A191" s="124">
        <v>40471</v>
      </c>
      <c r="B191" s="30" t="s">
        <v>88</v>
      </c>
      <c r="C191" s="30" t="s">
        <v>74</v>
      </c>
      <c r="D191" s="31" t="s">
        <v>142</v>
      </c>
      <c r="E191" s="30" t="s">
        <v>20</v>
      </c>
      <c r="F191" s="31">
        <v>100</v>
      </c>
      <c r="G191" s="48" t="s">
        <v>81</v>
      </c>
      <c r="H191" s="39" t="s">
        <v>103</v>
      </c>
      <c r="I191" s="29">
        <v>40492</v>
      </c>
      <c r="J191" s="125">
        <v>40499</v>
      </c>
      <c r="K191" s="112"/>
      <c r="L191" s="21" t="s">
        <v>67</v>
      </c>
      <c r="M191" s="21"/>
      <c r="N191" s="4"/>
      <c r="O191" s="13"/>
      <c r="P191" s="13"/>
    </row>
    <row r="192" spans="1:16" s="56" customFormat="1" ht="25.5" hidden="1" x14ac:dyDescent="0.35">
      <c r="A192" s="124">
        <v>40471</v>
      </c>
      <c r="B192" s="30" t="s">
        <v>88</v>
      </c>
      <c r="C192" s="30" t="s">
        <v>75</v>
      </c>
      <c r="D192" s="31">
        <v>18000</v>
      </c>
      <c r="E192" s="30" t="s">
        <v>20</v>
      </c>
      <c r="F192" s="31">
        <v>200</v>
      </c>
      <c r="G192" s="48" t="s">
        <v>82</v>
      </c>
      <c r="H192" s="39" t="s">
        <v>103</v>
      </c>
      <c r="I192" s="29">
        <v>40492</v>
      </c>
      <c r="J192" s="125">
        <v>40499</v>
      </c>
      <c r="K192" s="112"/>
      <c r="L192" s="21"/>
      <c r="M192" s="21"/>
      <c r="N192" s="4"/>
      <c r="O192" s="13"/>
      <c r="P192" s="13"/>
    </row>
    <row r="193" spans="1:42" s="56" customFormat="1" ht="25.5" hidden="1" x14ac:dyDescent="0.35">
      <c r="A193" s="124">
        <v>40471</v>
      </c>
      <c r="B193" s="30" t="s">
        <v>88</v>
      </c>
      <c r="C193" s="30" t="s">
        <v>75</v>
      </c>
      <c r="D193" s="31" t="s">
        <v>142</v>
      </c>
      <c r="E193" s="30" t="s">
        <v>20</v>
      </c>
      <c r="F193" s="31">
        <v>200</v>
      </c>
      <c r="G193" s="48" t="s">
        <v>83</v>
      </c>
      <c r="H193" s="39" t="s">
        <v>103</v>
      </c>
      <c r="I193" s="29">
        <v>40492</v>
      </c>
      <c r="J193" s="125">
        <v>40499</v>
      </c>
      <c r="K193" s="112"/>
      <c r="L193" s="21"/>
      <c r="M193" s="21"/>
      <c r="N193" s="4"/>
      <c r="O193" s="13"/>
      <c r="P193" s="13"/>
    </row>
    <row r="194" spans="1:42" s="56" customFormat="1" ht="25.5" hidden="1" x14ac:dyDescent="0.35">
      <c r="A194" s="124">
        <v>40471</v>
      </c>
      <c r="B194" s="30" t="s">
        <v>88</v>
      </c>
      <c r="C194" s="30" t="s">
        <v>75</v>
      </c>
      <c r="D194" s="31" t="s">
        <v>142</v>
      </c>
      <c r="E194" s="30" t="s">
        <v>20</v>
      </c>
      <c r="F194" s="31">
        <v>100</v>
      </c>
      <c r="G194" s="48" t="s">
        <v>84</v>
      </c>
      <c r="H194" s="39" t="s">
        <v>103</v>
      </c>
      <c r="I194" s="29">
        <v>40492</v>
      </c>
      <c r="J194" s="125">
        <v>40499</v>
      </c>
      <c r="K194" s="112"/>
      <c r="L194" s="21"/>
      <c r="M194" s="21"/>
      <c r="N194" s="4"/>
      <c r="O194" s="13"/>
      <c r="P194" s="13"/>
    </row>
    <row r="195" spans="1:42" s="56" customFormat="1" ht="25.5" hidden="1" x14ac:dyDescent="0.35">
      <c r="A195" s="124">
        <v>40472</v>
      </c>
      <c r="B195" s="30" t="s">
        <v>88</v>
      </c>
      <c r="C195" s="30" t="s">
        <v>73</v>
      </c>
      <c r="D195" s="31">
        <v>16000</v>
      </c>
      <c r="E195" s="30" t="s">
        <v>20</v>
      </c>
      <c r="F195" s="31">
        <v>200</v>
      </c>
      <c r="G195" s="48" t="s">
        <v>85</v>
      </c>
      <c r="H195" s="39" t="s">
        <v>103</v>
      </c>
      <c r="I195" s="29">
        <v>40492</v>
      </c>
      <c r="J195" s="125">
        <v>40499</v>
      </c>
      <c r="K195" s="112"/>
      <c r="L195" s="21" t="s">
        <v>67</v>
      </c>
      <c r="M195" s="21"/>
      <c r="N195" s="4"/>
      <c r="O195" s="13"/>
      <c r="P195" s="13"/>
    </row>
    <row r="196" spans="1:42" s="56" customFormat="1" ht="24" hidden="1" customHeight="1" x14ac:dyDescent="0.35">
      <c r="A196" s="124">
        <v>40472</v>
      </c>
      <c r="B196" s="30" t="s">
        <v>88</v>
      </c>
      <c r="C196" s="30" t="s">
        <v>73</v>
      </c>
      <c r="D196" s="31" t="s">
        <v>142</v>
      </c>
      <c r="E196" s="30" t="s">
        <v>20</v>
      </c>
      <c r="F196" s="31">
        <v>200</v>
      </c>
      <c r="G196" s="48" t="s">
        <v>86</v>
      </c>
      <c r="H196" s="39" t="s">
        <v>103</v>
      </c>
      <c r="I196" s="29">
        <v>40492</v>
      </c>
      <c r="J196" s="125">
        <v>40499</v>
      </c>
      <c r="K196" s="112"/>
      <c r="L196" s="21" t="s">
        <v>67</v>
      </c>
      <c r="M196" s="21"/>
      <c r="N196" s="4"/>
      <c r="O196" s="13"/>
      <c r="P196" s="13"/>
    </row>
    <row r="197" spans="1:42" s="56" customFormat="1" ht="24" hidden="1" customHeight="1" x14ac:dyDescent="0.35">
      <c r="A197" s="124">
        <v>40472</v>
      </c>
      <c r="B197" s="30" t="s">
        <v>88</v>
      </c>
      <c r="C197" s="30" t="s">
        <v>73</v>
      </c>
      <c r="D197" s="31" t="s">
        <v>142</v>
      </c>
      <c r="E197" s="30" t="s">
        <v>20</v>
      </c>
      <c r="F197" s="31">
        <v>100</v>
      </c>
      <c r="G197" s="48" t="s">
        <v>87</v>
      </c>
      <c r="H197" s="39" t="s">
        <v>103</v>
      </c>
      <c r="I197" s="29">
        <v>40492</v>
      </c>
      <c r="J197" s="125">
        <v>40499</v>
      </c>
      <c r="K197" s="112"/>
      <c r="L197" s="21" t="s">
        <v>67</v>
      </c>
      <c r="M197" s="21"/>
      <c r="N197" s="4"/>
      <c r="O197" s="13"/>
      <c r="P197" s="13"/>
    </row>
    <row r="198" spans="1:42" s="56" customFormat="1" ht="24" hidden="1" customHeight="1" x14ac:dyDescent="0.35">
      <c r="A198" s="124">
        <v>40507</v>
      </c>
      <c r="B198" s="30" t="s">
        <v>23</v>
      </c>
      <c r="C198" s="30" t="s">
        <v>100</v>
      </c>
      <c r="D198" s="31">
        <v>10500</v>
      </c>
      <c r="E198" s="30" t="s">
        <v>20</v>
      </c>
      <c r="F198" s="31">
        <v>500</v>
      </c>
      <c r="G198" s="48" t="s">
        <v>97</v>
      </c>
      <c r="H198" s="39" t="s">
        <v>103</v>
      </c>
      <c r="I198" s="29">
        <v>40528</v>
      </c>
      <c r="J198" s="125">
        <v>40534</v>
      </c>
      <c r="K198" s="112"/>
      <c r="L198" s="21" t="s">
        <v>67</v>
      </c>
      <c r="M198" s="71" t="s">
        <v>98</v>
      </c>
      <c r="N198" s="4"/>
      <c r="O198" s="13"/>
      <c r="P198" s="13"/>
    </row>
    <row r="199" spans="1:42" s="56" customFormat="1" ht="24" hidden="1" customHeight="1" x14ac:dyDescent="0.35">
      <c r="A199" s="124">
        <v>40534</v>
      </c>
      <c r="B199" s="30" t="s">
        <v>16</v>
      </c>
      <c r="C199" s="30" t="s">
        <v>112</v>
      </c>
      <c r="D199" s="31" t="s">
        <v>142</v>
      </c>
      <c r="E199" s="30" t="s">
        <v>20</v>
      </c>
      <c r="F199" s="31">
        <v>7250</v>
      </c>
      <c r="G199" s="48" t="s">
        <v>122</v>
      </c>
      <c r="H199" s="39" t="s">
        <v>167</v>
      </c>
      <c r="I199" s="29">
        <v>40660</v>
      </c>
      <c r="J199" s="125">
        <v>40667</v>
      </c>
      <c r="K199" s="112"/>
      <c r="L199" s="21" t="s">
        <v>67</v>
      </c>
      <c r="M199" s="27"/>
      <c r="O199" s="13"/>
      <c r="P199" s="13"/>
    </row>
    <row r="200" spans="1:42" s="56" customFormat="1" ht="24" hidden="1" customHeight="1" x14ac:dyDescent="0.35">
      <c r="A200" s="122">
        <v>40534</v>
      </c>
      <c r="B200" s="33" t="s">
        <v>16</v>
      </c>
      <c r="C200" s="33" t="s">
        <v>112</v>
      </c>
      <c r="D200" s="34">
        <f>403750+14000+7250</f>
        <v>425000</v>
      </c>
      <c r="E200" s="33" t="s">
        <v>20</v>
      </c>
      <c r="F200" s="34">
        <v>14000</v>
      </c>
      <c r="G200" s="55" t="s">
        <v>121</v>
      </c>
      <c r="H200" s="47" t="s">
        <v>167</v>
      </c>
      <c r="I200" s="32">
        <v>40660</v>
      </c>
      <c r="J200" s="123">
        <v>40667</v>
      </c>
      <c r="K200" s="104" t="s">
        <v>123</v>
      </c>
      <c r="L200" s="21" t="s">
        <v>67</v>
      </c>
      <c r="M200" s="27"/>
      <c r="O200" s="13"/>
      <c r="P200" s="13"/>
    </row>
    <row r="201" spans="1:42" s="56" customFormat="1" ht="25.5" hidden="1" x14ac:dyDescent="0.35">
      <c r="A201" s="124">
        <v>40763</v>
      </c>
      <c r="B201" s="30" t="s">
        <v>136</v>
      </c>
      <c r="C201" s="30" t="s">
        <v>162</v>
      </c>
      <c r="D201" s="31">
        <v>50000</v>
      </c>
      <c r="E201" s="30" t="s">
        <v>20</v>
      </c>
      <c r="F201" s="31">
        <v>2500</v>
      </c>
      <c r="G201" s="30" t="s">
        <v>146</v>
      </c>
      <c r="H201" s="39" t="s">
        <v>103</v>
      </c>
      <c r="I201" s="29">
        <v>40829</v>
      </c>
      <c r="J201" s="125" t="s">
        <v>148</v>
      </c>
      <c r="K201" s="102"/>
      <c r="L201" s="25"/>
      <c r="M201" s="25"/>
      <c r="N201" s="8"/>
      <c r="O201" s="13"/>
      <c r="P201" s="13"/>
    </row>
    <row r="202" spans="1:42" s="56" customFormat="1" ht="25.5" hidden="1" x14ac:dyDescent="0.35">
      <c r="A202" s="124">
        <v>40851</v>
      </c>
      <c r="B202" s="30" t="s">
        <v>136</v>
      </c>
      <c r="C202" s="30" t="s">
        <v>112</v>
      </c>
      <c r="D202" s="31">
        <v>53500</v>
      </c>
      <c r="E202" s="30" t="s">
        <v>20</v>
      </c>
      <c r="F202" s="31">
        <v>2675</v>
      </c>
      <c r="G202" s="48" t="s">
        <v>158</v>
      </c>
      <c r="H202" s="39" t="s">
        <v>167</v>
      </c>
      <c r="I202" s="29">
        <v>40856</v>
      </c>
      <c r="J202" s="125">
        <v>40856</v>
      </c>
      <c r="K202" s="102"/>
      <c r="L202" s="21" t="s">
        <v>67</v>
      </c>
      <c r="M202" s="57"/>
      <c r="O202" s="13"/>
      <c r="P202" s="13"/>
    </row>
    <row r="203" spans="1:42" s="56" customFormat="1" ht="25.5" hidden="1" x14ac:dyDescent="0.35">
      <c r="A203" s="122">
        <v>40087</v>
      </c>
      <c r="B203" s="33" t="s">
        <v>27</v>
      </c>
      <c r="C203" s="33" t="s">
        <v>28</v>
      </c>
      <c r="D203" s="34" t="s">
        <v>141</v>
      </c>
      <c r="E203" s="33" t="s">
        <v>29</v>
      </c>
      <c r="F203" s="34">
        <v>12000</v>
      </c>
      <c r="G203" s="33" t="s">
        <v>30</v>
      </c>
      <c r="H203" s="33"/>
      <c r="I203" s="32">
        <v>40091</v>
      </c>
      <c r="J203" s="123">
        <v>40101</v>
      </c>
      <c r="K203" s="104"/>
      <c r="L203" s="21" t="s">
        <v>67</v>
      </c>
      <c r="M203" s="21"/>
      <c r="N203" s="4"/>
      <c r="O203" s="13"/>
      <c r="P203" s="13"/>
    </row>
    <row r="204" spans="1:42" s="70" customFormat="1" ht="24" hidden="1" customHeight="1" x14ac:dyDescent="0.35">
      <c r="A204" s="126">
        <v>40855</v>
      </c>
      <c r="B204" s="36" t="s">
        <v>6</v>
      </c>
      <c r="C204" s="36" t="s">
        <v>160</v>
      </c>
      <c r="D204" s="37">
        <v>13000</v>
      </c>
      <c r="E204" s="36" t="s">
        <v>20</v>
      </c>
      <c r="F204" s="37">
        <v>650</v>
      </c>
      <c r="G204" s="49">
        <v>1939</v>
      </c>
      <c r="H204" s="38" t="s">
        <v>167</v>
      </c>
      <c r="I204" s="35">
        <v>40890</v>
      </c>
      <c r="J204" s="127"/>
      <c r="K204" s="102"/>
      <c r="L204" s="21" t="s">
        <v>67</v>
      </c>
      <c r="M204" s="57"/>
      <c r="N204" s="56"/>
      <c r="O204" s="20"/>
      <c r="P204" s="20"/>
      <c r="Q204" s="56"/>
      <c r="R204" s="56"/>
      <c r="S204" s="56"/>
      <c r="T204" s="56"/>
      <c r="U204" s="56"/>
      <c r="V204" s="56"/>
      <c r="W204" s="56"/>
      <c r="X204" s="56"/>
      <c r="Y204" s="56"/>
      <c r="Z204" s="56"/>
      <c r="AA204" s="56"/>
      <c r="AB204" s="56"/>
      <c r="AC204" s="56"/>
      <c r="AD204" s="56"/>
      <c r="AE204" s="56"/>
      <c r="AF204" s="56"/>
      <c r="AG204" s="56"/>
      <c r="AH204" s="56"/>
      <c r="AI204" s="56"/>
      <c r="AJ204" s="56"/>
      <c r="AK204" s="56"/>
      <c r="AL204" s="56"/>
      <c r="AM204" s="56"/>
      <c r="AN204" s="56"/>
      <c r="AO204" s="56"/>
      <c r="AP204" s="56"/>
    </row>
    <row r="205" spans="1:42" s="8" customFormat="1" ht="25.5" x14ac:dyDescent="0.35">
      <c r="A205" s="191"/>
      <c r="B205" s="178"/>
      <c r="C205" s="178"/>
      <c r="D205" s="192"/>
      <c r="E205" s="178"/>
      <c r="F205" s="192"/>
      <c r="G205" s="202"/>
      <c r="H205" s="193"/>
      <c r="I205" s="194"/>
      <c r="J205" s="195"/>
      <c r="K205" s="257"/>
      <c r="L205" s="21"/>
      <c r="M205" s="57"/>
      <c r="N205" s="56"/>
      <c r="O205" s="26"/>
      <c r="P205" s="26"/>
    </row>
    <row r="206" spans="1:42" s="96" customFormat="1" ht="20.25" hidden="1" x14ac:dyDescent="0.3">
      <c r="A206" s="126"/>
      <c r="B206" s="36" t="s">
        <v>61</v>
      </c>
      <c r="C206" s="36" t="s">
        <v>171</v>
      </c>
      <c r="D206" s="37"/>
      <c r="E206" s="36" t="s">
        <v>20</v>
      </c>
      <c r="F206" s="37">
        <v>60</v>
      </c>
      <c r="G206" s="36">
        <v>1941</v>
      </c>
      <c r="H206" s="38" t="s">
        <v>167</v>
      </c>
      <c r="I206" s="35">
        <v>40890</v>
      </c>
      <c r="J206" s="127">
        <v>40163</v>
      </c>
      <c r="K206" s="102"/>
      <c r="L206" s="94" t="s">
        <v>67</v>
      </c>
      <c r="M206" s="95"/>
      <c r="N206" s="96" t="s">
        <v>78</v>
      </c>
    </row>
    <row r="207" spans="1:42" s="96" customFormat="1" ht="25.5" hidden="1" x14ac:dyDescent="0.35">
      <c r="A207" s="124">
        <v>40673</v>
      </c>
      <c r="B207" s="30" t="s">
        <v>16</v>
      </c>
      <c r="C207" s="30" t="s">
        <v>131</v>
      </c>
      <c r="D207" s="31">
        <v>190000</v>
      </c>
      <c r="E207" s="30" t="s">
        <v>20</v>
      </c>
      <c r="F207" s="31">
        <v>9500</v>
      </c>
      <c r="G207" s="48">
        <v>1905</v>
      </c>
      <c r="H207" s="39" t="s">
        <v>167</v>
      </c>
      <c r="I207" s="29">
        <v>40721</v>
      </c>
      <c r="J207" s="125">
        <v>40898</v>
      </c>
      <c r="K207" s="102"/>
      <c r="L207" s="27"/>
      <c r="M207" s="27"/>
      <c r="N207" s="56"/>
    </row>
    <row r="208" spans="1:42" s="96" customFormat="1" ht="25.5" hidden="1" x14ac:dyDescent="0.35">
      <c r="A208" s="124">
        <v>40800</v>
      </c>
      <c r="B208" s="30" t="s">
        <v>16</v>
      </c>
      <c r="C208" s="30" t="s">
        <v>131</v>
      </c>
      <c r="D208" s="31">
        <v>2938.95</v>
      </c>
      <c r="E208" s="30" t="s">
        <v>20</v>
      </c>
      <c r="F208" s="31">
        <v>146.94999999999999</v>
      </c>
      <c r="G208" s="48">
        <v>1924</v>
      </c>
      <c r="H208" s="39" t="s">
        <v>167</v>
      </c>
      <c r="I208" s="29">
        <v>40848</v>
      </c>
      <c r="J208" s="125">
        <v>40898</v>
      </c>
      <c r="K208" s="101"/>
      <c r="L208" s="21" t="s">
        <v>67</v>
      </c>
      <c r="M208" s="57"/>
      <c r="N208" s="56"/>
    </row>
    <row r="209" spans="1:16" s="96" customFormat="1" ht="25.5" hidden="1" x14ac:dyDescent="0.35">
      <c r="A209" s="124">
        <v>40861</v>
      </c>
      <c r="B209" s="30" t="s">
        <v>16</v>
      </c>
      <c r="C209" s="30" t="s">
        <v>131</v>
      </c>
      <c r="D209" s="31">
        <v>115000</v>
      </c>
      <c r="E209" s="30" t="s">
        <v>20</v>
      </c>
      <c r="F209" s="31">
        <v>4600</v>
      </c>
      <c r="G209" s="48">
        <v>1930</v>
      </c>
      <c r="H209" s="39" t="s">
        <v>167</v>
      </c>
      <c r="I209" s="29">
        <v>40861</v>
      </c>
      <c r="J209" s="125">
        <v>40898</v>
      </c>
      <c r="K209" s="101"/>
      <c r="L209" s="25" t="s">
        <v>179</v>
      </c>
      <c r="M209" s="57"/>
      <c r="N209" s="56"/>
    </row>
    <row r="210" spans="1:16" s="96" customFormat="1" ht="25.5" hidden="1" x14ac:dyDescent="0.35">
      <c r="A210" s="124">
        <v>40623</v>
      </c>
      <c r="B210" s="30" t="s">
        <v>111</v>
      </c>
      <c r="C210" s="30" t="s">
        <v>112</v>
      </c>
      <c r="D210" s="31">
        <v>46000</v>
      </c>
      <c r="E210" s="30" t="s">
        <v>20</v>
      </c>
      <c r="F210" s="31">
        <v>1400</v>
      </c>
      <c r="G210" s="48">
        <v>1874</v>
      </c>
      <c r="H210" s="39" t="s">
        <v>167</v>
      </c>
      <c r="I210" s="29">
        <v>40660</v>
      </c>
      <c r="J210" s="125">
        <v>40672</v>
      </c>
      <c r="K210" s="98"/>
      <c r="L210" s="27"/>
      <c r="M210" s="27"/>
      <c r="N210" s="56"/>
    </row>
    <row r="211" spans="1:16" s="96" customFormat="1" ht="20.25" hidden="1" x14ac:dyDescent="0.3">
      <c r="A211" s="124">
        <v>40835</v>
      </c>
      <c r="B211" s="30" t="s">
        <v>88</v>
      </c>
      <c r="C211" s="30" t="s">
        <v>100</v>
      </c>
      <c r="D211" s="31">
        <v>19000</v>
      </c>
      <c r="E211" s="30" t="s">
        <v>20</v>
      </c>
      <c r="F211" s="31">
        <v>500</v>
      </c>
      <c r="G211" s="30">
        <v>1947</v>
      </c>
      <c r="H211" s="39" t="s">
        <v>103</v>
      </c>
      <c r="I211" s="29">
        <v>40921</v>
      </c>
      <c r="J211" s="125"/>
      <c r="K211" s="101"/>
      <c r="L211" s="94"/>
      <c r="M211" s="95"/>
    </row>
    <row r="212" spans="1:16" s="96" customFormat="1" ht="20.25" hidden="1" x14ac:dyDescent="0.3">
      <c r="A212" s="124">
        <v>40835</v>
      </c>
      <c r="B212" s="30" t="s">
        <v>88</v>
      </c>
      <c r="C212" s="30" t="s">
        <v>160</v>
      </c>
      <c r="D212" s="31">
        <v>24000</v>
      </c>
      <c r="E212" s="30" t="s">
        <v>20</v>
      </c>
      <c r="F212" s="31">
        <v>1000</v>
      </c>
      <c r="G212" s="30">
        <v>1948</v>
      </c>
      <c r="H212" s="39" t="s">
        <v>103</v>
      </c>
      <c r="I212" s="29">
        <v>40921</v>
      </c>
      <c r="J212" s="125"/>
      <c r="K212" s="101"/>
      <c r="L212" s="94"/>
      <c r="M212" s="95"/>
    </row>
    <row r="213" spans="1:16" s="60" customFormat="1" ht="20.25" x14ac:dyDescent="0.3">
      <c r="A213" s="191"/>
      <c r="B213" s="178"/>
      <c r="C213" s="178"/>
      <c r="D213" s="192"/>
      <c r="E213" s="178"/>
      <c r="F213" s="192"/>
      <c r="G213" s="178"/>
      <c r="H213" s="193"/>
      <c r="I213" s="194"/>
      <c r="J213" s="195"/>
      <c r="K213" s="80"/>
      <c r="L213" s="25"/>
      <c r="M213" s="145"/>
      <c r="O213" s="96"/>
      <c r="P213" s="96"/>
    </row>
    <row r="214" spans="1:16" s="60" customFormat="1" ht="20.25" x14ac:dyDescent="0.3">
      <c r="A214" s="191"/>
      <c r="B214" s="178"/>
      <c r="C214" s="178"/>
      <c r="D214" s="192"/>
      <c r="E214" s="178"/>
      <c r="F214" s="192"/>
      <c r="G214" s="178"/>
      <c r="H214" s="193"/>
      <c r="I214" s="194"/>
      <c r="J214" s="195"/>
      <c r="K214" s="80"/>
      <c r="L214" s="25"/>
      <c r="M214" s="145"/>
      <c r="O214" s="96"/>
      <c r="P214" s="96"/>
    </row>
    <row r="215" spans="1:16" s="60" customFormat="1" ht="20.25" x14ac:dyDescent="0.3">
      <c r="A215" s="191"/>
      <c r="B215" s="178"/>
      <c r="C215" s="178"/>
      <c r="D215" s="192"/>
      <c r="E215" s="178"/>
      <c r="F215" s="192"/>
      <c r="G215" s="178"/>
      <c r="H215" s="193"/>
      <c r="I215" s="194"/>
      <c r="J215" s="195"/>
      <c r="K215" s="80"/>
      <c r="L215" s="25"/>
      <c r="M215" s="145"/>
      <c r="O215" s="96"/>
      <c r="P215" s="96"/>
    </row>
    <row r="216" spans="1:16" s="60" customFormat="1" ht="20.25" x14ac:dyDescent="0.3">
      <c r="A216" s="191"/>
      <c r="B216" s="178"/>
      <c r="C216" s="178"/>
      <c r="D216" s="192"/>
      <c r="E216" s="178"/>
      <c r="F216" s="192"/>
      <c r="G216" s="178"/>
      <c r="H216" s="193"/>
      <c r="I216" s="194"/>
      <c r="J216" s="195"/>
      <c r="K216" s="80"/>
      <c r="L216" s="25"/>
      <c r="M216" s="145"/>
      <c r="O216" s="96"/>
      <c r="P216" s="96"/>
    </row>
    <row r="217" spans="1:16" s="60" customFormat="1" ht="20.25" x14ac:dyDescent="0.3">
      <c r="A217" s="191"/>
      <c r="B217" s="178"/>
      <c r="C217" s="178"/>
      <c r="D217" s="192"/>
      <c r="E217" s="178"/>
      <c r="F217" s="192"/>
      <c r="G217" s="178"/>
      <c r="H217" s="193"/>
      <c r="I217" s="194"/>
      <c r="J217" s="195"/>
      <c r="K217" s="80"/>
      <c r="L217" s="25"/>
      <c r="M217" s="145"/>
      <c r="O217" s="96"/>
      <c r="P217" s="96"/>
    </row>
    <row r="218" spans="1:16" s="60" customFormat="1" ht="20.25" x14ac:dyDescent="0.3">
      <c r="A218" s="191"/>
      <c r="B218" s="178"/>
      <c r="C218" s="178"/>
      <c r="D218" s="192"/>
      <c r="E218" s="178"/>
      <c r="F218" s="192"/>
      <c r="G218" s="178"/>
      <c r="H218" s="193"/>
      <c r="I218" s="194"/>
      <c r="J218" s="195"/>
      <c r="K218" s="80"/>
      <c r="L218" s="25"/>
      <c r="M218" s="145"/>
      <c r="O218" s="96"/>
      <c r="P218" s="96"/>
    </row>
    <row r="219" spans="1:16" s="96" customFormat="1" ht="25.5" hidden="1" x14ac:dyDescent="0.35">
      <c r="A219" s="126"/>
      <c r="B219" s="36" t="s">
        <v>6</v>
      </c>
      <c r="C219" s="36" t="s">
        <v>112</v>
      </c>
      <c r="D219" s="37">
        <v>127000</v>
      </c>
      <c r="E219" s="36" t="s">
        <v>20</v>
      </c>
      <c r="F219" s="37">
        <v>6350</v>
      </c>
      <c r="G219" s="49">
        <v>1934</v>
      </c>
      <c r="H219" s="38" t="s">
        <v>167</v>
      </c>
      <c r="I219" s="35">
        <v>40883</v>
      </c>
      <c r="J219" s="127"/>
      <c r="K219" s="101"/>
      <c r="L219" s="21" t="s">
        <v>67</v>
      </c>
      <c r="M219" s="57"/>
      <c r="N219" s="56"/>
    </row>
    <row r="220" spans="1:16" s="96" customFormat="1" ht="20.25" hidden="1" x14ac:dyDescent="0.3">
      <c r="A220" s="124">
        <v>40833</v>
      </c>
      <c r="B220" s="30" t="s">
        <v>38</v>
      </c>
      <c r="C220" s="30" t="s">
        <v>173</v>
      </c>
      <c r="D220" s="31">
        <v>65000</v>
      </c>
      <c r="E220" s="30" t="s">
        <v>20</v>
      </c>
      <c r="F220" s="31">
        <v>2000</v>
      </c>
      <c r="G220" s="30">
        <v>1956</v>
      </c>
      <c r="H220" s="39" t="s">
        <v>104</v>
      </c>
      <c r="I220" s="29">
        <v>40926</v>
      </c>
      <c r="J220" s="125"/>
      <c r="K220" s="101"/>
      <c r="L220" s="94"/>
      <c r="M220" s="95"/>
    </row>
    <row r="221" spans="1:16" s="60" customFormat="1" ht="20.25" x14ac:dyDescent="0.3">
      <c r="A221" s="191"/>
      <c r="B221" s="178"/>
      <c r="C221" s="178"/>
      <c r="D221" s="192"/>
      <c r="E221" s="178"/>
      <c r="F221" s="192"/>
      <c r="G221" s="178"/>
      <c r="H221" s="193"/>
      <c r="I221" s="194"/>
      <c r="J221" s="195"/>
      <c r="K221" s="80"/>
      <c r="L221" s="25"/>
      <c r="M221" s="145"/>
      <c r="O221" s="96"/>
      <c r="P221" s="96"/>
    </row>
    <row r="222" spans="1:16" s="96" customFormat="1" ht="20.25" hidden="1" x14ac:dyDescent="0.3">
      <c r="A222" s="124">
        <v>40864</v>
      </c>
      <c r="B222" s="30" t="s">
        <v>23</v>
      </c>
      <c r="C222" s="30" t="s">
        <v>137</v>
      </c>
      <c r="D222" s="31">
        <v>17700</v>
      </c>
      <c r="E222" s="30" t="s">
        <v>20</v>
      </c>
      <c r="F222" s="31">
        <v>885</v>
      </c>
      <c r="G222" s="30">
        <v>1958</v>
      </c>
      <c r="H222" s="39" t="s">
        <v>103</v>
      </c>
      <c r="I222" s="29">
        <v>40926</v>
      </c>
      <c r="J222" s="125"/>
      <c r="K222" s="101"/>
      <c r="L222" s="94"/>
      <c r="M222" s="95"/>
    </row>
    <row r="223" spans="1:16" s="96" customFormat="1" ht="20.25" hidden="1" x14ac:dyDescent="0.3">
      <c r="A223" s="124">
        <v>40885</v>
      </c>
      <c r="B223" s="30" t="s">
        <v>23</v>
      </c>
      <c r="C223" s="30" t="s">
        <v>175</v>
      </c>
      <c r="D223" s="31">
        <v>5800</v>
      </c>
      <c r="E223" s="30" t="s">
        <v>20</v>
      </c>
      <c r="F223" s="31">
        <v>290</v>
      </c>
      <c r="G223" s="30">
        <v>1959</v>
      </c>
      <c r="H223" s="39" t="s">
        <v>104</v>
      </c>
      <c r="I223" s="29">
        <v>40926</v>
      </c>
      <c r="J223" s="125"/>
      <c r="K223" s="101"/>
      <c r="L223" s="94"/>
      <c r="M223" s="95"/>
    </row>
    <row r="224" spans="1:16" s="96" customFormat="1" ht="20.25" hidden="1" x14ac:dyDescent="0.3">
      <c r="A224" s="124">
        <v>40863</v>
      </c>
      <c r="B224" s="30" t="s">
        <v>176</v>
      </c>
      <c r="C224" s="30" t="s">
        <v>177</v>
      </c>
      <c r="D224" s="31">
        <v>20600</v>
      </c>
      <c r="E224" s="30" t="s">
        <v>20</v>
      </c>
      <c r="F224" s="31">
        <v>1030</v>
      </c>
      <c r="G224" s="30">
        <v>1960</v>
      </c>
      <c r="H224" s="39" t="s">
        <v>104</v>
      </c>
      <c r="I224" s="29">
        <v>40926</v>
      </c>
      <c r="J224" s="125"/>
      <c r="K224" s="101"/>
      <c r="L224" s="94"/>
      <c r="M224" s="95"/>
    </row>
    <row r="225" spans="1:18" s="96" customFormat="1" ht="20.25" hidden="1" x14ac:dyDescent="0.3">
      <c r="A225" s="124">
        <v>40863</v>
      </c>
      <c r="B225" s="30" t="s">
        <v>176</v>
      </c>
      <c r="C225" s="30" t="s">
        <v>177</v>
      </c>
      <c r="D225" s="31">
        <v>16500</v>
      </c>
      <c r="E225" s="30" t="s">
        <v>20</v>
      </c>
      <c r="F225" s="31">
        <v>825</v>
      </c>
      <c r="G225" s="30">
        <v>1961</v>
      </c>
      <c r="H225" s="39" t="s">
        <v>104</v>
      </c>
      <c r="I225" s="29">
        <v>40926</v>
      </c>
      <c r="J225" s="125"/>
      <c r="K225" s="101"/>
      <c r="L225" s="94"/>
      <c r="M225" s="95"/>
    </row>
    <row r="226" spans="1:18" s="96" customFormat="1" ht="20.25" hidden="1" x14ac:dyDescent="0.3">
      <c r="A226" s="124">
        <v>40863</v>
      </c>
      <c r="B226" s="30" t="s">
        <v>176</v>
      </c>
      <c r="C226" s="30" t="s">
        <v>178</v>
      </c>
      <c r="D226" s="31">
        <v>17000</v>
      </c>
      <c r="E226" s="30" t="s">
        <v>20</v>
      </c>
      <c r="F226" s="31">
        <v>850</v>
      </c>
      <c r="G226" s="30">
        <v>1962</v>
      </c>
      <c r="H226" s="39" t="s">
        <v>104</v>
      </c>
      <c r="I226" s="29">
        <v>40926</v>
      </c>
      <c r="J226" s="125"/>
      <c r="K226" s="101"/>
      <c r="L226" s="94"/>
      <c r="M226" s="95"/>
    </row>
    <row r="227" spans="1:18" s="96" customFormat="1" ht="20.25" hidden="1" x14ac:dyDescent="0.3">
      <c r="A227" s="124">
        <v>40863</v>
      </c>
      <c r="B227" s="30" t="s">
        <v>176</v>
      </c>
      <c r="C227" s="30" t="s">
        <v>178</v>
      </c>
      <c r="D227" s="31">
        <v>21500</v>
      </c>
      <c r="E227" s="30" t="s">
        <v>20</v>
      </c>
      <c r="F227" s="31">
        <v>1075</v>
      </c>
      <c r="G227" s="30">
        <v>1963</v>
      </c>
      <c r="H227" s="39" t="s">
        <v>104</v>
      </c>
      <c r="I227" s="29">
        <v>40926</v>
      </c>
      <c r="J227" s="125"/>
      <c r="K227" s="101"/>
      <c r="L227" s="94"/>
      <c r="M227" s="95"/>
    </row>
    <row r="228" spans="1:18" s="60" customFormat="1" ht="20.25" x14ac:dyDescent="0.3">
      <c r="A228" s="196"/>
      <c r="B228" s="178"/>
      <c r="C228" s="197"/>
      <c r="D228" s="198"/>
      <c r="E228" s="178"/>
      <c r="F228" s="198"/>
      <c r="G228" s="197"/>
      <c r="H228" s="193"/>
      <c r="I228" s="200"/>
      <c r="J228" s="201"/>
      <c r="K228" s="80"/>
      <c r="L228" s="25"/>
      <c r="M228" s="145"/>
      <c r="O228" s="96"/>
      <c r="P228" s="96"/>
    </row>
    <row r="229" spans="1:18" s="60" customFormat="1" ht="20.25" x14ac:dyDescent="0.3">
      <c r="A229" s="196"/>
      <c r="B229" s="178"/>
      <c r="C229" s="197"/>
      <c r="D229" s="198"/>
      <c r="E229" s="178"/>
      <c r="F229" s="198"/>
      <c r="G229" s="197"/>
      <c r="H229" s="193"/>
      <c r="I229" s="200"/>
      <c r="J229" s="201"/>
      <c r="K229" s="80"/>
      <c r="L229" s="25"/>
      <c r="M229" s="145"/>
      <c r="O229" s="96"/>
      <c r="P229" s="96"/>
    </row>
    <row r="230" spans="1:18" s="60" customFormat="1" ht="20.25" x14ac:dyDescent="0.3">
      <c r="A230" s="196"/>
      <c r="B230" s="178"/>
      <c r="C230" s="197"/>
      <c r="D230" s="198"/>
      <c r="E230" s="178"/>
      <c r="F230" s="198"/>
      <c r="G230" s="197"/>
      <c r="H230" s="193"/>
      <c r="I230" s="200"/>
      <c r="J230" s="201"/>
      <c r="K230" s="80"/>
      <c r="L230" s="25"/>
      <c r="M230" s="145"/>
      <c r="O230" s="96"/>
      <c r="P230" s="96"/>
    </row>
    <row r="231" spans="1:18" s="60" customFormat="1" ht="20.25" x14ac:dyDescent="0.3">
      <c r="A231" s="196"/>
      <c r="B231" s="178"/>
      <c r="C231" s="197"/>
      <c r="D231" s="198"/>
      <c r="E231" s="178"/>
      <c r="F231" s="192"/>
      <c r="G231" s="197"/>
      <c r="H231" s="193"/>
      <c r="I231" s="200"/>
      <c r="J231" s="201"/>
      <c r="K231" s="80"/>
      <c r="L231" s="25"/>
      <c r="M231" s="145"/>
      <c r="O231" s="96"/>
      <c r="P231" s="96"/>
    </row>
    <row r="232" spans="1:18" s="96" customFormat="1" ht="20.25" hidden="1" x14ac:dyDescent="0.3">
      <c r="A232" s="139">
        <v>40932</v>
      </c>
      <c r="B232" s="30" t="s">
        <v>16</v>
      </c>
      <c r="C232" s="30" t="s">
        <v>48</v>
      </c>
      <c r="D232" s="140"/>
      <c r="E232" s="30" t="s">
        <v>20</v>
      </c>
      <c r="F232" s="140">
        <v>9500</v>
      </c>
      <c r="G232" s="61">
        <v>1968</v>
      </c>
      <c r="H232" s="39" t="s">
        <v>104</v>
      </c>
      <c r="I232" s="142">
        <v>40932</v>
      </c>
      <c r="J232" s="143"/>
      <c r="K232" s="101"/>
      <c r="L232" s="94"/>
      <c r="M232" s="95"/>
    </row>
    <row r="233" spans="1:18" s="96" customFormat="1" ht="20.25" hidden="1" x14ac:dyDescent="0.3">
      <c r="A233" s="139"/>
      <c r="B233" s="61"/>
      <c r="C233" s="61"/>
      <c r="D233" s="140"/>
      <c r="E233" s="61"/>
      <c r="F233" s="140"/>
      <c r="G233" s="61"/>
      <c r="H233" s="141"/>
      <c r="I233" s="142"/>
      <c r="J233" s="143"/>
      <c r="K233" s="101"/>
      <c r="L233" s="94"/>
      <c r="M233" s="95"/>
    </row>
    <row r="234" spans="1:18" s="96" customFormat="1" ht="20.25" hidden="1" x14ac:dyDescent="0.3">
      <c r="A234" s="139"/>
      <c r="B234" s="61"/>
      <c r="C234" s="61"/>
      <c r="D234" s="140"/>
      <c r="E234" s="61"/>
      <c r="F234" s="140"/>
      <c r="G234" s="61"/>
      <c r="H234" s="141"/>
      <c r="I234" s="142"/>
      <c r="J234" s="143"/>
      <c r="K234" s="101"/>
      <c r="L234" s="94"/>
      <c r="M234" s="95"/>
    </row>
    <row r="235" spans="1:18" s="96" customFormat="1" ht="21" hidden="1" thickBot="1" x14ac:dyDescent="0.35">
      <c r="A235" s="136"/>
      <c r="B235" s="109"/>
      <c r="C235" s="109"/>
      <c r="D235" s="137"/>
      <c r="E235" s="109"/>
      <c r="F235" s="137"/>
      <c r="G235" s="109"/>
      <c r="H235" s="110"/>
      <c r="I235" s="111"/>
      <c r="J235" s="138"/>
      <c r="K235" s="101"/>
      <c r="L235" s="94"/>
      <c r="M235" s="95"/>
    </row>
    <row r="236" spans="1:18" s="96" customFormat="1" ht="20.25" hidden="1" x14ac:dyDescent="0.3">
      <c r="A236" s="97"/>
      <c r="B236" s="105"/>
      <c r="C236" s="98"/>
      <c r="D236" s="99"/>
      <c r="E236" s="98"/>
      <c r="F236" s="99"/>
      <c r="G236" s="98"/>
      <c r="H236" s="100"/>
      <c r="I236" s="97"/>
      <c r="J236" s="97"/>
      <c r="K236" s="101"/>
      <c r="L236" s="94"/>
      <c r="M236" s="95"/>
    </row>
    <row r="237" spans="1:18" ht="25.5" hidden="1" x14ac:dyDescent="0.35">
      <c r="A237" s="50"/>
      <c r="B237" s="51" t="s">
        <v>49</v>
      </c>
      <c r="C237" s="52"/>
      <c r="D237" s="52"/>
      <c r="E237" s="52"/>
      <c r="F237" s="53"/>
      <c r="G237" s="52"/>
      <c r="H237" s="52"/>
      <c r="I237" s="50"/>
      <c r="J237" s="50"/>
      <c r="K237" s="52"/>
      <c r="L237" s="27"/>
      <c r="M237" s="27"/>
      <c r="N237" s="13"/>
      <c r="O237" s="13"/>
      <c r="P237" s="13"/>
      <c r="Q237"/>
      <c r="R237"/>
    </row>
    <row r="238" spans="1:18" ht="25.5" hidden="1" x14ac:dyDescent="0.35">
      <c r="A238" s="50"/>
      <c r="B238" s="36" t="s">
        <v>43</v>
      </c>
      <c r="C238" s="54"/>
      <c r="D238" s="80"/>
      <c r="E238" s="52"/>
      <c r="F238" s="53"/>
      <c r="G238" s="52"/>
      <c r="H238" s="52"/>
      <c r="I238" s="50"/>
      <c r="J238" s="50"/>
      <c r="K238" s="52"/>
      <c r="L238" s="27"/>
      <c r="M238" s="28"/>
      <c r="N238" s="13"/>
      <c r="O238" s="13"/>
      <c r="P238" s="13"/>
      <c r="Q238"/>
      <c r="R238"/>
    </row>
    <row r="239" spans="1:18" ht="25.5" hidden="1" x14ac:dyDescent="0.35">
      <c r="A239" s="50"/>
      <c r="B239" s="61" t="s">
        <v>50</v>
      </c>
      <c r="C239" s="54"/>
      <c r="D239" s="80"/>
      <c r="E239" s="52"/>
      <c r="F239" s="53"/>
      <c r="G239" s="52"/>
      <c r="H239" s="52"/>
      <c r="I239" s="50"/>
      <c r="J239" s="50"/>
      <c r="K239" s="52"/>
      <c r="L239" s="27"/>
      <c r="M239" s="28"/>
      <c r="N239" s="13"/>
      <c r="O239" s="13"/>
      <c r="P239" s="13"/>
      <c r="Q239"/>
      <c r="R239"/>
    </row>
    <row r="240" spans="1:18" ht="25.5" hidden="1" x14ac:dyDescent="0.35">
      <c r="A240" s="50"/>
      <c r="B240" s="33" t="s">
        <v>44</v>
      </c>
      <c r="C240" s="63"/>
      <c r="D240" s="63"/>
      <c r="E240" s="52"/>
      <c r="F240" s="53"/>
      <c r="G240" s="52"/>
      <c r="H240" s="52"/>
      <c r="I240" s="50"/>
      <c r="J240" s="50"/>
      <c r="K240" s="52"/>
      <c r="L240" s="27"/>
      <c r="M240" s="28"/>
      <c r="N240" s="13"/>
      <c r="O240" s="13"/>
      <c r="P240" s="13"/>
      <c r="Q240"/>
      <c r="R240"/>
    </row>
    <row r="241" spans="1:18" ht="25.5" hidden="1" customHeight="1" x14ac:dyDescent="0.35">
      <c r="A241" s="50"/>
      <c r="B241" s="62" t="s">
        <v>71</v>
      </c>
      <c r="C241" s="52"/>
      <c r="D241" s="52"/>
      <c r="E241" s="52"/>
      <c r="F241" s="53"/>
      <c r="G241" s="52"/>
      <c r="H241" s="52"/>
      <c r="I241" s="50"/>
      <c r="J241" s="50"/>
      <c r="K241" s="52"/>
      <c r="L241" s="27"/>
      <c r="M241" s="28"/>
      <c r="N241"/>
      <c r="Q241"/>
      <c r="R241"/>
    </row>
    <row r="242" spans="1:18" ht="20.25" x14ac:dyDescent="0.3">
      <c r="A242" s="258"/>
      <c r="B242" s="259"/>
      <c r="C242" s="259"/>
      <c r="D242" s="259"/>
      <c r="E242" s="259"/>
      <c r="F242" s="260"/>
      <c r="G242" s="259"/>
      <c r="H242" s="259"/>
      <c r="I242" s="258"/>
      <c r="J242" s="258"/>
      <c r="K242" s="259"/>
    </row>
    <row r="243" spans="1:18" ht="20.25" x14ac:dyDescent="0.3">
      <c r="A243" s="258"/>
      <c r="B243" s="259"/>
      <c r="C243" s="259"/>
      <c r="D243" s="259"/>
      <c r="E243" s="259"/>
      <c r="F243" s="261"/>
      <c r="G243" s="259"/>
      <c r="H243" s="259"/>
      <c r="I243" s="258"/>
      <c r="J243" s="258"/>
      <c r="K243" s="259"/>
    </row>
    <row r="244" spans="1:18" ht="20.25" x14ac:dyDescent="0.3">
      <c r="A244" s="258"/>
      <c r="B244" s="259"/>
      <c r="C244" s="259"/>
      <c r="D244" s="259"/>
      <c r="E244" s="259"/>
      <c r="F244" s="260"/>
      <c r="G244" s="259"/>
      <c r="H244" s="259"/>
      <c r="I244" s="258"/>
      <c r="J244" s="258"/>
      <c r="K244" s="259"/>
    </row>
    <row r="248" spans="1:18" ht="37.5" customHeight="1" x14ac:dyDescent="0.3">
      <c r="A248" s="258"/>
      <c r="B248" s="259"/>
      <c r="C248" s="259"/>
      <c r="D248" s="259"/>
    </row>
    <row r="252" spans="1:18" ht="20.25" x14ac:dyDescent="0.3">
      <c r="B252" s="259"/>
    </row>
    <row r="253" spans="1:18" ht="20.25" x14ac:dyDescent="0.3">
      <c r="B253" s="259"/>
    </row>
    <row r="254" spans="1:18" ht="20.25" x14ac:dyDescent="0.3">
      <c r="B254" s="259"/>
    </row>
    <row r="255" spans="1:18" ht="20.25" x14ac:dyDescent="0.3">
      <c r="B255" s="259"/>
    </row>
  </sheetData>
  <autoFilter ref="A8:N241">
    <filterColumn colId="9">
      <filters>
        <filter val="26.01.2012"/>
      </filters>
    </filterColumn>
  </autoFilter>
  <phoneticPr fontId="2" type="noConversion"/>
  <pageMargins left="0.78740157499999996" right="0.78740157499999996" top="0.984251969" bottom="0.984251969" header="0.4921259845" footer="0.4921259845"/>
  <pageSetup paperSize="9" scale="55" orientation="landscape" r:id="rId1"/>
  <headerFooter alignWithMargins="0"/>
  <rowBreaks count="2" manualBreakCount="2">
    <brk id="147" max="16383" man="1"/>
    <brk id="242" max="9" man="1"/>
  </rowBreaks>
  <colBreaks count="1" manualBreakCount="1">
    <brk id="17" max="16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AO35"/>
  <sheetViews>
    <sheetView tabSelected="1" zoomScale="55" zoomScaleNormal="55" zoomScaleSheetLayoutView="55" workbookViewId="0">
      <selection activeCell="C39" sqref="C39"/>
    </sheetView>
  </sheetViews>
  <sheetFormatPr baseColWidth="10" defaultRowHeight="20.25" x14ac:dyDescent="0.3"/>
  <cols>
    <col min="1" max="1" width="29.42578125" style="1" customWidth="1"/>
    <col min="2" max="2" width="44.5703125" customWidth="1"/>
    <col min="3" max="3" width="40" customWidth="1"/>
    <col min="4" max="4" width="20.28515625" customWidth="1"/>
    <col min="5" max="5" width="24.28515625" customWidth="1"/>
    <col min="6" max="6" width="18.5703125" style="2" customWidth="1"/>
    <col min="7" max="7" width="20.140625" customWidth="1"/>
    <col min="8" max="8" width="25.5703125" style="171" customWidth="1"/>
    <col min="9" max="9" width="18.140625" style="1" customWidth="1"/>
    <col min="10" max="10" width="47.140625" style="1" customWidth="1"/>
    <col min="11" max="11" width="9.42578125" customWidth="1"/>
    <col min="12" max="12" width="24.140625" style="6" customWidth="1"/>
    <col min="13" max="13" width="35.140625" style="6" customWidth="1"/>
    <col min="14" max="15" width="11.42578125" customWidth="1"/>
  </cols>
  <sheetData>
    <row r="3" spans="1:41" s="4" customFormat="1" x14ac:dyDescent="0.3">
      <c r="A3" s="1"/>
      <c r="B3"/>
      <c r="C3"/>
      <c r="D3"/>
      <c r="E3"/>
      <c r="F3" s="2"/>
      <c r="G3"/>
      <c r="H3" s="171"/>
      <c r="I3" s="1"/>
      <c r="J3" s="1"/>
      <c r="K3"/>
      <c r="L3" s="6"/>
      <c r="M3" s="6"/>
      <c r="N3"/>
      <c r="O3"/>
      <c r="P3"/>
      <c r="Q3"/>
    </row>
    <row r="4" spans="1:41" s="68" customFormat="1" ht="26.25" x14ac:dyDescent="0.4">
      <c r="A4" s="9" t="s">
        <v>189</v>
      </c>
      <c r="B4" s="10" t="s">
        <v>190</v>
      </c>
      <c r="C4" s="10"/>
      <c r="D4" s="10"/>
      <c r="E4" s="10"/>
      <c r="F4" s="11"/>
      <c r="G4" s="10"/>
      <c r="H4" s="172" t="s">
        <v>184</v>
      </c>
      <c r="I4" s="9"/>
      <c r="J4" s="9"/>
      <c r="K4" s="10"/>
      <c r="L4" s="16"/>
      <c r="M4" s="16"/>
      <c r="N4" s="10"/>
      <c r="O4" s="10"/>
      <c r="P4" s="3"/>
      <c r="Q4" s="3"/>
    </row>
    <row r="5" spans="1:41" s="68" customFormat="1" ht="26.25" x14ac:dyDescent="0.4">
      <c r="A5" s="9" t="s">
        <v>0</v>
      </c>
      <c r="B5" s="10"/>
      <c r="C5" s="10"/>
      <c r="D5" s="10"/>
      <c r="E5" s="10"/>
      <c r="F5" s="11"/>
      <c r="G5" s="10"/>
      <c r="H5" s="172"/>
      <c r="I5" s="9"/>
      <c r="J5" s="9"/>
      <c r="K5" s="10"/>
      <c r="L5" s="16"/>
      <c r="M5" s="16"/>
      <c r="N5" s="10"/>
      <c r="O5" s="10"/>
      <c r="P5" s="3"/>
      <c r="Q5" s="3"/>
    </row>
    <row r="6" spans="1:41" s="68" customFormat="1" ht="26.25" x14ac:dyDescent="0.4">
      <c r="A6" s="9"/>
      <c r="B6" s="10"/>
      <c r="C6" s="10"/>
      <c r="D6" s="10"/>
      <c r="E6" s="10"/>
      <c r="F6" s="11"/>
      <c r="G6" s="10"/>
      <c r="H6" s="172"/>
      <c r="I6" s="9"/>
      <c r="J6" s="9"/>
      <c r="K6" s="10"/>
      <c r="L6" s="16"/>
      <c r="M6" s="16"/>
      <c r="N6" s="10"/>
      <c r="O6" s="10"/>
      <c r="P6" s="3"/>
      <c r="Q6" s="3"/>
    </row>
    <row r="7" spans="1:41" s="4" customFormat="1" ht="25.5" x14ac:dyDescent="0.35">
      <c r="A7" s="12"/>
      <c r="B7" s="13"/>
      <c r="C7" s="13"/>
      <c r="D7" s="13"/>
      <c r="E7" s="13"/>
      <c r="F7" s="14"/>
      <c r="G7" s="13"/>
      <c r="H7" s="171"/>
      <c r="I7" s="12"/>
      <c r="J7" s="12"/>
      <c r="K7" s="13"/>
      <c r="L7" s="17"/>
      <c r="M7" s="17"/>
      <c r="N7" s="13"/>
      <c r="O7" s="13"/>
      <c r="P7"/>
      <c r="Q7"/>
    </row>
    <row r="8" spans="1:41" s="69" customFormat="1" ht="69.75" customHeight="1" x14ac:dyDescent="0.4">
      <c r="A8" s="116" t="s">
        <v>1</v>
      </c>
      <c r="B8" s="117" t="s">
        <v>2</v>
      </c>
      <c r="C8" s="117" t="s">
        <v>3</v>
      </c>
      <c r="D8" s="117" t="s">
        <v>140</v>
      </c>
      <c r="E8" s="117" t="s">
        <v>19</v>
      </c>
      <c r="F8" s="118" t="s">
        <v>8</v>
      </c>
      <c r="G8" s="117" t="s">
        <v>4</v>
      </c>
      <c r="H8" s="173" t="s">
        <v>102</v>
      </c>
      <c r="I8" s="116" t="s">
        <v>5</v>
      </c>
      <c r="J8" s="116" t="s">
        <v>53</v>
      </c>
      <c r="K8" s="15" t="s">
        <v>11</v>
      </c>
      <c r="L8" s="18" t="s">
        <v>66</v>
      </c>
      <c r="M8" s="19" t="s">
        <v>128</v>
      </c>
      <c r="N8" s="19"/>
      <c r="O8" s="19"/>
      <c r="P8" s="5"/>
      <c r="Q8" s="5"/>
    </row>
    <row r="9" spans="1:41" s="4" customFormat="1" ht="20.25" customHeight="1" x14ac:dyDescent="0.3">
      <c r="A9" s="191">
        <v>40031</v>
      </c>
      <c r="B9" s="178" t="s">
        <v>188</v>
      </c>
      <c r="C9" s="178" t="s">
        <v>24</v>
      </c>
      <c r="D9" s="192">
        <f>363750+11250</f>
        <v>375000</v>
      </c>
      <c r="E9" s="178" t="s">
        <v>189</v>
      </c>
      <c r="F9" s="192">
        <v>11250</v>
      </c>
      <c r="G9" s="178">
        <v>1812</v>
      </c>
      <c r="H9" s="193"/>
      <c r="I9" s="194">
        <v>40147</v>
      </c>
      <c r="J9" s="195">
        <v>40150</v>
      </c>
      <c r="K9" s="112"/>
      <c r="L9" s="21" t="s">
        <v>67</v>
      </c>
      <c r="M9" s="22"/>
      <c r="N9"/>
      <c r="O9"/>
      <c r="P9"/>
      <c r="Q9"/>
    </row>
    <row r="10" spans="1:41" s="4" customFormat="1" ht="20.25" customHeight="1" x14ac:dyDescent="0.3">
      <c r="A10" s="196">
        <v>40260</v>
      </c>
      <c r="B10" s="178" t="s">
        <v>194</v>
      </c>
      <c r="C10" s="197" t="s">
        <v>99</v>
      </c>
      <c r="D10" s="198">
        <f>351140+10860</f>
        <v>362000</v>
      </c>
      <c r="E10" s="178" t="s">
        <v>189</v>
      </c>
      <c r="F10" s="198">
        <v>10860</v>
      </c>
      <c r="G10" s="197">
        <v>1831</v>
      </c>
      <c r="H10" s="199"/>
      <c r="I10" s="200">
        <v>40331</v>
      </c>
      <c r="J10" s="201">
        <v>40350</v>
      </c>
      <c r="K10" s="112"/>
      <c r="L10" s="146" t="s">
        <v>67</v>
      </c>
      <c r="M10" s="22"/>
      <c r="N10" s="8"/>
      <c r="O10"/>
      <c r="P10"/>
      <c r="Q10"/>
    </row>
    <row r="11" spans="1:41" s="4" customFormat="1" ht="25.5" customHeight="1" x14ac:dyDescent="0.35">
      <c r="A11" s="191">
        <v>40471</v>
      </c>
      <c r="B11" s="178" t="s">
        <v>188</v>
      </c>
      <c r="C11" s="178" t="s">
        <v>75</v>
      </c>
      <c r="D11" s="192">
        <v>16000</v>
      </c>
      <c r="E11" s="178" t="s">
        <v>189</v>
      </c>
      <c r="F11" s="192">
        <v>500</v>
      </c>
      <c r="G11" s="202">
        <v>1861</v>
      </c>
      <c r="H11" s="193"/>
      <c r="I11" s="194">
        <v>40534</v>
      </c>
      <c r="J11" s="195">
        <v>40558</v>
      </c>
      <c r="K11" s="112"/>
      <c r="L11" s="21" t="s">
        <v>67</v>
      </c>
      <c r="M11" s="21"/>
      <c r="N11" s="20"/>
      <c r="O11" s="20"/>
      <c r="Q11"/>
    </row>
    <row r="12" spans="1:41" s="4" customFormat="1" ht="25.5" customHeight="1" x14ac:dyDescent="0.35">
      <c r="A12" s="191">
        <v>40471</v>
      </c>
      <c r="B12" s="178" t="s">
        <v>188</v>
      </c>
      <c r="C12" s="178" t="s">
        <v>74</v>
      </c>
      <c r="D12" s="192">
        <v>16000</v>
      </c>
      <c r="E12" s="178" t="s">
        <v>189</v>
      </c>
      <c r="F12" s="192">
        <v>500</v>
      </c>
      <c r="G12" s="202">
        <v>1862</v>
      </c>
      <c r="H12" s="193"/>
      <c r="I12" s="194">
        <v>40534</v>
      </c>
      <c r="J12" s="195">
        <v>40558</v>
      </c>
      <c r="K12" s="112"/>
      <c r="L12" s="21" t="s">
        <v>67</v>
      </c>
      <c r="M12" s="21"/>
      <c r="N12" s="20"/>
      <c r="O12" s="20"/>
      <c r="Q12"/>
    </row>
    <row r="13" spans="1:41" s="4" customFormat="1" ht="25.5" customHeight="1" x14ac:dyDescent="0.35">
      <c r="A13" s="196">
        <v>40610</v>
      </c>
      <c r="B13" s="178" t="s">
        <v>194</v>
      </c>
      <c r="C13" s="197" t="s">
        <v>162</v>
      </c>
      <c r="D13" s="198">
        <v>380000</v>
      </c>
      <c r="E13" s="178" t="s">
        <v>189</v>
      </c>
      <c r="F13" s="198">
        <v>11400</v>
      </c>
      <c r="G13" s="203">
        <v>1871</v>
      </c>
      <c r="H13" s="199"/>
      <c r="I13" s="200">
        <v>40660</v>
      </c>
      <c r="J13" s="201"/>
      <c r="K13" s="102"/>
      <c r="L13" s="21" t="s">
        <v>67</v>
      </c>
      <c r="M13" s="27"/>
      <c r="N13" s="20"/>
      <c r="O13" s="20"/>
      <c r="Q13"/>
    </row>
    <row r="14" spans="1:41" s="70" customFormat="1" ht="26.25" customHeight="1" x14ac:dyDescent="0.35">
      <c r="A14" s="196">
        <v>40833</v>
      </c>
      <c r="B14" s="178" t="s">
        <v>188</v>
      </c>
      <c r="C14" s="197" t="s">
        <v>168</v>
      </c>
      <c r="D14" s="198">
        <v>65000</v>
      </c>
      <c r="E14" s="178" t="s">
        <v>189</v>
      </c>
      <c r="F14" s="198">
        <v>2000</v>
      </c>
      <c r="G14" s="197">
        <v>1956</v>
      </c>
      <c r="H14" s="199"/>
      <c r="I14" s="200">
        <v>40926</v>
      </c>
      <c r="J14" s="201">
        <v>41080</v>
      </c>
      <c r="K14" s="102"/>
      <c r="L14" s="21" t="s">
        <v>67</v>
      </c>
      <c r="M14" s="22"/>
      <c r="N14" s="13"/>
      <c r="O14" s="13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</row>
    <row r="15" spans="1:41" s="4" customFormat="1" ht="20.25" customHeight="1" x14ac:dyDescent="0.3">
      <c r="A15" s="194">
        <v>41687</v>
      </c>
      <c r="B15" s="204" t="s">
        <v>192</v>
      </c>
      <c r="C15" s="178" t="s">
        <v>183</v>
      </c>
      <c r="D15" s="205">
        <v>1900</v>
      </c>
      <c r="E15" s="178"/>
      <c r="F15" s="206">
        <v>100</v>
      </c>
      <c r="G15" s="178">
        <v>2106</v>
      </c>
      <c r="H15" s="207"/>
      <c r="I15" s="194">
        <v>41715</v>
      </c>
      <c r="J15" s="208"/>
      <c r="K15" s="174"/>
      <c r="L15" s="21"/>
      <c r="M15" s="22"/>
    </row>
    <row r="16" spans="1:41" s="4" customFormat="1" ht="20.25" customHeight="1" x14ac:dyDescent="0.3">
      <c r="A16" s="200">
        <v>41716</v>
      </c>
      <c r="B16" s="209" t="s">
        <v>193</v>
      </c>
      <c r="C16" s="209" t="s">
        <v>185</v>
      </c>
      <c r="D16" s="210">
        <v>28400</v>
      </c>
      <c r="E16" s="197"/>
      <c r="F16" s="211">
        <v>1420</v>
      </c>
      <c r="G16" s="197">
        <v>2117</v>
      </c>
      <c r="H16" s="212"/>
      <c r="I16" s="200">
        <v>41733</v>
      </c>
      <c r="J16" s="200" t="s">
        <v>186</v>
      </c>
      <c r="K16" s="152"/>
      <c r="L16" s="21"/>
      <c r="M16" s="21"/>
    </row>
    <row r="17" spans="1:15" s="4" customFormat="1" ht="20.25" customHeight="1" x14ac:dyDescent="0.3">
      <c r="A17" s="194">
        <v>41310</v>
      </c>
      <c r="B17" s="178" t="s">
        <v>188</v>
      </c>
      <c r="C17" s="178" t="s">
        <v>181</v>
      </c>
      <c r="D17" s="205">
        <v>900</v>
      </c>
      <c r="E17" s="194" t="s">
        <v>191</v>
      </c>
      <c r="F17" s="206">
        <v>50</v>
      </c>
      <c r="G17" s="178">
        <v>5059</v>
      </c>
      <c r="H17" s="207"/>
      <c r="I17" s="194">
        <v>41324</v>
      </c>
      <c r="J17" s="208">
        <v>41411</v>
      </c>
      <c r="K17" s="101"/>
      <c r="L17" s="21"/>
      <c r="M17" s="22"/>
    </row>
    <row r="18" spans="1:15" s="4" customFormat="1" ht="20.25" customHeight="1" x14ac:dyDescent="0.3">
      <c r="A18" s="194"/>
      <c r="B18" s="204" t="s">
        <v>192</v>
      </c>
      <c r="C18" s="178" t="s">
        <v>182</v>
      </c>
      <c r="D18" s="205"/>
      <c r="E18" s="194" t="s">
        <v>191</v>
      </c>
      <c r="F18" s="206">
        <v>620</v>
      </c>
      <c r="G18" s="178">
        <v>5063</v>
      </c>
      <c r="H18" s="207"/>
      <c r="I18" s="194">
        <v>41390</v>
      </c>
      <c r="J18" s="208">
        <v>41582</v>
      </c>
      <c r="K18" s="174"/>
      <c r="L18" s="21"/>
      <c r="M18" s="22"/>
    </row>
    <row r="19" spans="1:15" s="4" customFormat="1" ht="20.25" customHeight="1" x14ac:dyDescent="0.35">
      <c r="A19" s="177"/>
      <c r="B19" s="62" t="s">
        <v>71</v>
      </c>
      <c r="C19" s="179"/>
      <c r="D19" s="35"/>
      <c r="E19" s="175"/>
      <c r="F19" s="36"/>
      <c r="G19" s="156"/>
      <c r="H19" s="36"/>
      <c r="I19" s="157"/>
      <c r="J19" s="49"/>
      <c r="K19" s="190"/>
      <c r="L19" s="27"/>
      <c r="M19" s="27"/>
    </row>
    <row r="20" spans="1:15" s="4" customFormat="1" ht="20.25" customHeight="1" x14ac:dyDescent="0.35">
      <c r="A20" s="177"/>
      <c r="B20" s="175" t="s">
        <v>43</v>
      </c>
      <c r="C20" s="178"/>
      <c r="D20" s="184"/>
      <c r="E20" s="179"/>
      <c r="F20" s="186"/>
      <c r="G20" s="179"/>
      <c r="H20" s="188"/>
      <c r="I20" s="177"/>
      <c r="J20" s="189"/>
      <c r="K20" s="190"/>
      <c r="L20" s="27"/>
      <c r="M20" s="27"/>
    </row>
    <row r="21" spans="1:15" s="4" customFormat="1" ht="20.25" customHeight="1" x14ac:dyDescent="0.35">
      <c r="A21" s="177"/>
      <c r="B21" s="181" t="s">
        <v>49</v>
      </c>
      <c r="C21" s="179"/>
      <c r="D21" s="183"/>
      <c r="E21" s="180" t="s">
        <v>180</v>
      </c>
      <c r="F21" s="187">
        <f>SUBTOTAL(9,F17:F20)</f>
        <v>670</v>
      </c>
      <c r="G21" s="179"/>
      <c r="H21" s="188"/>
      <c r="I21" s="177"/>
      <c r="J21" s="189"/>
      <c r="K21" s="190"/>
      <c r="L21" s="27"/>
      <c r="M21" s="27"/>
    </row>
    <row r="22" spans="1:15" s="4" customFormat="1" ht="20.25" customHeight="1" x14ac:dyDescent="0.35">
      <c r="A22" s="177"/>
      <c r="B22" s="176" t="s">
        <v>44</v>
      </c>
      <c r="C22" s="182"/>
      <c r="D22" s="185"/>
      <c r="E22" s="179" t="s">
        <v>59</v>
      </c>
      <c r="F22" s="186"/>
      <c r="G22" s="179"/>
      <c r="H22" s="188"/>
      <c r="I22" s="177"/>
      <c r="J22" s="189"/>
      <c r="K22" s="190"/>
      <c r="L22" s="27"/>
      <c r="M22" s="27"/>
    </row>
    <row r="23" spans="1:15" s="4" customFormat="1" ht="20.25" customHeight="1" x14ac:dyDescent="0.35">
      <c r="A23" s="177"/>
      <c r="B23" s="105" t="s">
        <v>50</v>
      </c>
      <c r="C23" s="178"/>
      <c r="D23" s="184"/>
      <c r="E23" s="179"/>
      <c r="F23" s="186"/>
      <c r="G23" s="179"/>
      <c r="H23" s="188"/>
      <c r="I23" s="177"/>
      <c r="J23" s="189"/>
      <c r="K23" s="52"/>
      <c r="L23" s="27"/>
      <c r="M23" s="27"/>
    </row>
    <row r="24" spans="1:15" s="4" customFormat="1" ht="20.25" customHeight="1" x14ac:dyDescent="0.3">
      <c r="A24" s="194"/>
      <c r="B24" s="204"/>
      <c r="C24" s="178"/>
      <c r="D24" s="205"/>
      <c r="E24" s="178"/>
      <c r="F24" s="206"/>
      <c r="G24" s="178"/>
      <c r="H24" s="207"/>
      <c r="I24" s="194"/>
      <c r="J24" s="208"/>
      <c r="K24" s="80"/>
      <c r="L24" s="21"/>
      <c r="M24" s="22"/>
    </row>
    <row r="25" spans="1:15" s="4" customFormat="1" ht="20.25" customHeight="1" x14ac:dyDescent="0.3">
      <c r="A25" s="194"/>
      <c r="B25" s="204"/>
      <c r="C25" s="178"/>
      <c r="D25" s="205"/>
      <c r="E25" s="178"/>
      <c r="F25" s="206"/>
      <c r="G25" s="178"/>
      <c r="H25" s="207"/>
      <c r="I25" s="194"/>
      <c r="J25" s="208"/>
      <c r="K25" s="80"/>
      <c r="L25" s="21"/>
      <c r="M25" s="22"/>
    </row>
    <row r="26" spans="1:15" s="4" customFormat="1" ht="20.25" customHeight="1" thickBot="1" x14ac:dyDescent="0.35">
      <c r="A26" s="153"/>
      <c r="B26" s="80"/>
      <c r="C26" s="80"/>
      <c r="D26" s="154"/>
      <c r="E26" s="178"/>
      <c r="F26" s="154"/>
      <c r="G26" s="80"/>
      <c r="H26" s="155"/>
      <c r="I26" s="153"/>
      <c r="J26" s="153"/>
      <c r="K26" s="80"/>
      <c r="L26" s="21"/>
      <c r="M26" s="22"/>
    </row>
    <row r="27" spans="1:15" s="4" customFormat="1" ht="25.5" customHeight="1" thickBot="1" x14ac:dyDescent="0.4">
      <c r="A27" s="153"/>
      <c r="B27" s="178"/>
      <c r="C27" s="80"/>
      <c r="D27" s="154"/>
      <c r="E27" s="262"/>
      <c r="F27" s="263"/>
      <c r="G27" s="80"/>
      <c r="H27" s="155"/>
      <c r="I27" s="153"/>
      <c r="J27" s="153"/>
      <c r="K27" s="80"/>
      <c r="L27" s="21"/>
      <c r="M27" s="22"/>
      <c r="N27" s="20"/>
      <c r="O27" s="20"/>
    </row>
    <row r="28" spans="1:15" s="4" customFormat="1" ht="25.5" customHeight="1" x14ac:dyDescent="0.35">
      <c r="A28" s="153"/>
      <c r="B28" s="178"/>
      <c r="C28" s="54"/>
      <c r="D28" s="154"/>
      <c r="E28" s="80"/>
      <c r="F28" s="154"/>
      <c r="G28" s="80"/>
      <c r="H28" s="155"/>
      <c r="I28" s="153"/>
      <c r="J28" s="153"/>
      <c r="K28" s="80"/>
      <c r="L28" s="21" t="s">
        <v>187</v>
      </c>
      <c r="M28" s="22"/>
      <c r="N28" s="20"/>
      <c r="O28" s="20"/>
    </row>
    <row r="29" spans="1:15" s="4" customFormat="1" ht="25.5" customHeight="1" x14ac:dyDescent="0.35">
      <c r="A29" s="153"/>
      <c r="B29" s="197"/>
      <c r="C29" s="54"/>
      <c r="D29" s="154"/>
      <c r="E29" s="80"/>
      <c r="F29" s="154"/>
      <c r="G29" s="80"/>
      <c r="H29" s="155"/>
      <c r="I29" s="153"/>
      <c r="J29" s="153"/>
      <c r="K29" s="80"/>
      <c r="L29" s="21" t="s">
        <v>187</v>
      </c>
      <c r="M29" s="22"/>
      <c r="N29" s="20"/>
      <c r="O29" s="20"/>
    </row>
    <row r="30" spans="1:15" s="4" customFormat="1" ht="25.5" customHeight="1" x14ac:dyDescent="0.35">
      <c r="A30" s="153"/>
      <c r="B30" s="178"/>
      <c r="C30" s="80"/>
      <c r="D30" s="154"/>
      <c r="E30" s="80"/>
      <c r="F30" s="154"/>
      <c r="G30" s="80"/>
      <c r="H30" s="155"/>
      <c r="I30" s="153"/>
      <c r="J30" s="153"/>
      <c r="K30" s="80"/>
      <c r="L30" s="21" t="s">
        <v>187</v>
      </c>
      <c r="M30" s="22"/>
      <c r="N30" s="20"/>
      <c r="O30" s="20"/>
    </row>
    <row r="31" spans="1:15" s="4" customFormat="1" ht="25.5" customHeight="1" x14ac:dyDescent="0.3">
      <c r="A31" s="153"/>
      <c r="B31" s="178"/>
      <c r="C31" s="80"/>
      <c r="D31" s="154"/>
      <c r="E31" s="80"/>
      <c r="F31" s="154"/>
      <c r="G31" s="80"/>
      <c r="H31" s="155"/>
      <c r="I31" s="153"/>
      <c r="J31" s="153"/>
      <c r="K31" s="80"/>
      <c r="L31" s="21"/>
      <c r="M31" s="22"/>
    </row>
    <row r="32" spans="1:15" s="4" customFormat="1" x14ac:dyDescent="0.3">
      <c r="A32" s="164"/>
      <c r="F32" s="147"/>
      <c r="H32" s="264"/>
      <c r="I32" s="164"/>
      <c r="J32" s="164"/>
      <c r="L32" s="7"/>
      <c r="M32" s="7"/>
    </row>
    <row r="33" spans="1:13" s="4" customFormat="1" x14ac:dyDescent="0.3">
      <c r="A33" s="164"/>
      <c r="F33" s="147"/>
      <c r="H33" s="264"/>
      <c r="I33" s="164"/>
      <c r="J33" s="164"/>
      <c r="L33" s="7"/>
      <c r="M33" s="7"/>
    </row>
    <row r="34" spans="1:13" s="4" customFormat="1" x14ac:dyDescent="0.3">
      <c r="A34" s="164"/>
      <c r="F34" s="147"/>
      <c r="H34" s="264"/>
      <c r="I34" s="164"/>
      <c r="J34" s="164"/>
      <c r="L34" s="7"/>
      <c r="M34" s="7"/>
    </row>
    <row r="35" spans="1:13" s="4" customFormat="1" x14ac:dyDescent="0.3">
      <c r="A35" s="164"/>
      <c r="F35" s="147"/>
      <c r="H35" s="264"/>
      <c r="I35" s="164"/>
      <c r="J35" s="164"/>
      <c r="L35" s="7"/>
      <c r="M35" s="7"/>
    </row>
  </sheetData>
  <phoneticPr fontId="2" type="noConversion"/>
  <pageMargins left="0.25" right="0.25" top="0.75" bottom="0.75" header="0.3" footer="0.3"/>
  <pageSetup paperSize="9" scale="50" fitToHeight="0" orientation="landscape" r:id="rId1"/>
  <headerFooter alignWithMargins="0"/>
  <colBreaks count="1" manualBreakCount="1">
    <brk id="1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T58"/>
  <sheetViews>
    <sheetView zoomScaleNormal="100" workbookViewId="0">
      <pane xSplit="1" topLeftCell="B1" activePane="topRight" state="frozenSplit"/>
      <selection pane="topRight" sqref="A1:XFD1048576"/>
    </sheetView>
  </sheetViews>
  <sheetFormatPr baseColWidth="10" defaultRowHeight="12.75" x14ac:dyDescent="0.2"/>
  <cols>
    <col min="1" max="1" width="27.42578125" style="4" customWidth="1"/>
    <col min="2" max="2" width="10" style="4" customWidth="1"/>
    <col min="3" max="3" width="11.42578125" style="4"/>
    <col min="4" max="4" width="10.140625" style="92" bestFit="1" customWidth="1"/>
    <col min="5" max="5" width="7.5703125" style="4" bestFit="1" customWidth="1"/>
    <col min="6" max="6" width="11.42578125" style="4"/>
    <col min="7" max="7" width="9" style="92" bestFit="1" customWidth="1"/>
    <col min="8" max="8" width="7.5703125" style="4" bestFit="1" customWidth="1"/>
    <col min="9" max="9" width="11.42578125" style="4"/>
    <col min="10" max="10" width="9" style="92" bestFit="1" customWidth="1"/>
    <col min="11" max="11" width="7.5703125" style="4" bestFit="1" customWidth="1"/>
    <col min="12" max="12" width="11.42578125" style="4"/>
    <col min="13" max="13" width="9" style="92" bestFit="1" customWidth="1"/>
    <col min="14" max="14" width="7.5703125" style="4" customWidth="1"/>
    <col min="15" max="15" width="11.42578125" style="4"/>
    <col min="16" max="16" width="9" style="92" bestFit="1" customWidth="1"/>
    <col min="17" max="17" width="9" style="4" customWidth="1"/>
    <col min="18" max="18" width="15.7109375" style="4" bestFit="1" customWidth="1"/>
    <col min="19" max="19" width="8.5703125" style="92" customWidth="1"/>
    <col min="20" max="20" width="7.5703125" style="4" bestFit="1" customWidth="1"/>
    <col min="21" max="21" width="17" style="4" bestFit="1" customWidth="1"/>
    <col min="22" max="22" width="10.28515625" style="161" customWidth="1"/>
    <col min="23" max="23" width="7.5703125" style="169" bestFit="1" customWidth="1"/>
    <col min="24" max="24" width="10.5703125" style="4" customWidth="1"/>
    <col min="25" max="25" width="9" style="161" bestFit="1" customWidth="1"/>
    <col min="26" max="26" width="7.5703125" style="4" bestFit="1" customWidth="1"/>
    <col min="27" max="27" width="11.42578125" style="4"/>
    <col min="28" max="28" width="9" style="161" bestFit="1" customWidth="1"/>
    <col min="29" max="29" width="7.5703125" style="4" bestFit="1" customWidth="1"/>
    <col min="30" max="30" width="11.42578125" style="4"/>
    <col min="31" max="31" width="9" style="161" bestFit="1" customWidth="1"/>
    <col min="32" max="32" width="7.5703125" style="4" bestFit="1" customWidth="1"/>
    <col min="33" max="33" width="11.42578125" style="4"/>
    <col min="34" max="34" width="11.42578125" style="161"/>
    <col min="35" max="35" width="7.5703125" style="4" bestFit="1" customWidth="1"/>
    <col min="36" max="36" width="11.42578125" style="4"/>
    <col min="37" max="37" width="11.42578125" style="161"/>
    <col min="38" max="38" width="7.5703125" style="4" bestFit="1" customWidth="1"/>
    <col min="39" max="39" width="12.7109375" style="4" bestFit="1" customWidth="1"/>
    <col min="40" max="40" width="9" style="161" bestFit="1" customWidth="1"/>
    <col min="41" max="41" width="7.5703125" style="4" bestFit="1" customWidth="1"/>
    <col min="42" max="42" width="14.5703125" style="4" bestFit="1" customWidth="1"/>
    <col min="43" max="43" width="9" style="161" bestFit="1" customWidth="1"/>
    <col min="44" max="44" width="7.5703125" style="4" bestFit="1" customWidth="1"/>
    <col min="45" max="45" width="11.42578125" style="4"/>
    <col min="46" max="46" width="9" style="161" bestFit="1" customWidth="1"/>
    <col min="47" max="47" width="7.5703125" style="4" bestFit="1" customWidth="1"/>
    <col min="48" max="48" width="11.42578125" style="4"/>
    <col min="49" max="49" width="11.42578125" style="161"/>
    <col min="50" max="50" width="7.5703125" style="4" bestFit="1" customWidth="1"/>
    <col min="51" max="51" width="11.42578125" style="4"/>
    <col min="52" max="52" width="11.42578125" style="161"/>
    <col min="53" max="53" width="7.5703125" style="4" bestFit="1" customWidth="1"/>
    <col min="54" max="54" width="15.7109375" style="4" bestFit="1" customWidth="1"/>
    <col min="55" max="55" width="15.7109375" style="161" customWidth="1"/>
    <col min="56" max="56" width="7.5703125" style="4" bestFit="1" customWidth="1"/>
    <col min="57" max="57" width="11.42578125" style="4"/>
    <col min="58" max="58" width="11.42578125" style="161"/>
    <col min="59" max="59" width="7.5703125" style="4" bestFit="1" customWidth="1"/>
    <col min="60" max="60" width="11.42578125" style="4"/>
    <col min="61" max="61" width="11.42578125" style="161"/>
    <col min="62" max="62" width="7.5703125" style="4" bestFit="1" customWidth="1"/>
    <col min="63" max="63" width="11.42578125" style="4"/>
    <col min="64" max="64" width="11.42578125" style="161"/>
    <col min="65" max="65" width="7.5703125" style="4" bestFit="1" customWidth="1"/>
    <col min="66" max="66" width="11.42578125" style="4"/>
    <col min="67" max="67" width="11.42578125" style="161"/>
    <col min="68" max="68" width="7.5703125" style="4" bestFit="1" customWidth="1"/>
    <col min="69" max="69" width="11.42578125" style="4"/>
    <col min="70" max="70" width="11.42578125" style="161"/>
    <col min="71" max="71" width="7.5703125" style="4" bestFit="1" customWidth="1"/>
    <col min="72" max="72" width="11.42578125" style="4"/>
    <col min="73" max="73" width="11.42578125" style="161"/>
    <col min="74" max="74" width="7.5703125" style="4" bestFit="1" customWidth="1"/>
    <col min="75" max="75" width="11.42578125" style="4"/>
    <col min="76" max="76" width="11.42578125" style="161"/>
    <col min="77" max="77" width="7.5703125" style="4" bestFit="1" customWidth="1"/>
    <col min="78" max="78" width="11.42578125" style="4"/>
    <col min="79" max="79" width="9" style="161" bestFit="1" customWidth="1"/>
    <col min="80" max="80" width="7.5703125" style="169" bestFit="1" customWidth="1"/>
    <col min="81" max="81" width="11.42578125" style="4"/>
    <col min="82" max="82" width="9" style="161" bestFit="1" customWidth="1"/>
    <col min="83" max="83" width="7.5703125" style="169" bestFit="1" customWidth="1"/>
    <col min="84" max="84" width="11.42578125" style="4"/>
    <col min="85" max="85" width="9" style="161" bestFit="1" customWidth="1"/>
    <col min="86" max="86" width="7.5703125" style="4" bestFit="1" customWidth="1"/>
    <col min="87" max="87" width="11.42578125" style="4"/>
    <col min="88" max="88" width="9" style="161" bestFit="1" customWidth="1"/>
    <col min="89" max="89" width="7.5703125" style="4" bestFit="1" customWidth="1"/>
    <col min="90" max="90" width="11.42578125" style="4"/>
    <col min="91" max="91" width="9" style="161" bestFit="1" customWidth="1"/>
    <col min="92" max="92" width="7.5703125" style="169" bestFit="1" customWidth="1"/>
    <col min="93" max="93" width="11.42578125" style="4"/>
    <col min="94" max="94" width="9" style="161" bestFit="1" customWidth="1"/>
    <col min="95" max="95" width="7.5703125" style="169" bestFit="1" customWidth="1"/>
    <col min="96" max="96" width="11.42578125" style="4"/>
    <col min="97" max="97" width="9" style="161" bestFit="1" customWidth="1"/>
    <col min="98" max="98" width="7.5703125" style="169" bestFit="1" customWidth="1"/>
    <col min="99" max="99" width="11.42578125" style="4"/>
    <col min="100" max="100" width="9" style="161" bestFit="1" customWidth="1"/>
    <col min="101" max="101" width="7.5703125" style="169" bestFit="1" customWidth="1"/>
    <col min="102" max="102" width="11.42578125" style="4"/>
    <col min="103" max="103" width="9" style="161" bestFit="1" customWidth="1"/>
    <col min="104" max="104" width="7.5703125" style="169" bestFit="1" customWidth="1"/>
    <col min="105" max="105" width="11.42578125" style="4"/>
    <col min="106" max="106" width="9" style="161" bestFit="1" customWidth="1"/>
    <col min="107" max="107" width="12" style="4" customWidth="1"/>
    <col min="108" max="16384" width="11.42578125" style="4"/>
  </cols>
  <sheetData>
    <row r="1" spans="1:202" ht="18" x14ac:dyDescent="0.25">
      <c r="A1" s="213"/>
      <c r="B1" s="213"/>
      <c r="C1" s="213"/>
      <c r="D1" s="214"/>
      <c r="E1" s="213"/>
      <c r="F1" s="213"/>
      <c r="G1" s="214"/>
      <c r="H1" s="213"/>
      <c r="I1" s="213"/>
      <c r="J1" s="214"/>
      <c r="K1" s="213"/>
      <c r="L1" s="148"/>
      <c r="M1" s="215"/>
      <c r="N1" s="148"/>
      <c r="O1" s="148"/>
      <c r="P1" s="215"/>
      <c r="Q1" s="148"/>
      <c r="R1" s="148"/>
      <c r="S1" s="215"/>
      <c r="T1" s="148"/>
      <c r="CH1" s="169"/>
      <c r="CK1" s="169"/>
    </row>
    <row r="2" spans="1:202" ht="12" customHeight="1" x14ac:dyDescent="0.25">
      <c r="A2" s="213"/>
      <c r="B2" s="213"/>
      <c r="C2" s="213"/>
      <c r="D2" s="214"/>
      <c r="E2" s="213"/>
      <c r="F2" s="213"/>
      <c r="G2" s="214"/>
      <c r="H2" s="213"/>
      <c r="I2" s="213"/>
      <c r="J2" s="214"/>
      <c r="K2" s="213"/>
      <c r="L2" s="148"/>
      <c r="M2" s="215"/>
      <c r="N2" s="148"/>
      <c r="O2" s="148"/>
      <c r="P2" s="215"/>
      <c r="Q2" s="148"/>
      <c r="R2" s="148"/>
      <c r="S2" s="215"/>
      <c r="T2" s="148"/>
      <c r="CH2" s="169"/>
      <c r="CK2" s="169"/>
    </row>
    <row r="3" spans="1:202" x14ac:dyDescent="0.2">
      <c r="A3" s="150"/>
      <c r="B3" s="170"/>
      <c r="C3" s="150"/>
      <c r="D3" s="215"/>
      <c r="E3" s="170"/>
      <c r="F3" s="150"/>
      <c r="G3" s="215"/>
      <c r="H3" s="170"/>
      <c r="I3" s="150"/>
      <c r="J3" s="215"/>
      <c r="K3" s="170"/>
      <c r="L3" s="150"/>
      <c r="M3" s="215"/>
      <c r="N3" s="170"/>
      <c r="O3" s="150"/>
      <c r="P3" s="215"/>
      <c r="Q3" s="170"/>
      <c r="R3" s="150"/>
      <c r="S3" s="215"/>
      <c r="T3" s="170"/>
      <c r="U3" s="150"/>
      <c r="V3" s="159"/>
      <c r="W3" s="158"/>
      <c r="X3" s="150"/>
      <c r="Y3" s="159"/>
      <c r="Z3" s="170"/>
      <c r="AA3" s="150"/>
      <c r="AB3" s="159"/>
      <c r="AC3" s="170"/>
      <c r="AD3" s="150"/>
      <c r="AE3" s="159"/>
      <c r="AF3" s="170"/>
      <c r="AG3" s="150"/>
      <c r="AH3" s="159"/>
      <c r="AI3" s="162"/>
      <c r="AJ3" s="150"/>
      <c r="AK3" s="159"/>
      <c r="AL3" s="170"/>
      <c r="AM3" s="150"/>
      <c r="AN3" s="159"/>
      <c r="AO3" s="170"/>
      <c r="AP3" s="150"/>
      <c r="AQ3" s="159"/>
      <c r="AR3" s="170"/>
      <c r="AS3" s="150"/>
      <c r="AT3" s="159"/>
      <c r="AU3" s="170"/>
      <c r="AV3" s="150"/>
      <c r="AW3" s="159"/>
      <c r="AX3" s="170"/>
      <c r="AY3" s="150"/>
      <c r="AZ3" s="159"/>
      <c r="BA3" s="170"/>
      <c r="BB3" s="150"/>
      <c r="BC3" s="159"/>
      <c r="BD3" s="170"/>
      <c r="BE3" s="150"/>
      <c r="BF3" s="159"/>
      <c r="BG3" s="170"/>
      <c r="BH3" s="150"/>
      <c r="BI3" s="159"/>
      <c r="BJ3" s="170"/>
      <c r="BK3" s="150"/>
      <c r="BL3" s="159"/>
      <c r="BM3" s="170"/>
      <c r="BN3" s="150"/>
      <c r="BO3" s="159"/>
      <c r="BP3" s="170"/>
      <c r="BQ3" s="150"/>
      <c r="BR3" s="159"/>
      <c r="BS3" s="170"/>
      <c r="BT3" s="150"/>
      <c r="BU3" s="159"/>
      <c r="BV3" s="170"/>
      <c r="BW3" s="150"/>
      <c r="BX3" s="159"/>
      <c r="BY3" s="170"/>
      <c r="BZ3" s="150"/>
      <c r="CA3" s="159"/>
      <c r="CB3" s="158"/>
      <c r="CC3" s="150"/>
      <c r="CD3" s="159"/>
      <c r="CE3" s="158"/>
      <c r="CF3" s="150"/>
      <c r="CG3" s="159"/>
      <c r="CH3" s="158"/>
      <c r="CI3" s="150"/>
      <c r="CJ3" s="159"/>
      <c r="CK3" s="158"/>
      <c r="CL3" s="150"/>
      <c r="CM3" s="159"/>
      <c r="CN3" s="158"/>
      <c r="CO3" s="150"/>
      <c r="CP3" s="159"/>
      <c r="CQ3" s="158"/>
      <c r="CR3" s="150"/>
      <c r="CS3" s="159"/>
      <c r="CT3" s="158"/>
      <c r="CU3" s="150"/>
      <c r="CV3" s="159"/>
      <c r="CW3" s="158"/>
      <c r="CX3" s="150"/>
      <c r="CY3" s="159"/>
      <c r="CZ3" s="158"/>
      <c r="DA3" s="150"/>
      <c r="DB3" s="159"/>
      <c r="DC3" s="158"/>
      <c r="DD3" s="150"/>
      <c r="DE3" s="159"/>
      <c r="DF3" s="158"/>
      <c r="DG3" s="150"/>
      <c r="DH3" s="159"/>
      <c r="DI3" s="158"/>
      <c r="DJ3" s="150"/>
      <c r="DK3" s="159"/>
      <c r="DL3" s="158"/>
      <c r="DM3" s="150"/>
      <c r="DN3" s="159"/>
      <c r="DO3" s="158"/>
      <c r="DP3" s="150"/>
      <c r="DQ3" s="159"/>
      <c r="DR3" s="158"/>
      <c r="DS3" s="150"/>
      <c r="DT3" s="159"/>
      <c r="DU3" s="158"/>
      <c r="DV3" s="150"/>
      <c r="DW3" s="159"/>
      <c r="DX3" s="158"/>
      <c r="DY3" s="150"/>
      <c r="DZ3" s="159"/>
      <c r="EA3" s="158"/>
      <c r="EB3" s="150"/>
      <c r="EC3" s="159"/>
      <c r="ED3" s="158"/>
      <c r="EE3" s="150"/>
      <c r="EF3" s="159"/>
      <c r="EG3" s="158"/>
      <c r="EH3" s="150"/>
      <c r="EI3" s="159"/>
      <c r="EJ3" s="158"/>
      <c r="EK3" s="150"/>
      <c r="EL3" s="159"/>
      <c r="EM3" s="158"/>
      <c r="EN3" s="150"/>
      <c r="EO3" s="159"/>
      <c r="EP3" s="158"/>
      <c r="EQ3" s="150"/>
      <c r="ER3" s="159"/>
      <c r="ES3" s="158"/>
      <c r="ET3" s="150"/>
      <c r="EU3" s="159"/>
      <c r="EV3" s="158"/>
      <c r="EW3" s="150"/>
      <c r="EX3" s="159"/>
      <c r="EY3" s="158"/>
      <c r="EZ3" s="150"/>
      <c r="FA3" s="159"/>
      <c r="FB3" s="158"/>
      <c r="FC3" s="150"/>
      <c r="FD3" s="159"/>
      <c r="FE3" s="158"/>
      <c r="FF3" s="150"/>
      <c r="FG3" s="159"/>
      <c r="FH3" s="158"/>
      <c r="FI3" s="150"/>
      <c r="FJ3" s="159"/>
      <c r="FK3" s="158"/>
      <c r="FL3" s="150"/>
      <c r="FM3" s="159"/>
      <c r="FN3" s="158"/>
      <c r="FO3" s="150"/>
      <c r="FP3" s="159"/>
      <c r="FQ3" s="158"/>
      <c r="FR3" s="150"/>
      <c r="FS3" s="159"/>
      <c r="FT3" s="158"/>
      <c r="FU3" s="150"/>
      <c r="FV3" s="159"/>
      <c r="FW3" s="158"/>
      <c r="FX3" s="150"/>
      <c r="FY3" s="159"/>
      <c r="FZ3" s="158"/>
      <c r="GA3" s="150"/>
      <c r="GB3" s="159"/>
      <c r="GC3" s="158"/>
      <c r="GD3" s="150"/>
      <c r="GE3" s="159"/>
      <c r="GF3" s="158"/>
      <c r="GG3" s="150"/>
      <c r="GH3" s="159"/>
      <c r="GI3" s="158"/>
      <c r="GJ3" s="150"/>
      <c r="GK3" s="159"/>
      <c r="GL3" s="158"/>
      <c r="GM3" s="150"/>
      <c r="GN3" s="159"/>
      <c r="GO3" s="158"/>
      <c r="GP3" s="150"/>
      <c r="GQ3" s="159"/>
      <c r="GR3" s="158"/>
      <c r="GS3" s="150"/>
      <c r="GT3" s="159"/>
    </row>
    <row r="4" spans="1:202" x14ac:dyDescent="0.2">
      <c r="A4" s="151"/>
      <c r="B4" s="160"/>
      <c r="C4" s="151"/>
      <c r="E4" s="160"/>
      <c r="F4" s="151"/>
      <c r="H4" s="160"/>
      <c r="I4" s="151"/>
      <c r="K4" s="160"/>
      <c r="L4" s="151"/>
      <c r="N4" s="160"/>
      <c r="O4" s="151"/>
      <c r="Q4" s="160"/>
      <c r="R4" s="151"/>
      <c r="T4" s="160"/>
      <c r="U4" s="151"/>
      <c r="W4" s="160"/>
      <c r="X4" s="151"/>
      <c r="Z4" s="160"/>
      <c r="AA4" s="151"/>
      <c r="AC4" s="160"/>
      <c r="AD4" s="151"/>
      <c r="AF4" s="160"/>
      <c r="AG4" s="151"/>
      <c r="AI4" s="160"/>
      <c r="AJ4" s="151"/>
      <c r="AL4" s="160"/>
      <c r="AM4" s="151"/>
      <c r="AO4" s="160"/>
      <c r="AP4" s="151"/>
      <c r="AR4" s="160"/>
      <c r="AS4" s="151"/>
      <c r="AU4" s="160"/>
      <c r="AV4" s="151"/>
      <c r="AX4" s="160"/>
      <c r="AY4" s="151"/>
      <c r="BA4" s="160"/>
      <c r="BB4" s="151"/>
      <c r="BD4" s="160"/>
      <c r="BE4" s="151"/>
      <c r="BG4" s="160"/>
      <c r="BH4" s="151"/>
      <c r="BJ4" s="160"/>
      <c r="BK4" s="151"/>
      <c r="BM4" s="160"/>
      <c r="BN4" s="151"/>
      <c r="BP4" s="160"/>
      <c r="BQ4" s="151"/>
      <c r="BS4" s="160"/>
      <c r="BT4" s="151"/>
      <c r="BV4" s="160"/>
      <c r="BW4" s="151"/>
      <c r="BY4" s="160"/>
      <c r="BZ4" s="151"/>
      <c r="CB4" s="160"/>
      <c r="CC4" s="151"/>
      <c r="CE4" s="160"/>
      <c r="CF4" s="151"/>
      <c r="CH4" s="160"/>
      <c r="CI4" s="151"/>
      <c r="CK4" s="160"/>
      <c r="CL4" s="151"/>
      <c r="CN4" s="160"/>
      <c r="CO4" s="151"/>
      <c r="CQ4" s="160"/>
      <c r="CR4" s="216"/>
      <c r="CS4" s="217"/>
      <c r="CT4" s="160"/>
      <c r="CU4" s="151"/>
      <c r="CW4" s="160"/>
      <c r="CX4" s="151"/>
      <c r="CZ4" s="160"/>
      <c r="DA4" s="151"/>
      <c r="DC4" s="160"/>
      <c r="DD4" s="151"/>
      <c r="DE4" s="161"/>
      <c r="DF4" s="160"/>
      <c r="DG4" s="151"/>
      <c r="DH4" s="161"/>
      <c r="DI4" s="160"/>
      <c r="DJ4" s="151"/>
      <c r="DK4" s="161"/>
      <c r="DL4" s="160"/>
      <c r="DM4" s="151"/>
      <c r="DN4" s="161"/>
      <c r="DO4" s="160"/>
      <c r="DP4" s="151"/>
      <c r="DQ4" s="161"/>
      <c r="DR4" s="160"/>
      <c r="DS4" s="151"/>
      <c r="DT4" s="161"/>
      <c r="DU4" s="160"/>
      <c r="DV4" s="151"/>
      <c r="DW4" s="161"/>
      <c r="DX4" s="160"/>
      <c r="DY4" s="151"/>
      <c r="DZ4" s="161"/>
      <c r="EA4" s="160"/>
      <c r="EB4" s="151"/>
      <c r="EC4" s="161"/>
      <c r="ED4" s="160"/>
      <c r="EE4" s="151"/>
      <c r="EF4" s="161"/>
      <c r="EG4" s="160"/>
      <c r="EH4" s="151"/>
      <c r="EI4" s="161"/>
      <c r="EJ4" s="160"/>
      <c r="EK4" s="151"/>
      <c r="EL4" s="161"/>
      <c r="EM4" s="160"/>
      <c r="EN4" s="151"/>
      <c r="EO4" s="161"/>
      <c r="EP4" s="160"/>
      <c r="EQ4" s="151"/>
      <c r="ER4" s="161"/>
      <c r="ES4" s="160"/>
      <c r="ET4" s="151"/>
      <c r="EU4" s="161"/>
      <c r="EV4" s="160"/>
      <c r="EW4" s="151"/>
      <c r="EX4" s="161"/>
      <c r="EY4" s="160"/>
      <c r="EZ4" s="151"/>
      <c r="FA4" s="161"/>
      <c r="FB4" s="160"/>
      <c r="FC4" s="151"/>
      <c r="FD4" s="161"/>
      <c r="FE4" s="160"/>
      <c r="FF4" s="151"/>
      <c r="FG4" s="161"/>
      <c r="FH4" s="160"/>
      <c r="FI4" s="151"/>
      <c r="FJ4" s="161"/>
      <c r="FK4" s="160"/>
      <c r="FL4" s="151"/>
      <c r="FM4" s="161"/>
      <c r="FN4" s="160"/>
      <c r="FO4" s="151"/>
      <c r="FP4" s="161"/>
      <c r="FQ4" s="160"/>
      <c r="FR4" s="151"/>
      <c r="FS4" s="161"/>
      <c r="FT4" s="160"/>
      <c r="FU4" s="151"/>
      <c r="FV4" s="161"/>
      <c r="FW4" s="160"/>
      <c r="FX4" s="151"/>
      <c r="FY4" s="161"/>
      <c r="FZ4" s="160"/>
      <c r="GA4" s="151"/>
      <c r="GB4" s="161"/>
      <c r="GC4" s="160"/>
      <c r="GD4" s="151"/>
      <c r="GE4" s="161"/>
      <c r="GF4" s="160"/>
      <c r="GG4" s="151"/>
      <c r="GH4" s="161"/>
      <c r="GI4" s="160"/>
      <c r="GJ4" s="151"/>
      <c r="GK4" s="161"/>
      <c r="GL4" s="160"/>
      <c r="GM4" s="151"/>
      <c r="GN4" s="161"/>
      <c r="GO4" s="160"/>
      <c r="GP4" s="151"/>
      <c r="GQ4" s="161"/>
      <c r="GR4" s="160"/>
      <c r="GS4" s="151"/>
      <c r="GT4" s="161"/>
    </row>
    <row r="5" spans="1:202" x14ac:dyDescent="0.2">
      <c r="A5" s="148"/>
      <c r="B5" s="162"/>
      <c r="C5" s="149"/>
      <c r="D5" s="218"/>
      <c r="E5" s="162"/>
      <c r="F5" s="149"/>
      <c r="G5" s="218"/>
      <c r="H5" s="162"/>
      <c r="I5" s="149"/>
      <c r="J5" s="218"/>
      <c r="K5" s="162"/>
      <c r="L5" s="149"/>
      <c r="M5" s="218"/>
      <c r="N5" s="162"/>
      <c r="O5" s="149"/>
      <c r="P5" s="218"/>
      <c r="Q5" s="162"/>
      <c r="R5" s="149"/>
      <c r="S5" s="218"/>
      <c r="T5" s="162"/>
      <c r="U5" s="149"/>
      <c r="V5" s="218"/>
      <c r="W5" s="162"/>
      <c r="X5" s="149"/>
      <c r="Y5" s="218"/>
      <c r="Z5" s="162"/>
      <c r="AA5" s="149"/>
      <c r="AB5" s="218"/>
      <c r="AC5" s="162"/>
      <c r="AD5" s="149"/>
      <c r="AE5" s="218"/>
      <c r="AF5" s="162"/>
      <c r="AG5" s="149"/>
      <c r="AH5" s="218"/>
      <c r="AI5" s="162"/>
      <c r="AJ5" s="149"/>
      <c r="AK5" s="218"/>
      <c r="AL5" s="162"/>
      <c r="AM5" s="149"/>
      <c r="AN5" s="218"/>
      <c r="AO5" s="162"/>
      <c r="AP5" s="149"/>
      <c r="AQ5" s="218"/>
      <c r="AR5" s="162"/>
      <c r="AS5" s="149"/>
      <c r="AT5" s="218"/>
      <c r="AU5" s="162"/>
      <c r="AV5" s="149"/>
      <c r="AW5" s="218"/>
      <c r="AX5" s="162"/>
      <c r="AY5" s="149"/>
      <c r="AZ5" s="218"/>
      <c r="BA5" s="162"/>
      <c r="BB5" s="149"/>
      <c r="BC5" s="218"/>
      <c r="BD5" s="162"/>
      <c r="BE5" s="149"/>
      <c r="BF5" s="218"/>
      <c r="BG5" s="162"/>
      <c r="BH5" s="149"/>
      <c r="BI5" s="218"/>
      <c r="BJ5" s="162"/>
      <c r="BK5" s="149"/>
      <c r="BL5" s="218"/>
      <c r="BM5" s="162"/>
      <c r="BN5" s="149"/>
      <c r="BO5" s="218"/>
      <c r="BP5" s="162"/>
      <c r="BQ5" s="149"/>
      <c r="BR5" s="218"/>
      <c r="BS5" s="162"/>
      <c r="BT5" s="149"/>
      <c r="BU5" s="218"/>
      <c r="BV5" s="162"/>
      <c r="BW5" s="149"/>
      <c r="BX5" s="218"/>
      <c r="BY5" s="162"/>
      <c r="BZ5" s="149"/>
      <c r="CA5" s="218"/>
      <c r="CB5" s="162"/>
      <c r="CC5" s="149"/>
      <c r="CD5" s="218"/>
      <c r="CE5" s="162"/>
      <c r="CF5" s="149"/>
      <c r="CG5" s="218"/>
      <c r="CH5" s="162"/>
      <c r="CI5" s="149"/>
      <c r="CJ5" s="218"/>
      <c r="CK5" s="162"/>
      <c r="CL5" s="149"/>
      <c r="CM5" s="218"/>
      <c r="CN5" s="162"/>
      <c r="CO5" s="149"/>
      <c r="CP5" s="218"/>
      <c r="CQ5" s="162"/>
      <c r="CR5" s="149"/>
      <c r="CS5" s="218"/>
      <c r="CT5" s="162"/>
      <c r="CU5" s="149"/>
      <c r="CV5" s="218"/>
      <c r="CW5" s="162"/>
      <c r="CX5" s="149"/>
      <c r="CY5" s="218"/>
      <c r="CZ5" s="162"/>
      <c r="DA5" s="149"/>
      <c r="DC5" s="162"/>
      <c r="DD5" s="149"/>
      <c r="DE5" s="161"/>
      <c r="DF5" s="162"/>
      <c r="DG5" s="149"/>
      <c r="DH5" s="161"/>
      <c r="DI5" s="162"/>
      <c r="DJ5" s="149"/>
      <c r="DK5" s="161"/>
      <c r="DL5" s="162"/>
      <c r="DM5" s="149"/>
      <c r="DN5" s="161"/>
      <c r="DO5" s="162"/>
      <c r="DP5" s="149"/>
      <c r="DQ5" s="161"/>
      <c r="DR5" s="162"/>
      <c r="DS5" s="149"/>
      <c r="DT5" s="161"/>
      <c r="DU5" s="162"/>
      <c r="DV5" s="149"/>
      <c r="DW5" s="161"/>
      <c r="DX5" s="162"/>
      <c r="DY5" s="149"/>
      <c r="DZ5" s="161"/>
      <c r="EA5" s="162"/>
      <c r="EB5" s="149"/>
      <c r="EC5" s="161"/>
      <c r="ED5" s="162"/>
      <c r="EE5" s="149"/>
      <c r="EF5" s="161"/>
      <c r="EG5" s="162"/>
      <c r="EH5" s="149"/>
      <c r="EI5" s="161"/>
      <c r="EJ5" s="162"/>
      <c r="EK5" s="149"/>
      <c r="EL5" s="161"/>
      <c r="EM5" s="162"/>
      <c r="EN5" s="149"/>
      <c r="EO5" s="161"/>
      <c r="EP5" s="162"/>
      <c r="EQ5" s="149"/>
      <c r="ER5" s="161"/>
      <c r="ES5" s="162"/>
      <c r="ET5" s="149"/>
      <c r="EU5" s="161"/>
      <c r="EV5" s="162"/>
      <c r="EW5" s="149"/>
      <c r="EX5" s="161"/>
      <c r="EY5" s="162"/>
      <c r="EZ5" s="149"/>
      <c r="FA5" s="161"/>
      <c r="FB5" s="162"/>
      <c r="FC5" s="149"/>
      <c r="FD5" s="161"/>
      <c r="FE5" s="162"/>
      <c r="FF5" s="149"/>
      <c r="FG5" s="161"/>
      <c r="FH5" s="162"/>
      <c r="FI5" s="149"/>
      <c r="FJ5" s="161"/>
      <c r="FK5" s="162"/>
      <c r="FL5" s="149"/>
      <c r="FM5" s="161"/>
      <c r="FN5" s="162"/>
      <c r="FO5" s="149"/>
      <c r="FP5" s="161"/>
      <c r="FQ5" s="162"/>
      <c r="FR5" s="149"/>
      <c r="FS5" s="161"/>
      <c r="FT5" s="162"/>
      <c r="FU5" s="149"/>
      <c r="FV5" s="161"/>
      <c r="FW5" s="162"/>
      <c r="FX5" s="149"/>
      <c r="FY5" s="161"/>
      <c r="FZ5" s="162"/>
      <c r="GA5" s="149"/>
      <c r="GB5" s="161"/>
      <c r="GC5" s="162"/>
      <c r="GD5" s="149"/>
      <c r="GE5" s="161"/>
      <c r="GF5" s="162"/>
      <c r="GG5" s="149"/>
      <c r="GH5" s="161"/>
      <c r="GI5" s="162"/>
      <c r="GJ5" s="149"/>
      <c r="GK5" s="161"/>
      <c r="GL5" s="162"/>
      <c r="GM5" s="149"/>
      <c r="GN5" s="161"/>
      <c r="GO5" s="162"/>
      <c r="GP5" s="149"/>
      <c r="GQ5" s="161"/>
      <c r="GR5" s="162"/>
      <c r="GS5" s="149"/>
      <c r="GT5" s="161"/>
    </row>
    <row r="6" spans="1:202" x14ac:dyDescent="0.2">
      <c r="B6" s="219"/>
      <c r="C6" s="164"/>
      <c r="D6" s="220"/>
      <c r="E6" s="219"/>
      <c r="F6" s="164"/>
      <c r="G6" s="220"/>
      <c r="H6" s="219"/>
      <c r="I6" s="164"/>
      <c r="J6" s="220"/>
      <c r="K6" s="219"/>
      <c r="L6" s="164"/>
      <c r="M6" s="220"/>
      <c r="N6" s="219"/>
      <c r="O6" s="164"/>
      <c r="P6" s="220"/>
      <c r="Q6" s="219"/>
      <c r="R6" s="164"/>
      <c r="S6" s="220"/>
      <c r="T6" s="219"/>
      <c r="U6" s="164"/>
      <c r="V6" s="221"/>
      <c r="W6" s="163"/>
      <c r="X6" s="164"/>
      <c r="Y6" s="221"/>
      <c r="Z6" s="219"/>
      <c r="AA6" s="164"/>
      <c r="AB6" s="221"/>
      <c r="AC6" s="219"/>
      <c r="AD6" s="164"/>
      <c r="AE6" s="221"/>
      <c r="AF6" s="219"/>
      <c r="AG6" s="164"/>
      <c r="AH6" s="221"/>
      <c r="AI6" s="219"/>
      <c r="AJ6" s="164"/>
      <c r="AK6" s="221"/>
      <c r="AL6" s="219"/>
      <c r="AM6" s="164"/>
      <c r="AN6" s="221"/>
      <c r="AO6" s="219"/>
      <c r="AP6" s="164"/>
      <c r="AQ6" s="221"/>
      <c r="AR6" s="219"/>
      <c r="AS6" s="164"/>
      <c r="AT6" s="221"/>
      <c r="AU6" s="219"/>
      <c r="AV6" s="164"/>
      <c r="AW6" s="221"/>
      <c r="AX6" s="219"/>
      <c r="AY6" s="164"/>
      <c r="AZ6" s="221"/>
      <c r="BA6" s="219"/>
      <c r="BB6" s="164"/>
      <c r="BC6" s="217"/>
      <c r="BD6" s="219"/>
      <c r="BE6" s="164"/>
      <c r="BF6" s="217"/>
      <c r="BG6" s="219"/>
      <c r="BH6" s="164"/>
      <c r="BI6" s="221"/>
      <c r="BJ6" s="219"/>
      <c r="BK6" s="164"/>
      <c r="BL6" s="221"/>
      <c r="BM6" s="219"/>
      <c r="BN6" s="164"/>
      <c r="BO6" s="217"/>
      <c r="BP6" s="219"/>
      <c r="BQ6" s="164"/>
      <c r="BR6" s="221"/>
      <c r="BS6" s="219"/>
      <c r="BT6" s="164"/>
      <c r="BU6" s="221"/>
      <c r="BV6" s="219"/>
      <c r="BW6" s="164"/>
      <c r="BX6" s="217"/>
      <c r="BY6" s="219"/>
      <c r="BZ6" s="164"/>
      <c r="CA6" s="221"/>
      <c r="CB6" s="163"/>
      <c r="CC6" s="164"/>
      <c r="CD6" s="221"/>
      <c r="CE6" s="163"/>
      <c r="CF6" s="164"/>
      <c r="CG6" s="221"/>
      <c r="CH6" s="163"/>
      <c r="CI6" s="164"/>
      <c r="CJ6" s="221"/>
      <c r="CK6" s="163"/>
      <c r="CL6" s="164"/>
      <c r="CM6" s="221"/>
      <c r="CN6" s="163"/>
      <c r="CO6" s="164"/>
      <c r="CP6" s="221"/>
      <c r="CQ6" s="163"/>
      <c r="CR6" s="164"/>
      <c r="CS6" s="221"/>
      <c r="CT6" s="163"/>
      <c r="CU6" s="164"/>
      <c r="CV6" s="217"/>
      <c r="CW6" s="163"/>
      <c r="CX6" s="164"/>
      <c r="CY6" s="217"/>
      <c r="CZ6" s="163"/>
      <c r="DA6" s="164"/>
      <c r="DC6" s="163"/>
      <c r="DD6" s="164"/>
      <c r="DE6" s="161"/>
      <c r="DF6" s="163"/>
      <c r="DG6" s="164"/>
      <c r="DH6" s="161"/>
      <c r="DI6" s="163"/>
      <c r="DJ6" s="164"/>
      <c r="DK6" s="161"/>
      <c r="DL6" s="163"/>
      <c r="DM6" s="164"/>
      <c r="DN6" s="161"/>
      <c r="DO6" s="163"/>
      <c r="DP6" s="164"/>
      <c r="DQ6" s="161"/>
      <c r="DR6" s="163"/>
      <c r="DS6" s="164"/>
      <c r="DT6" s="161"/>
      <c r="DU6" s="163"/>
      <c r="DV6" s="164"/>
      <c r="DW6" s="161"/>
      <c r="DX6" s="163"/>
      <c r="DY6" s="164"/>
      <c r="DZ6" s="161"/>
      <c r="EA6" s="163"/>
      <c r="EB6" s="164"/>
      <c r="EC6" s="161"/>
      <c r="ED6" s="163"/>
      <c r="EE6" s="222"/>
      <c r="EF6" s="161"/>
      <c r="EG6" s="163"/>
      <c r="EH6" s="222"/>
      <c r="EI6" s="161"/>
      <c r="EJ6" s="163"/>
      <c r="EK6" s="164"/>
      <c r="EL6" s="161"/>
      <c r="EM6" s="163"/>
      <c r="EN6" s="164"/>
      <c r="EO6" s="161"/>
      <c r="EP6" s="163"/>
      <c r="EQ6" s="164"/>
      <c r="ER6" s="161"/>
      <c r="ES6" s="163"/>
      <c r="ET6" s="164"/>
      <c r="EU6" s="161"/>
      <c r="EV6" s="163"/>
      <c r="EW6" s="164"/>
      <c r="EX6" s="161"/>
      <c r="EY6" s="163"/>
      <c r="EZ6" s="164"/>
      <c r="FA6" s="161"/>
      <c r="FB6" s="163"/>
      <c r="FC6" s="164"/>
      <c r="FD6" s="161"/>
      <c r="FE6" s="163"/>
      <c r="FF6" s="164"/>
      <c r="FG6" s="161"/>
      <c r="FH6" s="163"/>
      <c r="FI6" s="164"/>
      <c r="FJ6" s="161"/>
      <c r="FK6" s="163"/>
      <c r="FL6" s="164"/>
      <c r="FM6" s="161"/>
      <c r="FN6" s="163"/>
      <c r="FO6" s="164"/>
      <c r="FP6" s="161"/>
      <c r="FQ6" s="163"/>
      <c r="FR6" s="164"/>
      <c r="FS6" s="161"/>
      <c r="FT6" s="163"/>
      <c r="FU6" s="164"/>
      <c r="FV6" s="161"/>
      <c r="FW6" s="163"/>
      <c r="FX6" s="164"/>
      <c r="FY6" s="161"/>
      <c r="FZ6" s="163"/>
      <c r="GA6" s="164"/>
      <c r="GB6" s="161"/>
      <c r="GC6" s="163"/>
      <c r="GD6" s="164"/>
      <c r="GE6" s="161"/>
      <c r="GF6" s="163"/>
      <c r="GG6" s="164"/>
      <c r="GH6" s="161"/>
      <c r="GI6" s="163"/>
      <c r="GJ6" s="164"/>
      <c r="GK6" s="161"/>
      <c r="GL6" s="163"/>
      <c r="GM6" s="164"/>
      <c r="GN6" s="161"/>
      <c r="GO6" s="163"/>
      <c r="GP6" s="164"/>
      <c r="GQ6" s="161"/>
      <c r="GR6" s="163"/>
      <c r="GS6" s="164"/>
      <c r="GT6" s="161"/>
    </row>
    <row r="7" spans="1:202" x14ac:dyDescent="0.2">
      <c r="A7" s="223"/>
      <c r="B7" s="165"/>
      <c r="C7" s="93"/>
      <c r="D7" s="93"/>
      <c r="E7" s="165"/>
      <c r="F7" s="93"/>
      <c r="G7" s="93"/>
      <c r="H7" s="165"/>
      <c r="I7" s="93"/>
      <c r="J7" s="93"/>
      <c r="K7" s="165"/>
      <c r="L7" s="93"/>
      <c r="M7" s="93"/>
      <c r="N7" s="165"/>
      <c r="O7" s="93"/>
      <c r="P7" s="93"/>
      <c r="Q7" s="165"/>
      <c r="R7" s="93"/>
      <c r="S7" s="93"/>
      <c r="T7" s="165"/>
      <c r="U7" s="93"/>
      <c r="V7" s="93"/>
      <c r="W7" s="165"/>
      <c r="X7" s="93"/>
      <c r="Y7" s="93"/>
      <c r="Z7" s="165"/>
      <c r="AA7" s="93"/>
      <c r="AB7" s="93"/>
      <c r="AC7" s="165"/>
      <c r="AD7" s="93"/>
      <c r="AE7" s="93"/>
      <c r="AF7" s="165"/>
      <c r="AG7" s="93"/>
      <c r="AH7" s="93"/>
      <c r="AI7" s="165"/>
      <c r="AJ7" s="93"/>
      <c r="AK7" s="93"/>
      <c r="AL7" s="165"/>
      <c r="AM7" s="93"/>
      <c r="AN7" s="93"/>
      <c r="AO7" s="165"/>
      <c r="AP7" s="93"/>
      <c r="AQ7" s="93"/>
      <c r="AR7" s="165"/>
      <c r="AS7" s="93"/>
      <c r="AT7" s="93"/>
      <c r="AU7" s="165"/>
      <c r="AV7" s="93"/>
      <c r="AW7" s="93"/>
      <c r="AX7" s="165"/>
      <c r="AY7" s="93"/>
      <c r="AZ7" s="93"/>
      <c r="BA7" s="165"/>
      <c r="BB7" s="93"/>
      <c r="BC7" s="93"/>
      <c r="BD7" s="165"/>
      <c r="BE7" s="93"/>
      <c r="BF7" s="93"/>
      <c r="BG7" s="165"/>
      <c r="BH7" s="93"/>
      <c r="BI7" s="93"/>
      <c r="BJ7" s="165"/>
      <c r="BK7" s="93"/>
      <c r="BL7" s="93"/>
      <c r="BM7" s="165"/>
      <c r="BN7" s="93"/>
      <c r="BO7" s="93"/>
      <c r="BP7" s="165"/>
      <c r="BQ7" s="93"/>
      <c r="BR7" s="93"/>
      <c r="BS7" s="165"/>
      <c r="BT7" s="93"/>
      <c r="BU7" s="93"/>
      <c r="BV7" s="165"/>
      <c r="BW7" s="93"/>
      <c r="BX7" s="93"/>
      <c r="BY7" s="165"/>
      <c r="BZ7" s="93"/>
      <c r="CA7" s="93"/>
      <c r="CB7" s="165"/>
      <c r="CC7" s="93"/>
      <c r="CD7" s="93"/>
      <c r="CE7" s="165"/>
      <c r="CF7" s="93"/>
      <c r="CG7" s="93"/>
      <c r="CH7" s="165"/>
      <c r="CI7" s="93"/>
      <c r="CJ7" s="93"/>
      <c r="CK7" s="165"/>
      <c r="CL7" s="93"/>
      <c r="CM7" s="93"/>
      <c r="CN7" s="165"/>
      <c r="CO7" s="93"/>
      <c r="CP7" s="93"/>
      <c r="CQ7" s="165"/>
      <c r="CR7" s="93"/>
      <c r="CS7" s="93"/>
      <c r="CT7" s="165"/>
      <c r="CU7" s="93"/>
      <c r="CV7" s="93"/>
      <c r="CW7" s="165"/>
      <c r="CX7" s="93"/>
      <c r="CY7" s="93"/>
      <c r="CZ7" s="165"/>
      <c r="DA7" s="93"/>
      <c r="DB7" s="166"/>
      <c r="DC7" s="165"/>
      <c r="DD7" s="93"/>
      <c r="DE7" s="166"/>
      <c r="DF7" s="165"/>
      <c r="DG7" s="93"/>
      <c r="DH7" s="166"/>
      <c r="DI7" s="165"/>
      <c r="DJ7" s="93"/>
      <c r="DK7" s="166"/>
      <c r="DL7" s="165"/>
      <c r="DM7" s="93"/>
      <c r="DN7" s="166"/>
      <c r="DO7" s="165"/>
      <c r="DP7" s="93"/>
      <c r="DQ7" s="166"/>
      <c r="DR7" s="165"/>
      <c r="DS7" s="93"/>
      <c r="DT7" s="166"/>
      <c r="DU7" s="165"/>
      <c r="DV7" s="93"/>
      <c r="DW7" s="166"/>
      <c r="DX7" s="165"/>
      <c r="DY7" s="93"/>
      <c r="DZ7" s="166"/>
      <c r="EA7" s="165"/>
      <c r="EB7" s="93"/>
      <c r="EC7" s="166"/>
      <c r="ED7" s="165"/>
      <c r="EE7" s="93"/>
      <c r="EF7" s="166"/>
      <c r="EG7" s="165"/>
      <c r="EH7" s="93"/>
      <c r="EI7" s="166"/>
      <c r="EJ7" s="165"/>
      <c r="EK7" s="93"/>
      <c r="EL7" s="166"/>
      <c r="EM7" s="165"/>
      <c r="EN7" s="93"/>
      <c r="EO7" s="166"/>
      <c r="EP7" s="165"/>
      <c r="EQ7" s="93"/>
      <c r="ER7" s="166"/>
      <c r="ES7" s="165"/>
      <c r="ET7" s="93"/>
      <c r="EU7" s="166"/>
      <c r="EV7" s="165"/>
      <c r="EW7" s="93"/>
      <c r="EX7" s="166"/>
      <c r="EY7" s="165"/>
      <c r="EZ7" s="93"/>
      <c r="FA7" s="166"/>
      <c r="FB7" s="165"/>
      <c r="FC7" s="93"/>
      <c r="FD7" s="166"/>
      <c r="FE7" s="165"/>
      <c r="FF7" s="93"/>
      <c r="FG7" s="166"/>
      <c r="FH7" s="165"/>
      <c r="FI7" s="93"/>
      <c r="FJ7" s="166"/>
      <c r="FK7" s="165"/>
      <c r="FL7" s="93"/>
      <c r="FM7" s="166"/>
      <c r="FN7" s="165"/>
      <c r="FO7" s="93"/>
      <c r="FP7" s="166"/>
      <c r="FQ7" s="165"/>
      <c r="FR7" s="93"/>
      <c r="FS7" s="166"/>
      <c r="FT7" s="165"/>
      <c r="FU7" s="93"/>
      <c r="FV7" s="166"/>
      <c r="FW7" s="165"/>
      <c r="FX7" s="93"/>
      <c r="FY7" s="166"/>
      <c r="FZ7" s="165"/>
      <c r="GA7" s="93"/>
      <c r="GB7" s="166"/>
      <c r="GC7" s="165"/>
      <c r="GD7" s="93"/>
      <c r="GE7" s="166"/>
      <c r="GF7" s="165"/>
      <c r="GG7" s="93"/>
      <c r="GH7" s="166"/>
      <c r="GI7" s="165"/>
      <c r="GJ7" s="93"/>
      <c r="GK7" s="166"/>
      <c r="GL7" s="165"/>
      <c r="GM7" s="93"/>
      <c r="GN7" s="166"/>
      <c r="GO7" s="165"/>
      <c r="GP7" s="93"/>
      <c r="GQ7" s="166"/>
      <c r="GR7" s="165"/>
      <c r="GS7" s="93"/>
      <c r="GT7" s="166"/>
    </row>
    <row r="8" spans="1:202" s="148" customFormat="1" x14ac:dyDescent="0.2">
      <c r="A8" s="224"/>
      <c r="B8" s="162"/>
      <c r="C8" s="149"/>
      <c r="D8" s="218"/>
      <c r="E8" s="149"/>
      <c r="F8" s="149"/>
      <c r="G8" s="218"/>
      <c r="H8" s="149"/>
      <c r="I8" s="149"/>
      <c r="J8" s="218"/>
      <c r="K8" s="149"/>
      <c r="L8" s="149"/>
      <c r="M8" s="218"/>
      <c r="N8" s="149"/>
      <c r="O8" s="149"/>
      <c r="P8" s="218"/>
      <c r="Q8" s="149"/>
      <c r="R8" s="149"/>
      <c r="S8" s="218"/>
      <c r="T8" s="149"/>
      <c r="U8" s="149"/>
      <c r="V8" s="225"/>
      <c r="W8" s="149"/>
      <c r="X8" s="149"/>
      <c r="Y8" s="225"/>
      <c r="Z8" s="149"/>
      <c r="AA8" s="149"/>
      <c r="AB8" s="225"/>
      <c r="AC8" s="149"/>
      <c r="AD8" s="149"/>
      <c r="AE8" s="225"/>
      <c r="AF8" s="149"/>
      <c r="AG8" s="149"/>
      <c r="AH8" s="225"/>
      <c r="AI8" s="149"/>
      <c r="AJ8" s="149"/>
      <c r="AK8" s="225"/>
      <c r="AL8" s="149"/>
      <c r="AM8" s="149"/>
      <c r="AN8" s="225"/>
      <c r="AO8" s="149"/>
      <c r="AP8" s="149"/>
      <c r="AQ8" s="225"/>
      <c r="AR8" s="149"/>
      <c r="AS8" s="149"/>
      <c r="AT8" s="225"/>
      <c r="AU8" s="149"/>
      <c r="AV8" s="149"/>
      <c r="AW8" s="225"/>
      <c r="AX8" s="149"/>
      <c r="AY8" s="149"/>
      <c r="AZ8" s="225"/>
      <c r="BA8" s="149"/>
      <c r="BB8" s="149"/>
      <c r="BC8" s="225"/>
      <c r="BD8" s="149"/>
      <c r="BE8" s="149"/>
      <c r="BF8" s="225"/>
      <c r="BG8" s="149"/>
      <c r="BH8" s="149"/>
      <c r="BI8" s="225"/>
      <c r="BJ8" s="149"/>
      <c r="BK8" s="149"/>
      <c r="BL8" s="225"/>
      <c r="BM8" s="149"/>
      <c r="BN8" s="149"/>
      <c r="BO8" s="225"/>
      <c r="BP8" s="149"/>
      <c r="BQ8" s="149"/>
      <c r="BR8" s="225"/>
      <c r="BS8" s="149"/>
      <c r="BT8" s="149"/>
      <c r="BU8" s="225"/>
      <c r="BV8" s="149"/>
      <c r="BW8" s="149"/>
      <c r="BX8" s="225"/>
      <c r="BY8" s="149"/>
      <c r="BZ8" s="149"/>
      <c r="CA8" s="225"/>
      <c r="CB8" s="149"/>
      <c r="CC8" s="149"/>
      <c r="CD8" s="225"/>
      <c r="CE8" s="149"/>
      <c r="CF8" s="149"/>
      <c r="CG8" s="225"/>
      <c r="CH8" s="149"/>
      <c r="CI8" s="149"/>
      <c r="CJ8" s="225"/>
      <c r="CK8" s="149"/>
      <c r="CL8" s="149"/>
      <c r="CM8" s="225"/>
      <c r="CN8" s="149"/>
      <c r="CO8" s="149"/>
      <c r="CP8" s="225"/>
      <c r="CQ8" s="149"/>
      <c r="CR8" s="149"/>
      <c r="CS8" s="225"/>
      <c r="CT8" s="149"/>
      <c r="CU8" s="149"/>
      <c r="CV8" s="225"/>
      <c r="CW8" s="149"/>
      <c r="CX8" s="149"/>
      <c r="CY8" s="225"/>
      <c r="CZ8" s="149"/>
      <c r="DA8" s="149"/>
      <c r="DB8" s="159"/>
      <c r="DC8" s="149"/>
      <c r="DD8" s="149"/>
      <c r="DE8" s="159"/>
      <c r="DF8" s="149"/>
      <c r="DG8" s="149"/>
      <c r="DH8" s="159"/>
      <c r="DI8" s="149"/>
      <c r="DJ8" s="149"/>
      <c r="DK8" s="159"/>
      <c r="DL8" s="149"/>
      <c r="DM8" s="149"/>
      <c r="DN8" s="159"/>
      <c r="DO8" s="149"/>
      <c r="DP8" s="149"/>
      <c r="DQ8" s="159"/>
      <c r="DR8" s="149"/>
      <c r="DS8" s="149"/>
      <c r="DT8" s="159"/>
      <c r="DU8" s="149"/>
      <c r="DV8" s="149"/>
      <c r="DW8" s="159"/>
      <c r="DX8" s="149"/>
      <c r="DY8" s="149"/>
      <c r="DZ8" s="159"/>
      <c r="EA8" s="149"/>
      <c r="EB8" s="149"/>
      <c r="EC8" s="159"/>
      <c r="ED8" s="149"/>
      <c r="EE8" s="149"/>
      <c r="EF8" s="159"/>
      <c r="EG8" s="149"/>
      <c r="EH8" s="149"/>
      <c r="EI8" s="159"/>
      <c r="EJ8" s="149"/>
      <c r="EK8" s="149"/>
      <c r="EL8" s="159"/>
      <c r="EM8" s="149"/>
      <c r="EN8" s="149"/>
      <c r="EO8" s="159"/>
      <c r="EP8" s="149"/>
      <c r="EQ8" s="149"/>
      <c r="ER8" s="159"/>
      <c r="ES8" s="149"/>
      <c r="ET8" s="149"/>
      <c r="EU8" s="159"/>
      <c r="EV8" s="149"/>
      <c r="EW8" s="149"/>
      <c r="EX8" s="159"/>
      <c r="EY8" s="149"/>
      <c r="EZ8" s="149"/>
      <c r="FA8" s="159"/>
      <c r="FB8" s="149"/>
      <c r="FC8" s="149"/>
      <c r="FD8" s="159"/>
      <c r="FE8" s="149"/>
      <c r="FF8" s="149"/>
      <c r="FG8" s="159"/>
      <c r="FH8" s="149"/>
      <c r="FI8" s="149"/>
      <c r="FJ8" s="159"/>
      <c r="FK8" s="149"/>
      <c r="FL8" s="149"/>
      <c r="FM8" s="159"/>
      <c r="FN8" s="149"/>
      <c r="FO8" s="149"/>
      <c r="FP8" s="159"/>
      <c r="FQ8" s="149"/>
      <c r="FR8" s="149"/>
      <c r="FS8" s="159"/>
      <c r="FT8" s="149"/>
      <c r="FU8" s="149"/>
      <c r="FV8" s="159"/>
      <c r="FW8" s="149"/>
      <c r="FX8" s="149"/>
      <c r="FY8" s="159"/>
      <c r="FZ8" s="149"/>
      <c r="GA8" s="149"/>
      <c r="GB8" s="159"/>
      <c r="GC8" s="149"/>
      <c r="GD8" s="149"/>
      <c r="GE8" s="159"/>
      <c r="GF8" s="149"/>
      <c r="GG8" s="149"/>
      <c r="GH8" s="159"/>
      <c r="GI8" s="149"/>
      <c r="GJ8" s="149"/>
      <c r="GK8" s="159"/>
      <c r="GL8" s="149"/>
      <c r="GM8" s="149"/>
      <c r="GN8" s="159"/>
      <c r="GO8" s="149"/>
      <c r="GP8" s="149"/>
      <c r="GQ8" s="159"/>
      <c r="GR8" s="149"/>
      <c r="GS8" s="149"/>
      <c r="GT8" s="159"/>
    </row>
    <row r="9" spans="1:202" x14ac:dyDescent="0.2">
      <c r="B9" s="160"/>
      <c r="C9" s="147"/>
      <c r="D9" s="226"/>
      <c r="E9" s="160"/>
      <c r="F9" s="147"/>
      <c r="G9" s="226"/>
      <c r="H9" s="160"/>
      <c r="I9" s="147"/>
      <c r="J9" s="226"/>
      <c r="K9" s="160"/>
      <c r="L9" s="147"/>
      <c r="M9" s="226"/>
      <c r="N9" s="160"/>
      <c r="O9" s="147"/>
      <c r="P9" s="226"/>
      <c r="Q9" s="160"/>
      <c r="R9" s="147"/>
      <c r="S9" s="226"/>
      <c r="T9" s="160"/>
      <c r="U9" s="147"/>
      <c r="V9" s="227"/>
      <c r="W9" s="167"/>
      <c r="X9" s="147"/>
      <c r="Y9" s="227"/>
      <c r="Z9" s="160"/>
      <c r="AA9" s="147"/>
      <c r="AB9" s="227"/>
      <c r="AC9" s="160"/>
      <c r="AD9" s="147"/>
      <c r="AE9" s="227"/>
      <c r="AF9" s="160"/>
      <c r="AG9" s="147"/>
      <c r="AH9" s="227"/>
      <c r="AI9" s="160"/>
      <c r="AJ9" s="147"/>
      <c r="AK9" s="227"/>
      <c r="AL9" s="160"/>
      <c r="AM9" s="147"/>
      <c r="AN9" s="227"/>
      <c r="AO9" s="160"/>
      <c r="AP9" s="147"/>
      <c r="AQ9" s="227"/>
      <c r="AR9" s="160"/>
      <c r="AS9" s="147"/>
      <c r="AT9" s="227"/>
      <c r="AU9" s="160"/>
      <c r="AV9" s="147"/>
      <c r="AW9" s="227"/>
      <c r="AX9" s="160"/>
      <c r="AY9" s="147"/>
      <c r="AZ9" s="227"/>
      <c r="BA9" s="160"/>
      <c r="BB9" s="147"/>
      <c r="BC9" s="227"/>
      <c r="BD9" s="160"/>
      <c r="BE9" s="147"/>
      <c r="BF9" s="227"/>
      <c r="BG9" s="160"/>
      <c r="BH9" s="147"/>
      <c r="BI9" s="227"/>
      <c r="BJ9" s="160"/>
      <c r="BK9" s="147"/>
      <c r="BL9" s="227"/>
      <c r="BM9" s="160"/>
      <c r="BN9" s="147"/>
      <c r="BO9" s="227"/>
      <c r="BP9" s="160"/>
      <c r="BQ9" s="147"/>
      <c r="BR9" s="227"/>
      <c r="BS9" s="160"/>
      <c r="BT9" s="147"/>
      <c r="BU9" s="227"/>
      <c r="BV9" s="160"/>
      <c r="BW9" s="147"/>
      <c r="BX9" s="227"/>
      <c r="BY9" s="160"/>
      <c r="BZ9" s="147"/>
      <c r="CA9" s="227"/>
      <c r="CB9" s="167"/>
      <c r="CC9" s="147"/>
      <c r="CD9" s="227"/>
      <c r="CE9" s="167"/>
      <c r="CF9" s="147"/>
      <c r="CG9" s="227"/>
      <c r="CH9" s="167"/>
      <c r="CI9" s="147"/>
      <c r="CJ9" s="227"/>
      <c r="CK9" s="167"/>
      <c r="CL9" s="147"/>
      <c r="CM9" s="227"/>
      <c r="CN9" s="167"/>
      <c r="CO9" s="147"/>
      <c r="CP9" s="227"/>
      <c r="CQ9" s="167"/>
      <c r="CR9" s="147"/>
      <c r="CS9" s="227"/>
      <c r="CT9" s="167"/>
      <c r="CU9" s="147"/>
      <c r="CV9" s="227"/>
      <c r="CW9" s="167"/>
      <c r="CX9" s="147"/>
      <c r="CY9" s="227"/>
      <c r="CZ9" s="167"/>
      <c r="DA9" s="147"/>
      <c r="DC9" s="167"/>
      <c r="DD9" s="147"/>
      <c r="DE9" s="161"/>
      <c r="DF9" s="167"/>
      <c r="DG9" s="147"/>
      <c r="DH9" s="161"/>
      <c r="DI9" s="167"/>
      <c r="DJ9" s="147"/>
      <c r="DK9" s="161"/>
      <c r="DL9" s="167"/>
      <c r="DM9" s="147"/>
      <c r="DN9" s="92"/>
      <c r="DO9" s="167"/>
      <c r="DP9" s="147"/>
      <c r="DQ9" s="161"/>
      <c r="DR9" s="167"/>
      <c r="DS9" s="147"/>
      <c r="DT9" s="161"/>
      <c r="DU9" s="167"/>
      <c r="DV9" s="147"/>
      <c r="DW9" s="161"/>
      <c r="DX9" s="167"/>
      <c r="DY9" s="147"/>
      <c r="DZ9" s="92"/>
      <c r="EA9" s="167"/>
      <c r="EB9" s="147"/>
      <c r="EC9" s="161"/>
      <c r="ED9" s="160"/>
      <c r="EE9" s="147"/>
      <c r="EF9" s="92"/>
      <c r="EG9" s="160"/>
      <c r="EH9" s="147"/>
      <c r="EI9" s="92"/>
      <c r="EJ9" s="160"/>
      <c r="EK9" s="147"/>
      <c r="EL9" s="92"/>
      <c r="EM9" s="160"/>
      <c r="EN9" s="147"/>
      <c r="EO9" s="92"/>
      <c r="EP9" s="160"/>
      <c r="EQ9" s="147"/>
      <c r="ER9" s="92"/>
      <c r="ES9" s="167"/>
      <c r="ET9" s="147"/>
      <c r="EU9" s="161"/>
      <c r="EV9" s="167"/>
      <c r="EW9" s="147"/>
      <c r="EX9" s="92"/>
      <c r="EY9" s="167"/>
      <c r="EZ9" s="147"/>
      <c r="FA9" s="92"/>
      <c r="FB9" s="167"/>
      <c r="FC9" s="147"/>
      <c r="FD9" s="92"/>
      <c r="FE9" s="167"/>
      <c r="FF9" s="147"/>
      <c r="FG9" s="161"/>
      <c r="FH9" s="167"/>
      <c r="FI9" s="147"/>
      <c r="FJ9" s="161"/>
      <c r="FK9" s="167"/>
      <c r="FL9" s="147"/>
      <c r="FM9" s="92"/>
      <c r="FN9" s="167"/>
      <c r="FO9" s="147"/>
      <c r="FP9" s="161"/>
      <c r="FQ9" s="167"/>
      <c r="FR9" s="147"/>
      <c r="FS9" s="161"/>
      <c r="FT9" s="167"/>
      <c r="FU9" s="147"/>
      <c r="FV9" s="161"/>
      <c r="FW9" s="167"/>
      <c r="FX9" s="147"/>
      <c r="FY9" s="161"/>
      <c r="FZ9" s="167"/>
      <c r="GA9" s="147"/>
      <c r="GB9" s="161"/>
      <c r="GC9" s="167"/>
      <c r="GD9" s="147"/>
      <c r="GE9" s="161"/>
      <c r="GF9" s="167"/>
      <c r="GG9" s="147"/>
      <c r="GH9" s="161"/>
      <c r="GI9" s="167"/>
      <c r="GJ9" s="147"/>
      <c r="GK9" s="161"/>
      <c r="GL9" s="167"/>
      <c r="GM9" s="147"/>
      <c r="GN9" s="161"/>
      <c r="GO9" s="167"/>
      <c r="GP9" s="147"/>
      <c r="GQ9" s="161"/>
      <c r="GR9" s="167"/>
      <c r="GS9" s="147"/>
      <c r="GT9" s="161"/>
    </row>
    <row r="10" spans="1:202" x14ac:dyDescent="0.2">
      <c r="B10" s="160"/>
      <c r="C10" s="147"/>
      <c r="D10" s="226"/>
      <c r="E10" s="160"/>
      <c r="F10" s="147"/>
      <c r="G10" s="226"/>
      <c r="H10" s="160"/>
      <c r="I10" s="147"/>
      <c r="J10" s="226"/>
      <c r="K10" s="160"/>
      <c r="L10" s="147"/>
      <c r="M10" s="226"/>
      <c r="N10" s="160"/>
      <c r="O10" s="147"/>
      <c r="P10" s="226"/>
      <c r="Q10" s="160"/>
      <c r="R10" s="147"/>
      <c r="S10" s="226"/>
      <c r="T10" s="160"/>
      <c r="U10" s="147"/>
      <c r="V10" s="227"/>
      <c r="W10" s="167"/>
      <c r="X10" s="147"/>
      <c r="Y10" s="227"/>
      <c r="Z10" s="160"/>
      <c r="AA10" s="147"/>
      <c r="AB10" s="227"/>
      <c r="AC10" s="160"/>
      <c r="AD10" s="147"/>
      <c r="AE10" s="227"/>
      <c r="AF10" s="160"/>
      <c r="AG10" s="147"/>
      <c r="AH10" s="227"/>
      <c r="AI10" s="160"/>
      <c r="AJ10" s="147"/>
      <c r="AK10" s="227"/>
      <c r="AL10" s="160"/>
      <c r="AM10" s="147"/>
      <c r="AN10" s="227"/>
      <c r="AO10" s="160"/>
      <c r="AP10" s="147"/>
      <c r="AQ10" s="227"/>
      <c r="AR10" s="160"/>
      <c r="AS10" s="147"/>
      <c r="AT10" s="227"/>
      <c r="AU10" s="160"/>
      <c r="AV10" s="147"/>
      <c r="AW10" s="227"/>
      <c r="AX10" s="160"/>
      <c r="AY10" s="147"/>
      <c r="AZ10" s="227"/>
      <c r="BA10" s="160"/>
      <c r="BB10" s="147"/>
      <c r="BC10" s="227"/>
      <c r="BD10" s="160"/>
      <c r="BE10" s="147"/>
      <c r="BF10" s="227"/>
      <c r="BG10" s="160"/>
      <c r="BH10" s="147"/>
      <c r="BI10" s="227"/>
      <c r="BJ10" s="160"/>
      <c r="BK10" s="147"/>
      <c r="BL10" s="227"/>
      <c r="BM10" s="160"/>
      <c r="BN10" s="147"/>
      <c r="BO10" s="226"/>
      <c r="BP10" s="160"/>
      <c r="BQ10" s="147"/>
      <c r="BR10" s="227"/>
      <c r="BS10" s="160"/>
      <c r="BT10" s="147"/>
      <c r="BU10" s="227"/>
      <c r="BV10" s="160"/>
      <c r="BW10" s="147"/>
      <c r="BX10" s="227"/>
      <c r="BY10" s="160"/>
      <c r="BZ10" s="147"/>
      <c r="CA10" s="227"/>
      <c r="CB10" s="167"/>
      <c r="CC10" s="147"/>
      <c r="CD10" s="227"/>
      <c r="CE10" s="167"/>
      <c r="CF10" s="147"/>
      <c r="CG10" s="227"/>
      <c r="CH10" s="167"/>
      <c r="CI10" s="147"/>
      <c r="CJ10" s="227"/>
      <c r="CK10" s="167"/>
      <c r="CL10" s="147"/>
      <c r="CM10" s="227"/>
      <c r="CN10" s="167"/>
      <c r="CO10" s="147"/>
      <c r="CP10" s="227"/>
      <c r="CQ10" s="167"/>
      <c r="CR10" s="147"/>
      <c r="CS10" s="227"/>
      <c r="CT10" s="167"/>
      <c r="CU10" s="147"/>
      <c r="CV10" s="227"/>
      <c r="CW10" s="167"/>
      <c r="CX10" s="147"/>
      <c r="CY10" s="227"/>
      <c r="CZ10" s="167"/>
      <c r="DA10" s="147"/>
      <c r="DC10" s="167"/>
      <c r="DD10" s="147"/>
      <c r="DE10" s="161"/>
      <c r="DF10" s="167"/>
      <c r="DG10" s="147"/>
      <c r="DH10" s="161"/>
      <c r="DI10" s="167"/>
      <c r="DJ10" s="147"/>
      <c r="DK10" s="161"/>
      <c r="DL10" s="167"/>
      <c r="DM10" s="147"/>
      <c r="DN10" s="161"/>
      <c r="DO10" s="167"/>
      <c r="DP10" s="147"/>
      <c r="DQ10" s="161"/>
      <c r="DR10" s="167"/>
      <c r="DS10" s="147"/>
      <c r="DT10" s="161"/>
      <c r="DU10" s="167"/>
      <c r="DV10" s="147"/>
      <c r="DW10" s="161"/>
      <c r="DX10" s="167"/>
      <c r="DY10" s="147"/>
      <c r="DZ10" s="92"/>
      <c r="EA10" s="167"/>
      <c r="EB10" s="147"/>
      <c r="EC10" s="161"/>
      <c r="ED10" s="167"/>
      <c r="EE10" s="147"/>
      <c r="EF10" s="161"/>
      <c r="EG10" s="167"/>
      <c r="EH10" s="147"/>
      <c r="EI10" s="161"/>
      <c r="EJ10" s="167"/>
      <c r="EK10" s="147"/>
      <c r="EL10" s="161"/>
      <c r="EM10" s="167"/>
      <c r="EN10" s="147"/>
      <c r="EO10" s="161"/>
      <c r="EP10" s="167"/>
      <c r="EQ10" s="147"/>
      <c r="ER10" s="161"/>
      <c r="ES10" s="167"/>
      <c r="ET10" s="147"/>
      <c r="EU10" s="161"/>
      <c r="EV10" s="167"/>
      <c r="EW10" s="147"/>
      <c r="EX10" s="92"/>
      <c r="EY10" s="167"/>
      <c r="EZ10" s="147"/>
      <c r="FA10" s="92"/>
      <c r="FB10" s="167"/>
      <c r="FC10" s="147"/>
      <c r="FD10" s="161"/>
      <c r="FE10" s="167"/>
      <c r="FF10" s="147"/>
      <c r="FG10" s="161"/>
      <c r="FH10" s="167"/>
      <c r="FI10" s="147"/>
      <c r="FJ10" s="161"/>
      <c r="FK10" s="167"/>
      <c r="FL10" s="147"/>
      <c r="FM10" s="161"/>
      <c r="FN10" s="167"/>
      <c r="FO10" s="147"/>
      <c r="FP10" s="161"/>
      <c r="FQ10" s="167"/>
      <c r="FR10" s="147"/>
      <c r="FS10" s="161"/>
      <c r="FT10" s="167"/>
      <c r="FU10" s="147"/>
      <c r="FV10" s="161"/>
      <c r="FW10" s="167"/>
      <c r="FX10" s="147"/>
      <c r="FY10" s="161"/>
      <c r="FZ10" s="167"/>
      <c r="GA10" s="147"/>
      <c r="GB10" s="161"/>
      <c r="GC10" s="167"/>
      <c r="GD10" s="147"/>
      <c r="GE10" s="161"/>
      <c r="GF10" s="167"/>
      <c r="GG10" s="147"/>
      <c r="GH10" s="161"/>
      <c r="GI10" s="167"/>
      <c r="GJ10" s="147"/>
      <c r="GK10" s="161"/>
      <c r="GL10" s="167"/>
      <c r="GM10" s="147"/>
      <c r="GN10" s="161"/>
      <c r="GO10" s="167"/>
      <c r="GP10" s="147"/>
      <c r="GQ10" s="161"/>
      <c r="GR10" s="167"/>
      <c r="GS10" s="147"/>
      <c r="GT10" s="161"/>
    </row>
    <row r="11" spans="1:202" x14ac:dyDescent="0.2">
      <c r="B11" s="160"/>
      <c r="C11" s="147"/>
      <c r="D11" s="226"/>
      <c r="E11" s="160"/>
      <c r="F11" s="147"/>
      <c r="G11" s="226"/>
      <c r="H11" s="160"/>
      <c r="I11" s="147"/>
      <c r="J11" s="226"/>
      <c r="K11" s="160"/>
      <c r="L11" s="147"/>
      <c r="M11" s="226"/>
      <c r="N11" s="160"/>
      <c r="O11" s="147"/>
      <c r="P11" s="226"/>
      <c r="Q11" s="160"/>
      <c r="R11" s="147"/>
      <c r="S11" s="226"/>
      <c r="T11" s="160"/>
      <c r="U11" s="147"/>
      <c r="V11" s="227"/>
      <c r="W11" s="167"/>
      <c r="X11" s="147"/>
      <c r="Y11" s="227"/>
      <c r="Z11" s="160"/>
      <c r="AA11" s="147"/>
      <c r="AB11" s="227"/>
      <c r="AC11" s="160"/>
      <c r="AD11" s="147"/>
      <c r="AE11" s="227"/>
      <c r="AF11" s="160"/>
      <c r="AG11" s="147"/>
      <c r="AH11" s="227"/>
      <c r="AI11" s="160"/>
      <c r="AJ11" s="147"/>
      <c r="AK11" s="227"/>
      <c r="AL11" s="160"/>
      <c r="AM11" s="147"/>
      <c r="AN11" s="227"/>
      <c r="AO11" s="160"/>
      <c r="AP11" s="147"/>
      <c r="AQ11" s="227"/>
      <c r="AR11" s="160"/>
      <c r="AS11" s="147"/>
      <c r="AT11" s="227"/>
      <c r="AU11" s="160"/>
      <c r="AV11" s="147"/>
      <c r="AW11" s="227"/>
      <c r="AX11" s="160"/>
      <c r="AY11" s="147"/>
      <c r="AZ11" s="227"/>
      <c r="BA11" s="160"/>
      <c r="BB11" s="147"/>
      <c r="BC11" s="227"/>
      <c r="BD11" s="160"/>
      <c r="BE11" s="147"/>
      <c r="BF11" s="227"/>
      <c r="BG11" s="160"/>
      <c r="BH11" s="147"/>
      <c r="BI11" s="227"/>
      <c r="BJ11" s="160"/>
      <c r="BK11" s="147"/>
      <c r="BL11" s="227"/>
      <c r="BM11" s="160"/>
      <c r="BN11" s="147"/>
      <c r="BO11" s="227"/>
      <c r="BP11" s="160"/>
      <c r="BQ11" s="147"/>
      <c r="BR11" s="227"/>
      <c r="BS11" s="160"/>
      <c r="BT11" s="147"/>
      <c r="BU11" s="227"/>
      <c r="BV11" s="160"/>
      <c r="BW11" s="147"/>
      <c r="BX11" s="227"/>
      <c r="BY11" s="160"/>
      <c r="BZ11" s="147"/>
      <c r="CA11" s="227"/>
      <c r="CB11" s="167"/>
      <c r="CC11" s="147"/>
      <c r="CD11" s="227"/>
      <c r="CE11" s="167"/>
      <c r="CF11" s="147"/>
      <c r="CG11" s="227"/>
      <c r="CH11" s="167"/>
      <c r="CI11" s="147"/>
      <c r="CJ11" s="227"/>
      <c r="CK11" s="167"/>
      <c r="CL11" s="147"/>
      <c r="CM11" s="227"/>
      <c r="CN11" s="167"/>
      <c r="CO11" s="147"/>
      <c r="CP11" s="227"/>
      <c r="CQ11" s="167"/>
      <c r="CR11" s="147"/>
      <c r="CS11" s="227"/>
      <c r="CT11" s="167"/>
      <c r="CU11" s="147"/>
      <c r="CV11" s="227"/>
      <c r="CW11" s="167"/>
      <c r="CX11" s="147"/>
      <c r="CY11" s="227"/>
      <c r="CZ11" s="167"/>
      <c r="DA11" s="147"/>
      <c r="DC11" s="167"/>
      <c r="DD11" s="147"/>
      <c r="DE11" s="161"/>
      <c r="DF11" s="167"/>
      <c r="DG11" s="147"/>
      <c r="DH11" s="161"/>
      <c r="DI11" s="167"/>
      <c r="DJ11" s="147"/>
      <c r="DK11" s="161"/>
      <c r="DL11" s="167"/>
      <c r="DM11" s="147"/>
      <c r="DN11" s="161"/>
      <c r="DO11" s="167"/>
      <c r="DP11" s="147"/>
      <c r="DQ11" s="161"/>
      <c r="DR11" s="167"/>
      <c r="DS11" s="147"/>
      <c r="DT11" s="161"/>
      <c r="DU11" s="167"/>
      <c r="DV11" s="147"/>
      <c r="DW11" s="161"/>
      <c r="DX11" s="167"/>
      <c r="DY11" s="147"/>
      <c r="DZ11" s="92"/>
      <c r="EA11" s="167"/>
      <c r="EB11" s="147"/>
      <c r="EC11" s="161"/>
      <c r="ED11" s="167"/>
      <c r="EE11" s="147"/>
      <c r="EF11" s="161"/>
      <c r="EG11" s="167"/>
      <c r="EH11" s="147"/>
      <c r="EI11" s="161"/>
      <c r="EJ11" s="167"/>
      <c r="EK11" s="147"/>
      <c r="EL11" s="161"/>
      <c r="EM11" s="167"/>
      <c r="EN11" s="147"/>
      <c r="EO11" s="161"/>
      <c r="EP11" s="167"/>
      <c r="EQ11" s="147"/>
      <c r="ER11" s="161"/>
      <c r="ES11" s="167"/>
      <c r="ET11" s="147"/>
      <c r="EU11" s="161"/>
      <c r="EV11" s="167"/>
      <c r="EW11" s="147"/>
      <c r="EX11" s="161"/>
      <c r="EY11" s="167"/>
      <c r="EZ11" s="147"/>
      <c r="FA11" s="161"/>
      <c r="FB11" s="167"/>
      <c r="FC11" s="147"/>
      <c r="FD11" s="161"/>
      <c r="FE11" s="167"/>
      <c r="FF11" s="147"/>
      <c r="FG11" s="161"/>
      <c r="FH11" s="167"/>
      <c r="FI11" s="147"/>
      <c r="FJ11" s="161"/>
      <c r="FK11" s="167"/>
      <c r="FL11" s="147"/>
      <c r="FM11" s="161"/>
      <c r="FN11" s="167"/>
      <c r="FO11" s="147"/>
      <c r="FP11" s="161"/>
      <c r="FQ11" s="167"/>
      <c r="FR11" s="147"/>
      <c r="FS11" s="161"/>
      <c r="FT11" s="167"/>
      <c r="FU11" s="147"/>
      <c r="FV11" s="161"/>
      <c r="FW11" s="167"/>
      <c r="FX11" s="147"/>
      <c r="FY11" s="161"/>
      <c r="FZ11" s="167"/>
      <c r="GA11" s="147"/>
      <c r="GB11" s="161"/>
      <c r="GC11" s="167"/>
      <c r="GD11" s="147"/>
      <c r="GE11" s="161"/>
      <c r="GF11" s="167"/>
      <c r="GG11" s="147"/>
      <c r="GH11" s="161"/>
      <c r="GI11" s="167"/>
      <c r="GJ11" s="147"/>
      <c r="GK11" s="161"/>
      <c r="GL11" s="167"/>
      <c r="GM11" s="147"/>
      <c r="GN11" s="161"/>
      <c r="GO11" s="167"/>
      <c r="GP11" s="147"/>
      <c r="GQ11" s="161"/>
      <c r="GR11" s="167"/>
      <c r="GS11" s="147"/>
      <c r="GT11" s="161"/>
    </row>
    <row r="12" spans="1:202" x14ac:dyDescent="0.2">
      <c r="B12" s="160"/>
      <c r="C12" s="147"/>
      <c r="D12" s="226"/>
      <c r="E12" s="160"/>
      <c r="F12" s="147"/>
      <c r="G12" s="226"/>
      <c r="H12" s="160"/>
      <c r="I12" s="147"/>
      <c r="J12" s="226"/>
      <c r="K12" s="160"/>
      <c r="L12" s="147"/>
      <c r="M12" s="226"/>
      <c r="N12" s="160"/>
      <c r="O12" s="147"/>
      <c r="P12" s="226"/>
      <c r="Q12" s="160"/>
      <c r="R12" s="147"/>
      <c r="S12" s="226"/>
      <c r="T12" s="160"/>
      <c r="U12" s="147"/>
      <c r="V12" s="227"/>
      <c r="W12" s="167"/>
      <c r="X12" s="147"/>
      <c r="Y12" s="227"/>
      <c r="Z12" s="160"/>
      <c r="AA12" s="147"/>
      <c r="AB12" s="227"/>
      <c r="AC12" s="160"/>
      <c r="AD12" s="147"/>
      <c r="AE12" s="227"/>
      <c r="AF12" s="160"/>
      <c r="AG12" s="147"/>
      <c r="AH12" s="227"/>
      <c r="AI12" s="160"/>
      <c r="AJ12" s="147"/>
      <c r="AK12" s="227"/>
      <c r="AL12" s="160"/>
      <c r="AM12" s="147"/>
      <c r="AN12" s="227"/>
      <c r="AO12" s="160"/>
      <c r="AP12" s="147"/>
      <c r="AQ12" s="227"/>
      <c r="AR12" s="160"/>
      <c r="AS12" s="147"/>
      <c r="AT12" s="227"/>
      <c r="AU12" s="160"/>
      <c r="AV12" s="147"/>
      <c r="AW12" s="227"/>
      <c r="AX12" s="160"/>
      <c r="AY12" s="147"/>
      <c r="AZ12" s="227"/>
      <c r="BA12" s="160"/>
      <c r="BB12" s="147"/>
      <c r="BC12" s="227"/>
      <c r="BD12" s="160"/>
      <c r="BE12" s="147"/>
      <c r="BF12" s="227"/>
      <c r="BG12" s="160"/>
      <c r="BH12" s="147"/>
      <c r="BI12" s="227"/>
      <c r="BJ12" s="160"/>
      <c r="BK12" s="147"/>
      <c r="BL12" s="227"/>
      <c r="BM12" s="160"/>
      <c r="BN12" s="147"/>
      <c r="BO12" s="227"/>
      <c r="BP12" s="160"/>
      <c r="BQ12" s="147"/>
      <c r="BR12" s="227"/>
      <c r="BS12" s="160"/>
      <c r="BT12" s="147"/>
      <c r="BU12" s="227"/>
      <c r="BV12" s="160"/>
      <c r="BW12" s="147"/>
      <c r="BX12" s="227"/>
      <c r="BY12" s="160"/>
      <c r="BZ12" s="147"/>
      <c r="CA12" s="227"/>
      <c r="CB12" s="167"/>
      <c r="CC12" s="147"/>
      <c r="CD12" s="226"/>
      <c r="CE12" s="167"/>
      <c r="CF12" s="147"/>
      <c r="CG12" s="227"/>
      <c r="CH12" s="167"/>
      <c r="CI12" s="147"/>
      <c r="CJ12" s="227"/>
      <c r="CK12" s="167"/>
      <c r="CL12" s="147"/>
      <c r="CM12" s="227"/>
      <c r="CN12" s="167"/>
      <c r="CO12" s="147"/>
      <c r="CP12" s="227"/>
      <c r="CQ12" s="167"/>
      <c r="CR12" s="147"/>
      <c r="CS12" s="227"/>
      <c r="CT12" s="167"/>
      <c r="CU12" s="147"/>
      <c r="CV12" s="227"/>
      <c r="CW12" s="167"/>
      <c r="CX12" s="147"/>
      <c r="CY12" s="227"/>
      <c r="CZ12" s="167"/>
      <c r="DA12" s="147"/>
      <c r="DC12" s="167"/>
      <c r="DD12" s="147"/>
      <c r="DE12" s="161"/>
      <c r="DF12" s="167"/>
      <c r="DG12" s="147"/>
      <c r="DH12" s="161"/>
      <c r="DI12" s="167"/>
      <c r="DJ12" s="147"/>
      <c r="DK12" s="161"/>
      <c r="DL12" s="167"/>
      <c r="DM12" s="147"/>
      <c r="DN12" s="161"/>
      <c r="DO12" s="167"/>
      <c r="DP12" s="147"/>
      <c r="DQ12" s="161"/>
      <c r="DR12" s="167"/>
      <c r="DS12" s="147"/>
      <c r="DT12" s="161"/>
      <c r="DU12" s="167"/>
      <c r="DV12" s="147"/>
      <c r="DW12" s="161"/>
      <c r="DX12" s="167"/>
      <c r="DY12" s="147"/>
      <c r="DZ12" s="161"/>
      <c r="EA12" s="167"/>
      <c r="EB12" s="147"/>
      <c r="EC12" s="161"/>
      <c r="ED12" s="167"/>
      <c r="EE12" s="147"/>
      <c r="EF12" s="161"/>
      <c r="EG12" s="167"/>
      <c r="EH12" s="147"/>
      <c r="EI12" s="161"/>
      <c r="EJ12" s="167"/>
      <c r="EK12" s="147"/>
      <c r="EL12" s="161"/>
      <c r="EM12" s="167"/>
      <c r="EN12" s="147"/>
      <c r="EO12" s="161"/>
      <c r="EP12" s="167"/>
      <c r="EQ12" s="147"/>
      <c r="ER12" s="161"/>
      <c r="ES12" s="167"/>
      <c r="ET12" s="147"/>
      <c r="EU12" s="161"/>
      <c r="EV12" s="167"/>
      <c r="EW12" s="147"/>
      <c r="EX12" s="161"/>
      <c r="EY12" s="167"/>
      <c r="EZ12" s="147"/>
      <c r="FA12" s="161"/>
      <c r="FB12" s="167"/>
      <c r="FC12" s="147"/>
      <c r="FD12" s="161"/>
      <c r="FE12" s="167"/>
      <c r="FF12" s="147"/>
      <c r="FG12" s="161"/>
      <c r="FH12" s="167"/>
      <c r="FI12" s="147"/>
      <c r="FJ12" s="161"/>
      <c r="FK12" s="167"/>
      <c r="FL12" s="147"/>
      <c r="FM12" s="161"/>
      <c r="FN12" s="167"/>
      <c r="FO12" s="147"/>
      <c r="FP12" s="161"/>
      <c r="FQ12" s="167"/>
      <c r="FR12" s="147"/>
      <c r="FS12" s="161"/>
      <c r="FT12" s="167"/>
      <c r="FU12" s="147"/>
      <c r="FV12" s="161"/>
      <c r="FW12" s="167"/>
      <c r="FX12" s="147"/>
      <c r="FY12" s="161"/>
      <c r="FZ12" s="167"/>
      <c r="GA12" s="147"/>
      <c r="GB12" s="161"/>
      <c r="GC12" s="167"/>
      <c r="GD12" s="147"/>
      <c r="GE12" s="161"/>
      <c r="GF12" s="167"/>
      <c r="GG12" s="147"/>
      <c r="GH12" s="161"/>
      <c r="GI12" s="167"/>
      <c r="GJ12" s="147"/>
      <c r="GK12" s="161"/>
      <c r="GL12" s="167"/>
      <c r="GM12" s="147"/>
      <c r="GN12" s="161"/>
      <c r="GO12" s="167"/>
      <c r="GP12" s="147"/>
      <c r="GQ12" s="161"/>
      <c r="GR12" s="167"/>
      <c r="GS12" s="147"/>
      <c r="GT12" s="161"/>
    </row>
    <row r="13" spans="1:202" x14ac:dyDescent="0.2">
      <c r="B13" s="160"/>
      <c r="C13" s="147"/>
      <c r="D13" s="226"/>
      <c r="E13" s="160"/>
      <c r="F13" s="147"/>
      <c r="G13" s="226"/>
      <c r="H13" s="160"/>
      <c r="I13" s="147"/>
      <c r="J13" s="226"/>
      <c r="K13" s="160"/>
      <c r="L13" s="147"/>
      <c r="M13" s="226"/>
      <c r="N13" s="160"/>
      <c r="O13" s="147"/>
      <c r="P13" s="226"/>
      <c r="Q13" s="160"/>
      <c r="R13" s="147"/>
      <c r="S13" s="226"/>
      <c r="T13" s="160"/>
      <c r="U13" s="147"/>
      <c r="V13" s="227"/>
      <c r="W13" s="167"/>
      <c r="X13" s="147"/>
      <c r="Y13" s="227"/>
      <c r="Z13" s="160"/>
      <c r="AA13" s="147"/>
      <c r="AB13" s="227"/>
      <c r="AC13" s="160"/>
      <c r="AD13" s="147"/>
      <c r="AE13" s="227"/>
      <c r="AF13" s="160"/>
      <c r="AG13" s="147"/>
      <c r="AH13" s="227"/>
      <c r="AI13" s="160"/>
      <c r="AJ13" s="147"/>
      <c r="AK13" s="227"/>
      <c r="AL13" s="160"/>
      <c r="AM13" s="147"/>
      <c r="AN13" s="227"/>
      <c r="AO13" s="160"/>
      <c r="AP13" s="147"/>
      <c r="AQ13" s="227"/>
      <c r="AR13" s="160"/>
      <c r="AS13" s="147"/>
      <c r="AT13" s="227"/>
      <c r="AU13" s="160"/>
      <c r="AV13" s="147"/>
      <c r="AW13" s="227"/>
      <c r="AX13" s="160"/>
      <c r="AY13" s="147"/>
      <c r="AZ13" s="227"/>
      <c r="BA13" s="160"/>
      <c r="BB13" s="147"/>
      <c r="BC13" s="227"/>
      <c r="BD13" s="160"/>
      <c r="BE13" s="147"/>
      <c r="BF13" s="227"/>
      <c r="BG13" s="160"/>
      <c r="BH13" s="147"/>
      <c r="BI13" s="227"/>
      <c r="BJ13" s="160"/>
      <c r="BK13" s="147"/>
      <c r="BL13" s="227"/>
      <c r="BM13" s="160"/>
      <c r="BN13" s="147"/>
      <c r="BO13" s="227"/>
      <c r="BP13" s="160"/>
      <c r="BQ13" s="147"/>
      <c r="BR13" s="227"/>
      <c r="BS13" s="160"/>
      <c r="BT13" s="147"/>
      <c r="BU13" s="227"/>
      <c r="BV13" s="160"/>
      <c r="BW13" s="147"/>
      <c r="BX13" s="227"/>
      <c r="BY13" s="160"/>
      <c r="BZ13" s="147"/>
      <c r="CA13" s="227"/>
      <c r="CB13" s="167"/>
      <c r="CC13" s="147"/>
      <c r="CD13" s="226"/>
      <c r="CE13" s="167"/>
      <c r="CF13" s="147"/>
      <c r="CG13" s="227"/>
      <c r="CH13" s="167"/>
      <c r="CI13" s="147"/>
      <c r="CJ13" s="227"/>
      <c r="CK13" s="167"/>
      <c r="CL13" s="147"/>
      <c r="CM13" s="227"/>
      <c r="CN13" s="167"/>
      <c r="CO13" s="147"/>
      <c r="CP13" s="227"/>
      <c r="CQ13" s="167"/>
      <c r="CR13" s="147"/>
      <c r="CS13" s="227"/>
      <c r="CT13" s="167"/>
      <c r="CU13" s="147"/>
      <c r="CV13" s="227"/>
      <c r="CW13" s="167"/>
      <c r="CX13" s="147"/>
      <c r="CY13" s="227"/>
      <c r="CZ13" s="167"/>
      <c r="DA13" s="147"/>
      <c r="DC13" s="167"/>
      <c r="DD13" s="147"/>
      <c r="DE13" s="161"/>
      <c r="DF13" s="167"/>
      <c r="DG13" s="147"/>
      <c r="DH13" s="161"/>
      <c r="DI13" s="167"/>
      <c r="DJ13" s="147"/>
      <c r="DK13" s="161"/>
      <c r="DL13" s="167"/>
      <c r="DM13" s="147"/>
      <c r="DN13" s="161"/>
      <c r="DO13" s="167"/>
      <c r="DP13" s="147"/>
      <c r="DQ13" s="161"/>
      <c r="DR13" s="167"/>
      <c r="DS13" s="147"/>
      <c r="DT13" s="161"/>
      <c r="DU13" s="167"/>
      <c r="DV13" s="147"/>
      <c r="DW13" s="161"/>
      <c r="DX13" s="167"/>
      <c r="DY13" s="147"/>
      <c r="DZ13" s="161"/>
      <c r="EA13" s="167"/>
      <c r="EB13" s="147"/>
      <c r="EC13" s="161"/>
      <c r="ED13" s="167"/>
      <c r="EE13" s="147"/>
      <c r="EF13" s="161"/>
      <c r="EG13" s="167"/>
      <c r="EH13" s="147"/>
      <c r="EI13" s="161"/>
      <c r="EJ13" s="167"/>
      <c r="EK13" s="147"/>
      <c r="EL13" s="161"/>
      <c r="EM13" s="167"/>
      <c r="EN13" s="147"/>
      <c r="EO13" s="161"/>
      <c r="EP13" s="167"/>
      <c r="EQ13" s="147"/>
      <c r="ER13" s="161"/>
      <c r="ES13" s="167"/>
      <c r="ET13" s="147"/>
      <c r="EU13" s="161"/>
      <c r="EV13" s="167"/>
      <c r="EW13" s="147"/>
      <c r="EX13" s="161"/>
      <c r="EY13" s="167"/>
      <c r="EZ13" s="147"/>
      <c r="FA13" s="161"/>
      <c r="FB13" s="167"/>
      <c r="FC13" s="147"/>
      <c r="FD13" s="161"/>
      <c r="FE13" s="167"/>
      <c r="FF13" s="147"/>
      <c r="FG13" s="161"/>
      <c r="FH13" s="167"/>
      <c r="FI13" s="147"/>
      <c r="FJ13" s="161"/>
      <c r="FK13" s="167"/>
      <c r="FL13" s="147"/>
      <c r="FM13" s="161"/>
      <c r="FN13" s="167"/>
      <c r="FO13" s="147"/>
      <c r="FP13" s="161"/>
      <c r="FQ13" s="167"/>
      <c r="FR13" s="147"/>
      <c r="FS13" s="161"/>
      <c r="FT13" s="167"/>
      <c r="FU13" s="147"/>
      <c r="FV13" s="161"/>
      <c r="FW13" s="167"/>
      <c r="FX13" s="147"/>
      <c r="FY13" s="161"/>
      <c r="FZ13" s="167"/>
      <c r="GA13" s="147"/>
      <c r="GB13" s="161"/>
      <c r="GC13" s="167"/>
      <c r="GD13" s="147"/>
      <c r="GE13" s="161"/>
      <c r="GF13" s="167"/>
      <c r="GG13" s="147"/>
      <c r="GH13" s="161"/>
      <c r="GI13" s="167"/>
      <c r="GJ13" s="147"/>
      <c r="GK13" s="161"/>
      <c r="GL13" s="167"/>
      <c r="GM13" s="147"/>
      <c r="GN13" s="161"/>
      <c r="GO13" s="167"/>
      <c r="GP13" s="147"/>
      <c r="GQ13" s="161"/>
      <c r="GR13" s="167"/>
      <c r="GS13" s="147"/>
      <c r="GT13" s="161"/>
    </row>
    <row r="14" spans="1:202" x14ac:dyDescent="0.2">
      <c r="B14" s="160"/>
      <c r="C14" s="147"/>
      <c r="D14" s="226"/>
      <c r="E14" s="160"/>
      <c r="F14" s="147"/>
      <c r="G14" s="226"/>
      <c r="H14" s="160"/>
      <c r="I14" s="147"/>
      <c r="J14" s="226"/>
      <c r="K14" s="160"/>
      <c r="L14" s="147"/>
      <c r="M14" s="226"/>
      <c r="N14" s="160"/>
      <c r="O14" s="147"/>
      <c r="P14" s="226"/>
      <c r="Q14" s="160"/>
      <c r="R14" s="147"/>
      <c r="S14" s="226"/>
      <c r="T14" s="160"/>
      <c r="U14" s="147"/>
      <c r="V14" s="227"/>
      <c r="W14" s="167"/>
      <c r="X14" s="147"/>
      <c r="Y14" s="227"/>
      <c r="Z14" s="160"/>
      <c r="AA14" s="147"/>
      <c r="AB14" s="227"/>
      <c r="AC14" s="160"/>
      <c r="AD14" s="147"/>
      <c r="AE14" s="227"/>
      <c r="AF14" s="160"/>
      <c r="AG14" s="147"/>
      <c r="AH14" s="227"/>
      <c r="AI14" s="160"/>
      <c r="AJ14" s="147"/>
      <c r="AK14" s="227"/>
      <c r="AL14" s="160"/>
      <c r="AM14" s="147"/>
      <c r="AN14" s="227"/>
      <c r="AO14" s="160"/>
      <c r="AP14" s="147"/>
      <c r="AQ14" s="227"/>
      <c r="AR14" s="160"/>
      <c r="AS14" s="147"/>
      <c r="AT14" s="227"/>
      <c r="AU14" s="160"/>
      <c r="AV14" s="147"/>
      <c r="AW14" s="227"/>
      <c r="AX14" s="160"/>
      <c r="AY14" s="147"/>
      <c r="AZ14" s="227"/>
      <c r="BA14" s="160"/>
      <c r="BB14" s="147"/>
      <c r="BC14" s="227"/>
      <c r="BD14" s="160"/>
      <c r="BE14" s="147"/>
      <c r="BF14" s="227"/>
      <c r="BG14" s="160"/>
      <c r="BH14" s="147"/>
      <c r="BI14" s="227"/>
      <c r="BJ14" s="160"/>
      <c r="BK14" s="147"/>
      <c r="BL14" s="227"/>
      <c r="BM14" s="160"/>
      <c r="BN14" s="147"/>
      <c r="BO14" s="227"/>
      <c r="BP14" s="160"/>
      <c r="BQ14" s="147"/>
      <c r="BR14" s="227"/>
      <c r="BS14" s="160"/>
      <c r="BT14" s="147"/>
      <c r="BU14" s="227"/>
      <c r="BV14" s="160"/>
      <c r="BW14" s="147"/>
      <c r="BX14" s="227"/>
      <c r="BY14" s="160"/>
      <c r="BZ14" s="147"/>
      <c r="CA14" s="227"/>
      <c r="CB14" s="167"/>
      <c r="CC14" s="147"/>
      <c r="CD14" s="226"/>
      <c r="CE14" s="167"/>
      <c r="CF14" s="147"/>
      <c r="CG14" s="227"/>
      <c r="CH14" s="167"/>
      <c r="CI14" s="147"/>
      <c r="CJ14" s="227"/>
      <c r="CK14" s="167"/>
      <c r="CL14" s="147"/>
      <c r="CM14" s="227"/>
      <c r="CN14" s="167"/>
      <c r="CO14" s="147"/>
      <c r="CP14" s="227"/>
      <c r="CQ14" s="167"/>
      <c r="CR14" s="147"/>
      <c r="CS14" s="227"/>
      <c r="CT14" s="167"/>
      <c r="CU14" s="147"/>
      <c r="CV14" s="227"/>
      <c r="CW14" s="167"/>
      <c r="CX14" s="147"/>
      <c r="CY14" s="227"/>
      <c r="CZ14" s="167"/>
      <c r="DA14" s="147"/>
      <c r="DC14" s="167"/>
      <c r="DD14" s="147"/>
      <c r="DE14" s="161"/>
      <c r="DF14" s="167"/>
      <c r="DG14" s="147"/>
      <c r="DH14" s="161"/>
      <c r="DI14" s="167"/>
      <c r="DJ14" s="147"/>
      <c r="DK14" s="161"/>
      <c r="DL14" s="167"/>
      <c r="DM14" s="147"/>
      <c r="DN14" s="161"/>
      <c r="DO14" s="167"/>
      <c r="DP14" s="147"/>
      <c r="DQ14" s="161"/>
      <c r="DR14" s="167"/>
      <c r="DS14" s="147"/>
      <c r="DT14" s="161"/>
      <c r="DU14" s="167"/>
      <c r="DV14" s="147"/>
      <c r="DW14" s="161"/>
      <c r="DX14" s="167"/>
      <c r="DY14" s="147"/>
      <c r="DZ14" s="161"/>
      <c r="EA14" s="167"/>
      <c r="EB14" s="147"/>
      <c r="EC14" s="161"/>
      <c r="ED14" s="167"/>
      <c r="EE14" s="147"/>
      <c r="EF14" s="161"/>
      <c r="EG14" s="167"/>
      <c r="EH14" s="147"/>
      <c r="EI14" s="161"/>
      <c r="EJ14" s="167"/>
      <c r="EK14" s="147"/>
      <c r="EL14" s="161"/>
      <c r="EM14" s="167"/>
      <c r="EN14" s="147"/>
      <c r="EO14" s="161"/>
      <c r="EP14" s="167"/>
      <c r="EQ14" s="147"/>
      <c r="ER14" s="161"/>
      <c r="ES14" s="167"/>
      <c r="ET14" s="147"/>
      <c r="EU14" s="161"/>
      <c r="EV14" s="167"/>
      <c r="EW14" s="147"/>
      <c r="EX14" s="161"/>
      <c r="EY14" s="167"/>
      <c r="EZ14" s="147"/>
      <c r="FA14" s="161"/>
      <c r="FB14" s="167"/>
      <c r="FC14" s="147"/>
      <c r="FD14" s="161"/>
      <c r="FE14" s="167"/>
      <c r="FF14" s="147"/>
      <c r="FG14" s="161"/>
      <c r="FH14" s="167"/>
      <c r="FI14" s="147"/>
      <c r="FJ14" s="161"/>
      <c r="FK14" s="167"/>
      <c r="FL14" s="147"/>
      <c r="FM14" s="161"/>
      <c r="FN14" s="167"/>
      <c r="FO14" s="147"/>
      <c r="FP14" s="161"/>
      <c r="FQ14" s="167"/>
      <c r="FR14" s="147"/>
      <c r="FS14" s="161"/>
      <c r="FT14" s="167"/>
      <c r="FU14" s="147"/>
      <c r="FV14" s="161"/>
      <c r="FW14" s="167"/>
      <c r="FX14" s="147"/>
      <c r="FY14" s="161"/>
      <c r="FZ14" s="167"/>
      <c r="GA14" s="147"/>
      <c r="GB14" s="161"/>
      <c r="GC14" s="167"/>
      <c r="GD14" s="147"/>
      <c r="GE14" s="161"/>
      <c r="GF14" s="167"/>
      <c r="GG14" s="147"/>
      <c r="GH14" s="161"/>
      <c r="GI14" s="167"/>
      <c r="GJ14" s="147"/>
      <c r="GK14" s="161"/>
      <c r="GL14" s="167"/>
      <c r="GM14" s="147"/>
      <c r="GN14" s="161"/>
      <c r="GO14" s="167"/>
      <c r="GP14" s="147"/>
      <c r="GQ14" s="161"/>
      <c r="GR14" s="167"/>
      <c r="GS14" s="147"/>
      <c r="GT14" s="161"/>
    </row>
    <row r="15" spans="1:202" x14ac:dyDescent="0.2">
      <c r="B15" s="160"/>
      <c r="C15" s="147"/>
      <c r="D15" s="226"/>
      <c r="E15" s="160"/>
      <c r="F15" s="147"/>
      <c r="G15" s="226"/>
      <c r="H15" s="160"/>
      <c r="I15" s="147"/>
      <c r="J15" s="226"/>
      <c r="K15" s="160"/>
      <c r="L15" s="147"/>
      <c r="M15" s="226"/>
      <c r="N15" s="160"/>
      <c r="O15" s="147"/>
      <c r="P15" s="226"/>
      <c r="Q15" s="160"/>
      <c r="R15" s="147"/>
      <c r="S15" s="226"/>
      <c r="T15" s="160"/>
      <c r="U15" s="147"/>
      <c r="V15" s="227"/>
      <c r="W15" s="167"/>
      <c r="X15" s="147"/>
      <c r="Y15" s="227"/>
      <c r="Z15" s="160"/>
      <c r="AA15" s="147"/>
      <c r="AB15" s="227"/>
      <c r="AC15" s="160"/>
      <c r="AD15" s="147"/>
      <c r="AE15" s="227"/>
      <c r="AF15" s="160"/>
      <c r="AG15" s="147"/>
      <c r="AH15" s="227"/>
      <c r="AI15" s="160"/>
      <c r="AJ15" s="147"/>
      <c r="AK15" s="227"/>
      <c r="AL15" s="160"/>
      <c r="AM15" s="147"/>
      <c r="AN15" s="227"/>
      <c r="AO15" s="160"/>
      <c r="AP15" s="147"/>
      <c r="AQ15" s="227"/>
      <c r="AR15" s="160"/>
      <c r="AS15" s="147"/>
      <c r="AT15" s="227"/>
      <c r="AU15" s="160"/>
      <c r="AV15" s="147"/>
      <c r="AW15" s="227"/>
      <c r="AX15" s="160"/>
      <c r="AY15" s="147"/>
      <c r="AZ15" s="227"/>
      <c r="BA15" s="160"/>
      <c r="BB15" s="147"/>
      <c r="BC15" s="227"/>
      <c r="BD15" s="160"/>
      <c r="BE15" s="147"/>
      <c r="BF15" s="227"/>
      <c r="BG15" s="160"/>
      <c r="BH15" s="147"/>
      <c r="BI15" s="227"/>
      <c r="BJ15" s="160"/>
      <c r="BK15" s="147"/>
      <c r="BL15" s="227"/>
      <c r="BM15" s="160"/>
      <c r="BN15" s="147"/>
      <c r="BO15" s="227"/>
      <c r="BP15" s="160"/>
      <c r="BQ15" s="147"/>
      <c r="BR15" s="227"/>
      <c r="BS15" s="160"/>
      <c r="BT15" s="147"/>
      <c r="BU15" s="227"/>
      <c r="BV15" s="160"/>
      <c r="BW15" s="147"/>
      <c r="BX15" s="227"/>
      <c r="BY15" s="160"/>
      <c r="BZ15" s="147"/>
      <c r="CA15" s="227"/>
      <c r="CB15" s="167"/>
      <c r="CC15" s="147"/>
      <c r="CD15" s="227"/>
      <c r="CE15" s="167"/>
      <c r="CF15" s="147"/>
      <c r="CG15" s="227"/>
      <c r="CH15" s="167"/>
      <c r="CI15" s="147"/>
      <c r="CJ15" s="227"/>
      <c r="CK15" s="167"/>
      <c r="CL15" s="147"/>
      <c r="CM15" s="227"/>
      <c r="CN15" s="167"/>
      <c r="CO15" s="147"/>
      <c r="CP15" s="227"/>
      <c r="CQ15" s="167"/>
      <c r="CR15" s="147"/>
      <c r="CS15" s="227"/>
      <c r="CT15" s="167"/>
      <c r="CU15" s="147"/>
      <c r="CV15" s="227"/>
      <c r="CW15" s="167"/>
      <c r="CX15" s="147"/>
      <c r="CY15" s="227"/>
      <c r="CZ15" s="167"/>
      <c r="DA15" s="147"/>
      <c r="DC15" s="167"/>
      <c r="DD15" s="147"/>
      <c r="DE15" s="161"/>
      <c r="DF15" s="167"/>
      <c r="DG15" s="147"/>
      <c r="DH15" s="161"/>
      <c r="DI15" s="167"/>
      <c r="DJ15" s="147"/>
      <c r="DK15" s="161"/>
      <c r="DL15" s="167"/>
      <c r="DM15" s="147"/>
      <c r="DN15" s="161"/>
      <c r="DO15" s="167"/>
      <c r="DP15" s="147"/>
      <c r="DQ15" s="161"/>
      <c r="DR15" s="167"/>
      <c r="DS15" s="147"/>
      <c r="DT15" s="161"/>
      <c r="DU15" s="167"/>
      <c r="DV15" s="147"/>
      <c r="DW15" s="161"/>
      <c r="DX15" s="167"/>
      <c r="DY15" s="147"/>
      <c r="DZ15" s="161"/>
      <c r="EA15" s="167"/>
      <c r="EB15" s="147"/>
      <c r="EC15" s="92"/>
      <c r="ED15" s="167"/>
      <c r="EE15" s="147"/>
      <c r="EF15" s="161"/>
      <c r="EG15" s="167"/>
      <c r="EH15" s="147"/>
      <c r="EI15" s="161"/>
      <c r="EJ15" s="167"/>
      <c r="EK15" s="147"/>
      <c r="EL15" s="161"/>
      <c r="EM15" s="167"/>
      <c r="EN15" s="147"/>
      <c r="EO15" s="161"/>
      <c r="EP15" s="167"/>
      <c r="EQ15" s="147"/>
      <c r="ER15" s="161"/>
      <c r="ES15" s="167"/>
      <c r="ET15" s="147"/>
      <c r="EU15" s="161"/>
      <c r="EV15" s="167"/>
      <c r="EW15" s="147"/>
      <c r="EX15" s="161"/>
      <c r="EY15" s="167"/>
      <c r="EZ15" s="147"/>
      <c r="FA15" s="161"/>
      <c r="FB15" s="167"/>
      <c r="FC15" s="147"/>
      <c r="FD15" s="161"/>
      <c r="FE15" s="167"/>
      <c r="FF15" s="147"/>
      <c r="FG15" s="161"/>
      <c r="FH15" s="167"/>
      <c r="FI15" s="147"/>
      <c r="FJ15" s="161"/>
      <c r="FK15" s="167"/>
      <c r="FL15" s="147"/>
      <c r="FM15" s="161"/>
      <c r="FN15" s="167"/>
      <c r="FO15" s="147"/>
      <c r="FP15" s="161"/>
      <c r="FQ15" s="167"/>
      <c r="FR15" s="147"/>
      <c r="FS15" s="161"/>
      <c r="FT15" s="167"/>
      <c r="FU15" s="147"/>
      <c r="FV15" s="161"/>
      <c r="FW15" s="167"/>
      <c r="FX15" s="147"/>
      <c r="FY15" s="161"/>
      <c r="FZ15" s="167"/>
      <c r="GA15" s="147"/>
      <c r="GB15" s="161"/>
      <c r="GC15" s="167"/>
      <c r="GD15" s="147"/>
      <c r="GE15" s="161"/>
      <c r="GF15" s="167"/>
      <c r="GG15" s="147"/>
      <c r="GH15" s="161"/>
      <c r="GI15" s="167"/>
      <c r="GJ15" s="147"/>
      <c r="GK15" s="161"/>
      <c r="GL15" s="167"/>
      <c r="GM15" s="147"/>
      <c r="GN15" s="161"/>
      <c r="GO15" s="167"/>
      <c r="GP15" s="147"/>
      <c r="GQ15" s="161"/>
      <c r="GR15" s="167"/>
      <c r="GS15" s="147"/>
      <c r="GT15" s="161"/>
    </row>
    <row r="16" spans="1:202" x14ac:dyDescent="0.2">
      <c r="B16" s="160"/>
      <c r="C16" s="147"/>
      <c r="D16" s="226"/>
      <c r="E16" s="160"/>
      <c r="F16" s="147"/>
      <c r="G16" s="226"/>
      <c r="H16" s="160"/>
      <c r="I16" s="147"/>
      <c r="J16" s="226"/>
      <c r="K16" s="160"/>
      <c r="L16" s="147"/>
      <c r="M16" s="226"/>
      <c r="N16" s="160"/>
      <c r="O16" s="147"/>
      <c r="P16" s="226"/>
      <c r="Q16" s="160"/>
      <c r="R16" s="147"/>
      <c r="S16" s="226"/>
      <c r="T16" s="160"/>
      <c r="U16" s="147"/>
      <c r="V16" s="227"/>
      <c r="W16" s="167"/>
      <c r="X16" s="147"/>
      <c r="Y16" s="227"/>
      <c r="Z16" s="160"/>
      <c r="AA16" s="147"/>
      <c r="AB16" s="227"/>
      <c r="AC16" s="160"/>
      <c r="AD16" s="147"/>
      <c r="AE16" s="227"/>
      <c r="AF16" s="160"/>
      <c r="AG16" s="147"/>
      <c r="AH16" s="227"/>
      <c r="AI16" s="160"/>
      <c r="AJ16" s="147"/>
      <c r="AK16" s="227"/>
      <c r="AL16" s="160"/>
      <c r="AM16" s="147"/>
      <c r="AN16" s="227"/>
      <c r="AO16" s="160"/>
      <c r="AP16" s="147"/>
      <c r="AQ16" s="227"/>
      <c r="AR16" s="160"/>
      <c r="AS16" s="147"/>
      <c r="AT16" s="227"/>
      <c r="AU16" s="160"/>
      <c r="AV16" s="147"/>
      <c r="AW16" s="227"/>
      <c r="AX16" s="160"/>
      <c r="AY16" s="147"/>
      <c r="AZ16" s="227"/>
      <c r="BA16" s="160"/>
      <c r="BB16" s="147"/>
      <c r="BC16" s="227"/>
      <c r="BD16" s="160"/>
      <c r="BE16" s="147"/>
      <c r="BF16" s="227"/>
      <c r="BG16" s="160"/>
      <c r="BH16" s="147"/>
      <c r="BI16" s="227"/>
      <c r="BJ16" s="160"/>
      <c r="BK16" s="147"/>
      <c r="BL16" s="227"/>
      <c r="BM16" s="160"/>
      <c r="BN16" s="147"/>
      <c r="BO16" s="227"/>
      <c r="BP16" s="160"/>
      <c r="BQ16" s="147"/>
      <c r="BR16" s="227"/>
      <c r="BS16" s="160"/>
      <c r="BT16" s="147"/>
      <c r="BU16" s="227"/>
      <c r="BV16" s="160"/>
      <c r="BW16" s="147"/>
      <c r="BX16" s="227"/>
      <c r="BY16" s="160"/>
      <c r="BZ16" s="147"/>
      <c r="CA16" s="227"/>
      <c r="CB16" s="167"/>
      <c r="CC16" s="147"/>
      <c r="CD16" s="227"/>
      <c r="CE16" s="167"/>
      <c r="CF16" s="147"/>
      <c r="CG16" s="227"/>
      <c r="CH16" s="167"/>
      <c r="CI16" s="147"/>
      <c r="CJ16" s="227"/>
      <c r="CK16" s="167"/>
      <c r="CL16" s="147"/>
      <c r="CM16" s="227"/>
      <c r="CN16" s="167"/>
      <c r="CO16" s="147"/>
      <c r="CP16" s="227"/>
      <c r="CQ16" s="167"/>
      <c r="CR16" s="147"/>
      <c r="CS16" s="227"/>
      <c r="CT16" s="167"/>
      <c r="CU16" s="147"/>
      <c r="CV16" s="227"/>
      <c r="CW16" s="167"/>
      <c r="CX16" s="147"/>
      <c r="CY16" s="227"/>
      <c r="CZ16" s="167"/>
      <c r="DA16" s="147"/>
      <c r="DC16" s="167"/>
      <c r="DD16" s="147"/>
      <c r="DE16" s="161"/>
      <c r="DF16" s="167"/>
      <c r="DG16" s="147"/>
      <c r="DH16" s="161"/>
      <c r="DI16" s="167"/>
      <c r="DJ16" s="147"/>
      <c r="DK16" s="161"/>
      <c r="DL16" s="167"/>
      <c r="DM16" s="147"/>
      <c r="DN16" s="161"/>
      <c r="DO16" s="167"/>
      <c r="DP16" s="147"/>
      <c r="DQ16" s="161"/>
      <c r="DR16" s="167"/>
      <c r="DS16" s="147"/>
      <c r="DT16" s="161"/>
      <c r="DU16" s="167"/>
      <c r="DV16" s="147"/>
      <c r="DW16" s="161"/>
      <c r="DX16" s="167"/>
      <c r="DY16" s="147"/>
      <c r="DZ16" s="161"/>
      <c r="EA16" s="167"/>
      <c r="EB16" s="147"/>
      <c r="EC16" s="92"/>
      <c r="ED16" s="167"/>
      <c r="EE16" s="147"/>
      <c r="EF16" s="161"/>
      <c r="EG16" s="167"/>
      <c r="EH16" s="147"/>
      <c r="EI16" s="161"/>
      <c r="EJ16" s="167"/>
      <c r="EK16" s="147"/>
      <c r="EL16" s="161"/>
      <c r="EM16" s="167"/>
      <c r="EN16" s="147"/>
      <c r="EO16" s="161"/>
      <c r="EP16" s="167"/>
      <c r="EQ16" s="147"/>
      <c r="ER16" s="161"/>
      <c r="ES16" s="167"/>
      <c r="ET16" s="147"/>
      <c r="EU16" s="161"/>
      <c r="EV16" s="167"/>
      <c r="EW16" s="147"/>
      <c r="EX16" s="161"/>
      <c r="EY16" s="167"/>
      <c r="EZ16" s="147"/>
      <c r="FA16" s="161"/>
      <c r="FB16" s="167"/>
      <c r="FC16" s="147"/>
      <c r="FD16" s="161"/>
      <c r="FE16" s="167"/>
      <c r="FF16" s="147"/>
      <c r="FG16" s="161"/>
      <c r="FH16" s="167"/>
      <c r="FI16" s="147"/>
      <c r="FJ16" s="161"/>
      <c r="FK16" s="167"/>
      <c r="FL16" s="147"/>
      <c r="FM16" s="161"/>
      <c r="FN16" s="167"/>
      <c r="FO16" s="147"/>
      <c r="FP16" s="161"/>
      <c r="FQ16" s="167"/>
      <c r="FR16" s="147"/>
      <c r="FS16" s="161"/>
      <c r="FT16" s="167"/>
      <c r="FU16" s="147"/>
      <c r="FV16" s="161"/>
      <c r="FW16" s="167"/>
      <c r="FX16" s="147"/>
      <c r="FY16" s="161"/>
      <c r="FZ16" s="167"/>
      <c r="GA16" s="147"/>
      <c r="GB16" s="161"/>
      <c r="GC16" s="167"/>
      <c r="GD16" s="147"/>
      <c r="GE16" s="161"/>
      <c r="GF16" s="167"/>
      <c r="GG16" s="147"/>
      <c r="GH16" s="161"/>
      <c r="GI16" s="167"/>
      <c r="GJ16" s="147"/>
      <c r="GK16" s="161"/>
      <c r="GL16" s="167"/>
      <c r="GM16" s="147"/>
      <c r="GN16" s="161"/>
      <c r="GO16" s="167"/>
      <c r="GP16" s="147"/>
      <c r="GQ16" s="161"/>
      <c r="GR16" s="167"/>
      <c r="GS16" s="147"/>
      <c r="GT16" s="161"/>
    </row>
    <row r="17" spans="1:202" x14ac:dyDescent="0.2">
      <c r="B17" s="228"/>
      <c r="C17" s="147"/>
      <c r="D17" s="226"/>
      <c r="E17" s="160"/>
      <c r="F17" s="147"/>
      <c r="G17" s="226"/>
      <c r="H17" s="160"/>
      <c r="I17" s="147"/>
      <c r="J17" s="226"/>
      <c r="K17" s="160"/>
      <c r="L17" s="147"/>
      <c r="M17" s="226"/>
      <c r="N17" s="160"/>
      <c r="O17" s="147"/>
      <c r="P17" s="226"/>
      <c r="Q17" s="160"/>
      <c r="R17" s="147"/>
      <c r="S17" s="226"/>
      <c r="T17" s="160"/>
      <c r="U17" s="147"/>
      <c r="V17" s="227"/>
      <c r="W17" s="167"/>
      <c r="X17" s="147"/>
      <c r="Y17" s="227"/>
      <c r="Z17" s="160"/>
      <c r="AA17" s="147"/>
      <c r="AB17" s="227"/>
      <c r="AC17" s="160"/>
      <c r="AD17" s="147"/>
      <c r="AE17" s="227"/>
      <c r="AF17" s="160"/>
      <c r="AG17" s="147"/>
      <c r="AH17" s="227"/>
      <c r="AI17" s="160"/>
      <c r="AJ17" s="147"/>
      <c r="AK17" s="227"/>
      <c r="AL17" s="160"/>
      <c r="AM17" s="147"/>
      <c r="AN17" s="227"/>
      <c r="AO17" s="160"/>
      <c r="AP17" s="147"/>
      <c r="AQ17" s="227"/>
      <c r="AR17" s="160"/>
      <c r="AS17" s="147"/>
      <c r="AT17" s="227"/>
      <c r="AU17" s="160"/>
      <c r="AV17" s="147"/>
      <c r="AW17" s="227"/>
      <c r="AX17" s="160"/>
      <c r="AY17" s="147"/>
      <c r="AZ17" s="227"/>
      <c r="BA17" s="160"/>
      <c r="BB17" s="147"/>
      <c r="BC17" s="227"/>
      <c r="BD17" s="160"/>
      <c r="BE17" s="147"/>
      <c r="BF17" s="227"/>
      <c r="BG17" s="160"/>
      <c r="BH17" s="147"/>
      <c r="BI17" s="227"/>
      <c r="BJ17" s="160"/>
      <c r="BK17" s="147"/>
      <c r="BL17" s="227"/>
      <c r="BM17" s="160"/>
      <c r="BN17" s="147"/>
      <c r="BO17" s="227"/>
      <c r="BP17" s="160"/>
      <c r="BQ17" s="147"/>
      <c r="BR17" s="227"/>
      <c r="BS17" s="160"/>
      <c r="BT17" s="147"/>
      <c r="BU17" s="227"/>
      <c r="BV17" s="160"/>
      <c r="BW17" s="147"/>
      <c r="BX17" s="227"/>
      <c r="BY17" s="160"/>
      <c r="BZ17" s="147"/>
      <c r="CA17" s="227"/>
      <c r="CB17" s="167"/>
      <c r="CC17" s="147"/>
      <c r="CD17" s="227"/>
      <c r="CE17" s="167"/>
      <c r="CF17" s="147"/>
      <c r="CG17" s="227"/>
      <c r="CH17" s="167"/>
      <c r="CI17" s="147"/>
      <c r="CJ17" s="227"/>
      <c r="CK17" s="167"/>
      <c r="CL17" s="147"/>
      <c r="CM17" s="227"/>
      <c r="CN17" s="167"/>
      <c r="CO17" s="147"/>
      <c r="CP17" s="227"/>
      <c r="CQ17" s="167"/>
      <c r="CR17" s="147"/>
      <c r="CS17" s="227"/>
      <c r="CT17" s="167"/>
      <c r="CU17" s="147"/>
      <c r="CV17" s="227"/>
      <c r="CW17" s="167"/>
      <c r="CX17" s="147"/>
      <c r="CY17" s="227"/>
      <c r="CZ17" s="167"/>
      <c r="DA17" s="147"/>
      <c r="DC17" s="167"/>
      <c r="DD17" s="147"/>
      <c r="DE17" s="161"/>
      <c r="DF17" s="167"/>
      <c r="DG17" s="147"/>
      <c r="DH17" s="161"/>
      <c r="DI17" s="167"/>
      <c r="DJ17" s="147"/>
      <c r="DK17" s="161"/>
      <c r="DL17" s="167"/>
      <c r="DM17" s="147"/>
      <c r="DN17" s="161"/>
      <c r="DO17" s="167"/>
      <c r="DP17" s="147"/>
      <c r="DQ17" s="161"/>
      <c r="DR17" s="167"/>
      <c r="DS17" s="147"/>
      <c r="DT17" s="161"/>
      <c r="DU17" s="167"/>
      <c r="DV17" s="147"/>
      <c r="DW17" s="161"/>
      <c r="DX17" s="167"/>
      <c r="DY17" s="147"/>
      <c r="DZ17" s="161"/>
      <c r="EA17" s="167"/>
      <c r="EB17" s="147"/>
      <c r="EC17" s="92"/>
      <c r="ED17" s="167"/>
      <c r="EE17" s="147"/>
      <c r="EF17" s="161"/>
      <c r="EG17" s="167"/>
      <c r="EH17" s="147"/>
      <c r="EI17" s="161"/>
      <c r="EJ17" s="167"/>
      <c r="EK17" s="147"/>
      <c r="EL17" s="161"/>
      <c r="EM17" s="167"/>
      <c r="EN17" s="147"/>
      <c r="EO17" s="161"/>
      <c r="EP17" s="167"/>
      <c r="EQ17" s="147"/>
      <c r="ER17" s="161"/>
      <c r="ES17" s="167"/>
      <c r="ET17" s="147"/>
      <c r="EU17" s="161"/>
      <c r="EV17" s="167"/>
      <c r="EW17" s="147"/>
      <c r="EX17" s="161"/>
      <c r="EY17" s="167"/>
      <c r="EZ17" s="147"/>
      <c r="FA17" s="161"/>
      <c r="FB17" s="167"/>
      <c r="FC17" s="147"/>
      <c r="FD17" s="161"/>
      <c r="FE17" s="167"/>
      <c r="FF17" s="147"/>
      <c r="FG17" s="161"/>
      <c r="FH17" s="167"/>
      <c r="FI17" s="147"/>
      <c r="FJ17" s="161"/>
      <c r="FK17" s="167"/>
      <c r="FL17" s="147"/>
      <c r="FM17" s="161"/>
      <c r="FN17" s="167"/>
      <c r="FO17" s="147"/>
      <c r="FP17" s="161"/>
      <c r="FQ17" s="167"/>
      <c r="FR17" s="147"/>
      <c r="FS17" s="161"/>
      <c r="FT17" s="167"/>
      <c r="FU17" s="147"/>
      <c r="FV17" s="161"/>
      <c r="FW17" s="167"/>
      <c r="FX17" s="147"/>
      <c r="FY17" s="161"/>
      <c r="FZ17" s="167"/>
      <c r="GA17" s="147"/>
      <c r="GB17" s="161"/>
      <c r="GC17" s="167"/>
      <c r="GD17" s="147"/>
      <c r="GE17" s="161"/>
      <c r="GF17" s="167"/>
      <c r="GG17" s="147"/>
      <c r="GH17" s="161"/>
      <c r="GI17" s="167"/>
      <c r="GJ17" s="147"/>
      <c r="GK17" s="161"/>
      <c r="GL17" s="167"/>
      <c r="GM17" s="147"/>
      <c r="GN17" s="161"/>
      <c r="GO17" s="167"/>
      <c r="GP17" s="147"/>
      <c r="GQ17" s="161"/>
      <c r="GR17" s="167"/>
      <c r="GS17" s="147"/>
      <c r="GT17" s="161"/>
    </row>
    <row r="18" spans="1:202" x14ac:dyDescent="0.2">
      <c r="B18" s="228"/>
      <c r="C18" s="147"/>
      <c r="D18" s="226"/>
      <c r="E18" s="229"/>
      <c r="F18" s="147"/>
      <c r="G18" s="226"/>
      <c r="H18" s="160"/>
      <c r="I18" s="147"/>
      <c r="J18" s="226"/>
      <c r="K18" s="160"/>
      <c r="L18" s="147"/>
      <c r="M18" s="226"/>
      <c r="N18" s="160"/>
      <c r="O18" s="147"/>
      <c r="P18" s="226"/>
      <c r="Q18" s="160"/>
      <c r="R18" s="147"/>
      <c r="S18" s="226"/>
      <c r="T18" s="160"/>
      <c r="U18" s="147"/>
      <c r="V18" s="227"/>
      <c r="W18" s="167"/>
      <c r="X18" s="147"/>
      <c r="Y18" s="227"/>
      <c r="Z18" s="160"/>
      <c r="AA18" s="147"/>
      <c r="AB18" s="227"/>
      <c r="AC18" s="160"/>
      <c r="AD18" s="147"/>
      <c r="AE18" s="227"/>
      <c r="AF18" s="160"/>
      <c r="AG18" s="147"/>
      <c r="AH18" s="227"/>
      <c r="AI18" s="160"/>
      <c r="AJ18" s="147"/>
      <c r="AK18" s="227"/>
      <c r="AL18" s="160"/>
      <c r="AM18" s="147"/>
      <c r="AN18" s="227"/>
      <c r="AO18" s="160"/>
      <c r="AP18" s="147"/>
      <c r="AQ18" s="227"/>
      <c r="AR18" s="160"/>
      <c r="AS18" s="147"/>
      <c r="AT18" s="227"/>
      <c r="AU18" s="160"/>
      <c r="AV18" s="147"/>
      <c r="AW18" s="227"/>
      <c r="AX18" s="160"/>
      <c r="AY18" s="147"/>
      <c r="AZ18" s="227"/>
      <c r="BA18" s="160"/>
      <c r="BB18" s="147"/>
      <c r="BC18" s="227"/>
      <c r="BD18" s="160"/>
      <c r="BE18" s="147"/>
      <c r="BF18" s="227"/>
      <c r="BG18" s="160"/>
      <c r="BH18" s="147"/>
      <c r="BI18" s="227"/>
      <c r="BJ18" s="160"/>
      <c r="BK18" s="147"/>
      <c r="BL18" s="227"/>
      <c r="BM18" s="160"/>
      <c r="BN18" s="147"/>
      <c r="BO18" s="227"/>
      <c r="BP18" s="160"/>
      <c r="BQ18" s="147"/>
      <c r="BR18" s="227"/>
      <c r="BS18" s="160"/>
      <c r="BT18" s="147"/>
      <c r="BU18" s="227"/>
      <c r="BV18" s="160"/>
      <c r="BW18" s="147"/>
      <c r="BX18" s="227"/>
      <c r="BY18" s="160"/>
      <c r="BZ18" s="147"/>
      <c r="CA18" s="227"/>
      <c r="CB18" s="167"/>
      <c r="CC18" s="147"/>
      <c r="CD18" s="227"/>
      <c r="CE18" s="167"/>
      <c r="CF18" s="147"/>
      <c r="CG18" s="227"/>
      <c r="CH18" s="167"/>
      <c r="CI18" s="147"/>
      <c r="CJ18" s="227"/>
      <c r="CK18" s="167"/>
      <c r="CL18" s="147"/>
      <c r="CM18" s="227"/>
      <c r="CN18" s="167"/>
      <c r="CO18" s="147"/>
      <c r="CP18" s="227"/>
      <c r="CQ18" s="167"/>
      <c r="CR18" s="147"/>
      <c r="CS18" s="227"/>
      <c r="CT18" s="167"/>
      <c r="CU18" s="147"/>
      <c r="CV18" s="227"/>
      <c r="CW18" s="167"/>
      <c r="CX18" s="147"/>
      <c r="CY18" s="227"/>
      <c r="CZ18" s="167"/>
      <c r="DA18" s="147"/>
      <c r="DC18" s="167"/>
      <c r="DD18" s="147"/>
      <c r="DE18" s="161"/>
      <c r="DF18" s="167"/>
      <c r="DG18" s="147"/>
      <c r="DH18" s="161"/>
      <c r="DI18" s="167"/>
      <c r="DJ18" s="147"/>
      <c r="DK18" s="161"/>
      <c r="DL18" s="167"/>
      <c r="DM18" s="147"/>
      <c r="DN18" s="161"/>
      <c r="DO18" s="167"/>
      <c r="DP18" s="147"/>
      <c r="DQ18" s="161"/>
      <c r="DR18" s="167"/>
      <c r="DS18" s="147"/>
      <c r="DT18" s="161"/>
      <c r="DU18" s="167"/>
      <c r="DV18" s="147"/>
      <c r="DW18" s="161"/>
      <c r="DX18" s="167"/>
      <c r="DY18" s="147"/>
      <c r="DZ18" s="161"/>
      <c r="EA18" s="167"/>
      <c r="EB18" s="147"/>
      <c r="EC18" s="92"/>
      <c r="ED18" s="167"/>
      <c r="EE18" s="147"/>
      <c r="EF18" s="161"/>
      <c r="EG18" s="167"/>
      <c r="EH18" s="147"/>
      <c r="EI18" s="161"/>
      <c r="EJ18" s="167"/>
      <c r="EK18" s="147"/>
      <c r="EL18" s="161"/>
      <c r="EM18" s="167"/>
      <c r="EN18" s="147"/>
      <c r="EO18" s="161"/>
      <c r="EP18" s="167"/>
      <c r="EQ18" s="147"/>
      <c r="ER18" s="161"/>
      <c r="ES18" s="167"/>
      <c r="ET18" s="147"/>
      <c r="EU18" s="161"/>
      <c r="EV18" s="167"/>
      <c r="EW18" s="147"/>
      <c r="EX18" s="161"/>
      <c r="EY18" s="167"/>
      <c r="EZ18" s="147"/>
      <c r="FA18" s="161"/>
      <c r="FB18" s="167"/>
      <c r="FC18" s="147"/>
      <c r="FD18" s="161"/>
      <c r="FE18" s="167"/>
      <c r="FF18" s="147"/>
      <c r="FG18" s="161"/>
      <c r="FH18" s="167"/>
      <c r="FI18" s="147"/>
      <c r="FJ18" s="161"/>
      <c r="FK18" s="167"/>
      <c r="FL18" s="147"/>
      <c r="FM18" s="161"/>
      <c r="FN18" s="167"/>
      <c r="FO18" s="147"/>
      <c r="FP18" s="161"/>
      <c r="FQ18" s="167"/>
      <c r="FR18" s="147"/>
      <c r="FS18" s="161"/>
      <c r="FT18" s="167"/>
      <c r="FU18" s="147"/>
      <c r="FV18" s="161"/>
      <c r="FW18" s="167"/>
      <c r="FX18" s="147"/>
      <c r="FY18" s="161"/>
      <c r="FZ18" s="167"/>
      <c r="GA18" s="147"/>
      <c r="GB18" s="161"/>
      <c r="GC18" s="167"/>
      <c r="GD18" s="147"/>
      <c r="GE18" s="161"/>
      <c r="GF18" s="167"/>
      <c r="GG18" s="147"/>
      <c r="GH18" s="161"/>
      <c r="GI18" s="167"/>
      <c r="GJ18" s="147"/>
      <c r="GK18" s="161"/>
      <c r="GL18" s="167"/>
      <c r="GM18" s="147"/>
      <c r="GN18" s="161"/>
      <c r="GO18" s="167"/>
      <c r="GP18" s="147"/>
      <c r="GQ18" s="161"/>
      <c r="GR18" s="167"/>
      <c r="GS18" s="147"/>
      <c r="GT18" s="161"/>
    </row>
    <row r="19" spans="1:202" x14ac:dyDescent="0.2">
      <c r="B19" s="228"/>
      <c r="C19" s="147"/>
      <c r="D19" s="226"/>
      <c r="E19" s="229"/>
      <c r="F19" s="147"/>
      <c r="G19" s="226"/>
      <c r="H19" s="229"/>
      <c r="I19" s="147"/>
      <c r="J19" s="226"/>
      <c r="K19" s="229"/>
      <c r="L19" s="147"/>
      <c r="M19" s="226"/>
      <c r="N19" s="160"/>
      <c r="O19" s="147"/>
      <c r="P19" s="226"/>
      <c r="Q19" s="160"/>
      <c r="R19" s="147"/>
      <c r="S19" s="226"/>
      <c r="T19" s="160"/>
      <c r="U19" s="147"/>
      <c r="V19" s="227"/>
      <c r="W19" s="167"/>
      <c r="X19" s="147"/>
      <c r="Y19" s="227"/>
      <c r="Z19" s="160"/>
      <c r="AA19" s="147"/>
      <c r="AB19" s="227"/>
      <c r="AC19" s="160"/>
      <c r="AD19" s="147"/>
      <c r="AE19" s="227"/>
      <c r="AF19" s="160"/>
      <c r="AG19" s="147"/>
      <c r="AH19" s="227"/>
      <c r="AI19" s="160"/>
      <c r="AJ19" s="147"/>
      <c r="AK19" s="227"/>
      <c r="AL19" s="160"/>
      <c r="AM19" s="147"/>
      <c r="AN19" s="227"/>
      <c r="AO19" s="160"/>
      <c r="AP19" s="147"/>
      <c r="AQ19" s="227"/>
      <c r="AR19" s="160"/>
      <c r="AS19" s="147"/>
      <c r="AT19" s="227"/>
      <c r="AU19" s="160"/>
      <c r="AV19" s="147"/>
      <c r="AW19" s="227"/>
      <c r="AX19" s="160"/>
      <c r="AY19" s="147"/>
      <c r="AZ19" s="227"/>
      <c r="BA19" s="160"/>
      <c r="BB19" s="147"/>
      <c r="BC19" s="227"/>
      <c r="BD19" s="160"/>
      <c r="BE19" s="147"/>
      <c r="BF19" s="227"/>
      <c r="BG19" s="160"/>
      <c r="BH19" s="147"/>
      <c r="BI19" s="227"/>
      <c r="BJ19" s="160"/>
      <c r="BK19" s="147"/>
      <c r="BL19" s="227"/>
      <c r="BM19" s="160"/>
      <c r="BN19" s="147"/>
      <c r="BO19" s="227"/>
      <c r="BP19" s="160"/>
      <c r="BQ19" s="147"/>
      <c r="BR19" s="227"/>
      <c r="BS19" s="160"/>
      <c r="BT19" s="147"/>
      <c r="BU19" s="227"/>
      <c r="BV19" s="160"/>
      <c r="BW19" s="147"/>
      <c r="BX19" s="227"/>
      <c r="BY19" s="160"/>
      <c r="BZ19" s="147"/>
      <c r="CA19" s="227"/>
      <c r="CB19" s="167"/>
      <c r="CC19" s="147"/>
      <c r="CD19" s="227"/>
      <c r="CE19" s="167"/>
      <c r="CF19" s="147"/>
      <c r="CG19" s="227"/>
      <c r="CH19" s="167"/>
      <c r="CI19" s="147"/>
      <c r="CJ19" s="227"/>
      <c r="CK19" s="167"/>
      <c r="CL19" s="147"/>
      <c r="CM19" s="227"/>
      <c r="CN19" s="167"/>
      <c r="CO19" s="147"/>
      <c r="CP19" s="227"/>
      <c r="CQ19" s="167"/>
      <c r="CR19" s="147"/>
      <c r="CS19" s="227"/>
      <c r="CT19" s="167"/>
      <c r="CU19" s="147"/>
      <c r="CV19" s="227"/>
      <c r="CW19" s="167"/>
      <c r="CX19" s="147"/>
      <c r="CY19" s="227"/>
      <c r="CZ19" s="167"/>
      <c r="DA19" s="147"/>
      <c r="DC19" s="167"/>
      <c r="DD19" s="147"/>
      <c r="DE19" s="161"/>
      <c r="DF19" s="167"/>
      <c r="DG19" s="147"/>
      <c r="DH19" s="161"/>
      <c r="DI19" s="167"/>
      <c r="DJ19" s="147"/>
      <c r="DK19" s="161"/>
      <c r="DL19" s="167"/>
      <c r="DM19" s="147"/>
      <c r="DN19" s="161"/>
      <c r="DO19" s="167"/>
      <c r="DP19" s="147"/>
      <c r="DQ19" s="161"/>
      <c r="DR19" s="167"/>
      <c r="DS19" s="147"/>
      <c r="DT19" s="161"/>
      <c r="DU19" s="167"/>
      <c r="DV19" s="147"/>
      <c r="DW19" s="161"/>
      <c r="DX19" s="167"/>
      <c r="DY19" s="147"/>
      <c r="DZ19" s="161"/>
      <c r="EA19" s="167"/>
      <c r="EB19" s="147"/>
      <c r="EC19" s="92"/>
      <c r="ED19" s="167"/>
      <c r="EE19" s="147"/>
      <c r="EF19" s="161"/>
      <c r="EG19" s="167"/>
      <c r="EH19" s="147"/>
      <c r="EI19" s="161"/>
      <c r="EJ19" s="167"/>
      <c r="EK19" s="147"/>
      <c r="EL19" s="161"/>
      <c r="EM19" s="167"/>
      <c r="EN19" s="147"/>
      <c r="EO19" s="161"/>
      <c r="EP19" s="167"/>
      <c r="EQ19" s="147"/>
      <c r="ER19" s="161"/>
      <c r="ES19" s="167"/>
      <c r="ET19" s="147"/>
      <c r="EU19" s="161"/>
      <c r="EV19" s="167"/>
      <c r="EW19" s="147"/>
      <c r="EX19" s="161"/>
      <c r="EY19" s="167"/>
      <c r="EZ19" s="147"/>
      <c r="FA19" s="161"/>
      <c r="FB19" s="167"/>
      <c r="FC19" s="147"/>
      <c r="FD19" s="161"/>
      <c r="FE19" s="167"/>
      <c r="FF19" s="147"/>
      <c r="FG19" s="161"/>
      <c r="FH19" s="167"/>
      <c r="FI19" s="147"/>
      <c r="FJ19" s="161"/>
      <c r="FK19" s="167"/>
      <c r="FL19" s="147"/>
      <c r="FM19" s="161"/>
      <c r="FN19" s="167"/>
      <c r="FO19" s="147"/>
      <c r="FP19" s="161"/>
      <c r="FQ19" s="167"/>
      <c r="FR19" s="147"/>
      <c r="FS19" s="161"/>
      <c r="FT19" s="167"/>
      <c r="FU19" s="147"/>
      <c r="FV19" s="161"/>
      <c r="FW19" s="167"/>
      <c r="FX19" s="147"/>
      <c r="FY19" s="161"/>
      <c r="FZ19" s="167"/>
      <c r="GA19" s="147"/>
      <c r="GB19" s="161"/>
      <c r="GC19" s="167"/>
      <c r="GD19" s="147"/>
      <c r="GE19" s="161"/>
      <c r="GF19" s="167"/>
      <c r="GG19" s="147"/>
      <c r="GH19" s="161"/>
      <c r="GI19" s="167"/>
      <c r="GJ19" s="147"/>
      <c r="GK19" s="161"/>
      <c r="GL19" s="167"/>
      <c r="GM19" s="147"/>
      <c r="GN19" s="161"/>
      <c r="GO19" s="167"/>
      <c r="GP19" s="147"/>
      <c r="GQ19" s="161"/>
      <c r="GR19" s="167"/>
      <c r="GS19" s="147"/>
      <c r="GT19" s="161"/>
    </row>
    <row r="20" spans="1:202" x14ac:dyDescent="0.2">
      <c r="B20" s="228"/>
      <c r="E20" s="228"/>
      <c r="H20" s="228"/>
      <c r="K20" s="228"/>
      <c r="N20" s="160"/>
      <c r="Q20" s="160"/>
      <c r="T20" s="160"/>
      <c r="U20" s="147"/>
      <c r="W20" s="167"/>
      <c r="Z20" s="160"/>
      <c r="AC20" s="160"/>
      <c r="AF20" s="160"/>
      <c r="AI20" s="160"/>
      <c r="AL20" s="160"/>
      <c r="AO20" s="160"/>
      <c r="AR20" s="160"/>
      <c r="AU20" s="160"/>
      <c r="AX20" s="160"/>
      <c r="BA20" s="160"/>
      <c r="BD20" s="160"/>
      <c r="BG20" s="160"/>
      <c r="BJ20" s="160"/>
      <c r="BM20" s="160"/>
      <c r="BP20" s="160"/>
      <c r="BS20" s="160"/>
      <c r="BV20" s="160"/>
      <c r="BY20" s="160"/>
      <c r="CB20" s="167"/>
      <c r="CE20" s="167"/>
      <c r="CH20" s="167"/>
      <c r="CK20" s="167"/>
      <c r="CN20" s="167"/>
      <c r="CQ20" s="167"/>
      <c r="CR20" s="147"/>
      <c r="CS20" s="227"/>
      <c r="CT20" s="167"/>
      <c r="CW20" s="167"/>
      <c r="CZ20" s="167"/>
      <c r="DC20" s="167"/>
      <c r="DE20" s="161"/>
      <c r="DF20" s="167"/>
      <c r="DH20" s="161"/>
      <c r="DI20" s="167"/>
      <c r="DK20" s="161"/>
      <c r="DL20" s="167"/>
      <c r="DN20" s="161"/>
      <c r="DO20" s="167"/>
      <c r="DQ20" s="161"/>
      <c r="DR20" s="167"/>
      <c r="DT20" s="161"/>
      <c r="DU20" s="167"/>
      <c r="DW20" s="161"/>
      <c r="DX20" s="167"/>
      <c r="DZ20" s="161"/>
      <c r="EA20" s="167"/>
      <c r="EC20" s="161"/>
      <c r="ED20" s="167"/>
      <c r="EF20" s="161"/>
      <c r="EG20" s="167"/>
      <c r="EI20" s="161"/>
      <c r="EJ20" s="167"/>
      <c r="EL20" s="161"/>
      <c r="EM20" s="167"/>
      <c r="EO20" s="161"/>
      <c r="EP20" s="167"/>
      <c r="ER20" s="161"/>
      <c r="ES20" s="167"/>
      <c r="EU20" s="161"/>
      <c r="EV20" s="167"/>
      <c r="EX20" s="161"/>
      <c r="EY20" s="167"/>
      <c r="FA20" s="161"/>
      <c r="FB20" s="167"/>
      <c r="FD20" s="161"/>
      <c r="FE20" s="167"/>
      <c r="FG20" s="161"/>
      <c r="FH20" s="167"/>
      <c r="FJ20" s="161"/>
      <c r="FK20" s="167"/>
      <c r="FM20" s="161"/>
      <c r="FN20" s="167"/>
      <c r="FP20" s="161"/>
      <c r="FQ20" s="167"/>
      <c r="FS20" s="161"/>
      <c r="FT20" s="167"/>
      <c r="FV20" s="161"/>
      <c r="FW20" s="167"/>
      <c r="FY20" s="161"/>
      <c r="FZ20" s="167"/>
      <c r="GB20" s="161"/>
      <c r="GC20" s="167"/>
      <c r="GE20" s="161"/>
      <c r="GF20" s="167"/>
      <c r="GH20" s="161"/>
      <c r="GI20" s="167"/>
      <c r="GK20" s="161"/>
      <c r="GL20" s="167"/>
      <c r="GN20" s="161"/>
      <c r="GO20" s="167"/>
      <c r="GQ20" s="161"/>
      <c r="GR20" s="167"/>
      <c r="GT20" s="161"/>
    </row>
    <row r="21" spans="1:202" x14ac:dyDescent="0.2">
      <c r="B21" s="228"/>
      <c r="E21" s="228"/>
      <c r="H21" s="228"/>
      <c r="K21" s="228"/>
      <c r="N21" s="160"/>
      <c r="Q21" s="160"/>
      <c r="T21" s="160"/>
      <c r="U21" s="147"/>
      <c r="W21" s="167"/>
      <c r="Z21" s="160"/>
      <c r="AC21" s="160"/>
      <c r="AF21" s="160"/>
      <c r="AI21" s="160"/>
      <c r="AL21" s="160"/>
      <c r="AO21" s="160"/>
      <c r="AR21" s="160"/>
      <c r="AU21" s="160"/>
      <c r="AX21" s="160"/>
      <c r="BA21" s="160"/>
      <c r="BD21" s="160"/>
      <c r="BG21" s="160"/>
      <c r="BJ21" s="160"/>
      <c r="BM21" s="160"/>
      <c r="BP21" s="160"/>
      <c r="BS21" s="160"/>
      <c r="BV21" s="160"/>
      <c r="BY21" s="160"/>
      <c r="CB21" s="167"/>
      <c r="CE21" s="167"/>
      <c r="CH21" s="167"/>
      <c r="CK21" s="167"/>
      <c r="CN21" s="167"/>
      <c r="CQ21" s="167"/>
      <c r="CR21" s="147"/>
      <c r="CS21" s="227"/>
      <c r="CT21" s="167"/>
      <c r="CW21" s="167"/>
      <c r="CZ21" s="167"/>
      <c r="DC21" s="167"/>
      <c r="DE21" s="161"/>
      <c r="DF21" s="167"/>
      <c r="DH21" s="161"/>
      <c r="DI21" s="167"/>
      <c r="DK21" s="161"/>
      <c r="DL21" s="167"/>
      <c r="DN21" s="161"/>
      <c r="DO21" s="167"/>
      <c r="DQ21" s="161"/>
      <c r="DR21" s="167"/>
      <c r="DT21" s="161"/>
      <c r="DU21" s="167"/>
      <c r="DW21" s="161"/>
      <c r="DX21" s="167"/>
      <c r="DZ21" s="161"/>
      <c r="EA21" s="167"/>
      <c r="EC21" s="161"/>
      <c r="ED21" s="167"/>
      <c r="EF21" s="161"/>
      <c r="EG21" s="167"/>
      <c r="EI21" s="161"/>
      <c r="EJ21" s="167"/>
      <c r="EL21" s="161"/>
      <c r="EM21" s="167"/>
      <c r="EO21" s="161"/>
      <c r="EP21" s="167"/>
      <c r="ER21" s="161"/>
      <c r="ES21" s="167"/>
      <c r="EU21" s="161"/>
      <c r="EV21" s="167"/>
      <c r="EX21" s="161"/>
      <c r="EY21" s="167"/>
      <c r="FA21" s="161"/>
      <c r="FB21" s="167"/>
      <c r="FD21" s="161"/>
      <c r="FE21" s="167"/>
      <c r="FG21" s="161"/>
      <c r="FH21" s="167"/>
      <c r="FJ21" s="161"/>
      <c r="FK21" s="167"/>
      <c r="FM21" s="161"/>
      <c r="FN21" s="167"/>
      <c r="FP21" s="161"/>
      <c r="FQ21" s="167"/>
      <c r="FS21" s="161"/>
      <c r="FT21" s="167"/>
      <c r="FV21" s="161"/>
      <c r="FW21" s="167"/>
      <c r="FY21" s="161"/>
      <c r="FZ21" s="167"/>
      <c r="GB21" s="161"/>
      <c r="GC21" s="167"/>
      <c r="GE21" s="161"/>
      <c r="GF21" s="167"/>
      <c r="GH21" s="161"/>
      <c r="GI21" s="167"/>
      <c r="GK21" s="161"/>
      <c r="GL21" s="167"/>
      <c r="GN21" s="161"/>
      <c r="GO21" s="167"/>
      <c r="GQ21" s="161"/>
      <c r="GR21" s="167"/>
      <c r="GT21" s="161"/>
    </row>
    <row r="22" spans="1:202" x14ac:dyDescent="0.2">
      <c r="B22" s="228"/>
      <c r="E22" s="228"/>
      <c r="H22" s="228"/>
      <c r="K22" s="228"/>
      <c r="N22" s="160"/>
      <c r="Q22" s="160"/>
      <c r="T22" s="160"/>
      <c r="W22" s="167"/>
      <c r="Z22" s="160"/>
      <c r="AC22" s="160"/>
      <c r="AF22" s="160"/>
      <c r="AI22" s="160"/>
      <c r="AL22" s="160"/>
      <c r="AO22" s="160"/>
      <c r="AR22" s="160"/>
      <c r="AU22" s="160"/>
      <c r="AX22" s="160"/>
      <c r="BA22" s="160"/>
      <c r="BD22" s="160"/>
      <c r="BG22" s="160"/>
      <c r="BJ22" s="160"/>
      <c r="BM22" s="160"/>
      <c r="BP22" s="160"/>
      <c r="BS22" s="160"/>
      <c r="BV22" s="160"/>
      <c r="BY22" s="160"/>
      <c r="CH22" s="169"/>
      <c r="CK22" s="169"/>
      <c r="CN22" s="167"/>
      <c r="CQ22" s="167"/>
      <c r="CR22" s="147"/>
      <c r="CS22" s="227"/>
      <c r="CT22" s="167"/>
      <c r="CW22" s="167"/>
      <c r="CZ22" s="167"/>
      <c r="DC22" s="167"/>
      <c r="DE22" s="161"/>
      <c r="DF22" s="167"/>
      <c r="DH22" s="161"/>
      <c r="DI22" s="167"/>
      <c r="DK22" s="161"/>
      <c r="DL22" s="167"/>
      <c r="DN22" s="161"/>
      <c r="DO22" s="167"/>
      <c r="DQ22" s="161"/>
      <c r="DR22" s="167"/>
      <c r="DT22" s="161"/>
      <c r="DU22" s="167"/>
      <c r="DW22" s="161"/>
      <c r="DX22" s="167"/>
      <c r="DZ22" s="161"/>
      <c r="EA22" s="167"/>
      <c r="EC22" s="161"/>
      <c r="ED22" s="167"/>
      <c r="EF22" s="161"/>
      <c r="EG22" s="167"/>
      <c r="EI22" s="161"/>
      <c r="EJ22" s="167"/>
      <c r="EL22" s="161"/>
      <c r="EM22" s="167"/>
      <c r="EO22" s="161"/>
      <c r="EP22" s="167"/>
      <c r="ER22" s="161"/>
      <c r="ES22" s="167"/>
      <c r="EU22" s="161"/>
      <c r="EV22" s="167"/>
      <c r="EX22" s="161"/>
      <c r="EY22" s="167"/>
      <c r="FA22" s="161"/>
      <c r="FB22" s="167"/>
      <c r="FD22" s="161"/>
      <c r="FE22" s="167"/>
      <c r="FG22" s="161"/>
      <c r="FH22" s="167"/>
      <c r="FJ22" s="161"/>
      <c r="FK22" s="167"/>
      <c r="FM22" s="161"/>
      <c r="FN22" s="167"/>
      <c r="FP22" s="161"/>
      <c r="FQ22" s="167"/>
      <c r="FS22" s="161"/>
      <c r="FT22" s="167"/>
      <c r="FV22" s="161"/>
      <c r="FW22" s="167"/>
      <c r="FY22" s="161"/>
      <c r="FZ22" s="167"/>
      <c r="GB22" s="161"/>
      <c r="GC22" s="167"/>
      <c r="GE22" s="161"/>
      <c r="GF22" s="167"/>
      <c r="GH22" s="161"/>
      <c r="GI22" s="167"/>
      <c r="GK22" s="161"/>
      <c r="GL22" s="167"/>
      <c r="GN22" s="161"/>
      <c r="GO22" s="167"/>
      <c r="GQ22" s="161"/>
      <c r="GR22" s="167"/>
      <c r="GT22" s="161"/>
    </row>
    <row r="23" spans="1:202" x14ac:dyDescent="0.2">
      <c r="B23" s="228"/>
      <c r="E23" s="228"/>
      <c r="H23" s="228"/>
      <c r="K23" s="228"/>
      <c r="N23" s="160"/>
      <c r="Q23" s="160"/>
      <c r="T23" s="160"/>
      <c r="W23" s="167"/>
      <c r="Z23" s="160"/>
      <c r="AC23" s="160"/>
      <c r="AF23" s="160"/>
      <c r="AI23" s="160"/>
      <c r="AL23" s="160"/>
      <c r="AO23" s="160"/>
      <c r="AR23" s="160"/>
      <c r="AU23" s="160"/>
      <c r="AX23" s="160"/>
      <c r="BA23" s="160"/>
      <c r="BD23" s="160"/>
      <c r="BG23" s="160"/>
      <c r="BJ23" s="160"/>
      <c r="BM23" s="160"/>
      <c r="BP23" s="160"/>
      <c r="BS23" s="160"/>
      <c r="BV23" s="160"/>
      <c r="BY23" s="228"/>
      <c r="CH23" s="169"/>
      <c r="CK23" s="169"/>
      <c r="CN23" s="167"/>
      <c r="CQ23" s="167"/>
      <c r="CR23" s="147"/>
      <c r="CS23" s="227"/>
      <c r="CT23" s="167"/>
      <c r="CW23" s="167"/>
      <c r="CZ23" s="167"/>
      <c r="DC23" s="167"/>
      <c r="DE23" s="161"/>
      <c r="DF23" s="167"/>
      <c r="DH23" s="161"/>
      <c r="DI23" s="167"/>
      <c r="DK23" s="161"/>
      <c r="DL23" s="167"/>
      <c r="DN23" s="161"/>
      <c r="DO23" s="167"/>
      <c r="DQ23" s="161"/>
      <c r="DR23" s="167"/>
      <c r="DT23" s="161"/>
      <c r="DU23" s="167"/>
      <c r="DW23" s="161"/>
      <c r="DX23" s="167"/>
      <c r="DZ23" s="161"/>
      <c r="EA23" s="167"/>
      <c r="EC23" s="161"/>
      <c r="ED23" s="167"/>
      <c r="EF23" s="161"/>
      <c r="EG23" s="167"/>
      <c r="EI23" s="161"/>
      <c r="EJ23" s="167"/>
      <c r="EL23" s="161"/>
      <c r="EM23" s="167"/>
      <c r="EO23" s="161"/>
      <c r="EP23" s="167"/>
      <c r="ER23" s="161"/>
      <c r="ES23" s="167"/>
      <c r="EU23" s="161"/>
      <c r="EV23" s="167"/>
      <c r="EX23" s="161"/>
      <c r="EY23" s="167"/>
      <c r="FA23" s="161"/>
      <c r="FB23" s="167"/>
      <c r="FD23" s="161"/>
      <c r="FE23" s="167"/>
      <c r="FG23" s="161"/>
      <c r="FH23" s="167"/>
      <c r="FJ23" s="161"/>
      <c r="FK23" s="167"/>
      <c r="FM23" s="161"/>
      <c r="FN23" s="167"/>
      <c r="FP23" s="161"/>
      <c r="FQ23" s="167"/>
      <c r="FS23" s="161"/>
      <c r="FT23" s="167"/>
      <c r="FV23" s="161"/>
      <c r="FW23" s="167"/>
      <c r="FY23" s="161"/>
      <c r="FZ23" s="167"/>
      <c r="GB23" s="161"/>
      <c r="GC23" s="167"/>
      <c r="GE23" s="161"/>
      <c r="GF23" s="167"/>
      <c r="GH23" s="161"/>
      <c r="GI23" s="167"/>
      <c r="GK23" s="161"/>
      <c r="GL23" s="167"/>
      <c r="GN23" s="161"/>
      <c r="GO23" s="167"/>
      <c r="GQ23" s="161"/>
      <c r="GR23" s="167"/>
      <c r="GT23" s="161"/>
    </row>
    <row r="24" spans="1:202" x14ac:dyDescent="0.2">
      <c r="A24" s="224"/>
      <c r="B24" s="170"/>
      <c r="C24" s="149"/>
      <c r="D24" s="218"/>
      <c r="E24" s="168"/>
      <c r="F24" s="149"/>
      <c r="G24" s="218"/>
      <c r="H24" s="168"/>
      <c r="I24" s="149"/>
      <c r="J24" s="218"/>
      <c r="K24" s="168"/>
      <c r="L24" s="149"/>
      <c r="M24" s="218"/>
      <c r="N24" s="168"/>
      <c r="O24" s="149"/>
      <c r="P24" s="218"/>
      <c r="Q24" s="168"/>
      <c r="R24" s="149"/>
      <c r="S24" s="218"/>
      <c r="T24" s="168"/>
      <c r="U24" s="149"/>
      <c r="V24" s="225"/>
      <c r="W24" s="168"/>
      <c r="X24" s="149"/>
      <c r="Y24" s="225"/>
      <c r="Z24" s="168"/>
      <c r="AA24" s="149"/>
      <c r="AB24" s="225"/>
      <c r="AC24" s="168"/>
      <c r="AD24" s="149"/>
      <c r="AE24" s="225"/>
      <c r="AF24" s="168"/>
      <c r="AG24" s="149"/>
      <c r="AH24" s="225"/>
      <c r="AI24" s="168"/>
      <c r="AJ24" s="149"/>
      <c r="AK24" s="225"/>
      <c r="AL24" s="168"/>
      <c r="AM24" s="149"/>
      <c r="AN24" s="225"/>
      <c r="AO24" s="168"/>
      <c r="AP24" s="149"/>
      <c r="AQ24" s="225"/>
      <c r="AR24" s="168"/>
      <c r="AS24" s="149"/>
      <c r="AT24" s="225"/>
      <c r="AU24" s="168"/>
      <c r="AV24" s="149"/>
      <c r="AW24" s="225"/>
      <c r="AX24" s="168"/>
      <c r="AY24" s="149"/>
      <c r="AZ24" s="225"/>
      <c r="BA24" s="168"/>
      <c r="BB24" s="149"/>
      <c r="BC24" s="225"/>
      <c r="BD24" s="168"/>
      <c r="BE24" s="149"/>
      <c r="BF24" s="225"/>
      <c r="BG24" s="168"/>
      <c r="BH24" s="149"/>
      <c r="BI24" s="225"/>
      <c r="BJ24" s="168"/>
      <c r="BK24" s="149"/>
      <c r="BL24" s="225"/>
      <c r="BM24" s="168"/>
      <c r="BN24" s="149"/>
      <c r="BO24" s="225"/>
      <c r="BP24" s="168"/>
      <c r="BQ24" s="149"/>
      <c r="BR24" s="225"/>
      <c r="BS24" s="168"/>
      <c r="BT24" s="149"/>
      <c r="BU24" s="225"/>
      <c r="BV24" s="168"/>
      <c r="BW24" s="149"/>
      <c r="BX24" s="225"/>
      <c r="BY24" s="168"/>
      <c r="BZ24" s="149"/>
      <c r="CA24" s="225"/>
      <c r="CB24" s="168"/>
      <c r="CC24" s="149"/>
      <c r="CD24" s="225"/>
      <c r="CE24" s="168"/>
      <c r="CF24" s="149"/>
      <c r="CG24" s="225"/>
      <c r="CH24" s="168"/>
      <c r="CI24" s="149"/>
      <c r="CJ24" s="225"/>
      <c r="CK24" s="168"/>
      <c r="CL24" s="149"/>
      <c r="CM24" s="225"/>
      <c r="CN24" s="168"/>
      <c r="CO24" s="149"/>
      <c r="CP24" s="225"/>
      <c r="CQ24" s="168"/>
      <c r="CR24" s="149"/>
      <c r="CS24" s="225"/>
      <c r="CT24" s="168"/>
      <c r="CU24" s="149"/>
      <c r="CV24" s="225"/>
      <c r="CW24" s="168"/>
      <c r="CX24" s="149"/>
      <c r="CY24" s="225"/>
      <c r="CZ24" s="168"/>
      <c r="DA24" s="149"/>
      <c r="DC24" s="168"/>
      <c r="DD24" s="149"/>
      <c r="DE24" s="161"/>
      <c r="DF24" s="168"/>
      <c r="DG24" s="149"/>
      <c r="DH24" s="161"/>
      <c r="DI24" s="168"/>
      <c r="DJ24" s="149"/>
      <c r="DK24" s="161"/>
      <c r="DL24" s="168"/>
      <c r="DM24" s="149"/>
      <c r="DN24" s="161"/>
      <c r="DO24" s="168"/>
      <c r="DP24" s="149"/>
      <c r="DQ24" s="161"/>
      <c r="DR24" s="168"/>
      <c r="DS24" s="149"/>
      <c r="DT24" s="161"/>
      <c r="DU24" s="168"/>
      <c r="DV24" s="149"/>
      <c r="DW24" s="161"/>
      <c r="DX24" s="168"/>
      <c r="DY24" s="149"/>
      <c r="DZ24" s="161"/>
      <c r="EA24" s="168"/>
      <c r="EB24" s="149"/>
      <c r="EC24" s="161"/>
      <c r="ED24" s="168"/>
      <c r="EE24" s="149"/>
      <c r="EF24" s="161"/>
      <c r="EG24" s="168"/>
      <c r="EH24" s="149"/>
      <c r="EI24" s="161"/>
      <c r="EJ24" s="168"/>
      <c r="EK24" s="149"/>
      <c r="EL24" s="161"/>
      <c r="EM24" s="168"/>
      <c r="EN24" s="149"/>
      <c r="EO24" s="161"/>
      <c r="EP24" s="168"/>
      <c r="EQ24" s="149"/>
      <c r="ER24" s="161"/>
      <c r="ES24" s="168"/>
      <c r="ET24" s="149"/>
      <c r="EU24" s="161"/>
      <c r="EV24" s="168"/>
      <c r="EW24" s="149"/>
      <c r="EX24" s="161"/>
      <c r="EY24" s="168"/>
      <c r="EZ24" s="149"/>
      <c r="FA24" s="161"/>
      <c r="FB24" s="168"/>
      <c r="FC24" s="149"/>
      <c r="FD24" s="161"/>
      <c r="FE24" s="168"/>
      <c r="FF24" s="149"/>
      <c r="FG24" s="161"/>
      <c r="FH24" s="168"/>
      <c r="FI24" s="149"/>
      <c r="FJ24" s="161"/>
      <c r="FK24" s="168"/>
      <c r="FL24" s="149"/>
      <c r="FM24" s="161"/>
      <c r="FN24" s="168"/>
      <c r="FO24" s="149"/>
      <c r="FP24" s="161"/>
      <c r="FQ24" s="168"/>
      <c r="FR24" s="149"/>
      <c r="FS24" s="161"/>
      <c r="FT24" s="168"/>
      <c r="FU24" s="149"/>
      <c r="FV24" s="161"/>
      <c r="FW24" s="168"/>
      <c r="FX24" s="149"/>
      <c r="FY24" s="161"/>
      <c r="FZ24" s="168"/>
      <c r="GA24" s="149"/>
      <c r="GB24" s="161"/>
      <c r="GC24" s="168"/>
      <c r="GD24" s="149"/>
      <c r="GE24" s="161"/>
      <c r="GF24" s="168"/>
      <c r="GG24" s="149"/>
      <c r="GH24" s="161"/>
      <c r="GI24" s="168"/>
      <c r="GJ24" s="149"/>
      <c r="GK24" s="161"/>
      <c r="GL24" s="168"/>
      <c r="GM24" s="149"/>
      <c r="GN24" s="161"/>
      <c r="GO24" s="168"/>
      <c r="GP24" s="149"/>
      <c r="GQ24" s="161"/>
      <c r="GR24" s="168"/>
      <c r="GS24" s="149"/>
      <c r="GT24" s="161"/>
    </row>
    <row r="25" spans="1:202" x14ac:dyDescent="0.2">
      <c r="A25" s="224"/>
      <c r="B25" s="170"/>
      <c r="C25" s="149"/>
      <c r="D25" s="218"/>
      <c r="E25" s="168"/>
      <c r="F25" s="149"/>
      <c r="G25" s="218"/>
      <c r="H25" s="168"/>
      <c r="I25" s="149"/>
      <c r="J25" s="218"/>
      <c r="K25" s="168"/>
      <c r="L25" s="149"/>
      <c r="M25" s="218"/>
      <c r="N25" s="168"/>
      <c r="O25" s="149"/>
      <c r="P25" s="218"/>
      <c r="Q25" s="168"/>
      <c r="R25" s="149"/>
      <c r="S25" s="218"/>
      <c r="T25" s="168"/>
      <c r="U25" s="149"/>
      <c r="V25" s="225"/>
      <c r="W25" s="168"/>
      <c r="X25" s="149"/>
      <c r="Y25" s="225"/>
      <c r="Z25" s="168"/>
      <c r="AA25" s="149"/>
      <c r="AB25" s="225"/>
      <c r="AC25" s="168"/>
      <c r="AD25" s="149"/>
      <c r="AE25" s="225"/>
      <c r="AF25" s="168"/>
      <c r="AG25" s="149"/>
      <c r="AH25" s="225"/>
      <c r="AI25" s="168"/>
      <c r="AJ25" s="149"/>
      <c r="AK25" s="225"/>
      <c r="AL25" s="168"/>
      <c r="AM25" s="149"/>
      <c r="AN25" s="225"/>
      <c r="AO25" s="168"/>
      <c r="AP25" s="149"/>
      <c r="AQ25" s="225"/>
      <c r="AR25" s="168"/>
      <c r="AS25" s="149"/>
      <c r="AT25" s="225"/>
      <c r="AU25" s="168"/>
      <c r="AV25" s="149"/>
      <c r="AW25" s="225"/>
      <c r="AX25" s="168"/>
      <c r="AY25" s="149"/>
      <c r="AZ25" s="225"/>
      <c r="BA25" s="168"/>
      <c r="BB25" s="149"/>
      <c r="BC25" s="225"/>
      <c r="BD25" s="168"/>
      <c r="BE25" s="149"/>
      <c r="BF25" s="225"/>
      <c r="BG25" s="168"/>
      <c r="BH25" s="149"/>
      <c r="BI25" s="225"/>
      <c r="BJ25" s="168"/>
      <c r="BK25" s="149"/>
      <c r="BL25" s="225"/>
      <c r="BM25" s="168"/>
      <c r="BN25" s="149"/>
      <c r="BO25" s="225"/>
      <c r="BP25" s="168"/>
      <c r="BQ25" s="149"/>
      <c r="BR25" s="225"/>
      <c r="BS25" s="168"/>
      <c r="BT25" s="149"/>
      <c r="BU25" s="225"/>
      <c r="BV25" s="168"/>
      <c r="BW25" s="149"/>
      <c r="BX25" s="225"/>
      <c r="BY25" s="168"/>
      <c r="BZ25" s="149"/>
      <c r="CA25" s="225"/>
      <c r="CB25" s="168"/>
      <c r="CC25" s="149"/>
      <c r="CD25" s="225"/>
      <c r="CE25" s="168"/>
      <c r="CF25" s="149"/>
      <c r="CG25" s="225"/>
      <c r="CH25" s="168"/>
      <c r="CI25" s="149"/>
      <c r="CJ25" s="225"/>
      <c r="CK25" s="168"/>
      <c r="CL25" s="149"/>
      <c r="CM25" s="225"/>
      <c r="CN25" s="168"/>
      <c r="CO25" s="149"/>
      <c r="CP25" s="225"/>
      <c r="CQ25" s="168"/>
      <c r="CR25" s="149"/>
      <c r="CS25" s="225"/>
      <c r="CT25" s="168"/>
      <c r="CU25" s="149"/>
      <c r="CV25" s="225"/>
      <c r="CW25" s="168"/>
      <c r="CX25" s="149"/>
      <c r="CY25" s="225"/>
      <c r="CZ25" s="168"/>
      <c r="DA25" s="149"/>
      <c r="DC25" s="168"/>
      <c r="DD25" s="149"/>
      <c r="DE25" s="161"/>
      <c r="DF25" s="168"/>
      <c r="DG25" s="149"/>
      <c r="DH25" s="161"/>
      <c r="DI25" s="168"/>
      <c r="DJ25" s="149"/>
      <c r="DK25" s="161"/>
      <c r="DL25" s="168"/>
      <c r="DM25" s="149"/>
      <c r="DN25" s="161"/>
      <c r="DO25" s="168"/>
      <c r="DP25" s="149"/>
      <c r="DQ25" s="161"/>
      <c r="DR25" s="168"/>
      <c r="DS25" s="149"/>
      <c r="DT25" s="161"/>
      <c r="DU25" s="168"/>
      <c r="DV25" s="149"/>
      <c r="DW25" s="161"/>
      <c r="DX25" s="168"/>
      <c r="DY25" s="149"/>
      <c r="DZ25" s="161"/>
      <c r="EA25" s="168"/>
      <c r="EB25" s="149"/>
      <c r="EC25" s="161"/>
      <c r="ED25" s="168"/>
      <c r="EE25" s="149"/>
      <c r="EF25" s="161"/>
      <c r="EG25" s="168"/>
      <c r="EH25" s="149"/>
      <c r="EI25" s="161"/>
      <c r="EJ25" s="168"/>
      <c r="EK25" s="149"/>
      <c r="EL25" s="161"/>
      <c r="EM25" s="168"/>
      <c r="EN25" s="149"/>
      <c r="EO25" s="161"/>
      <c r="EP25" s="168"/>
      <c r="EQ25" s="149"/>
      <c r="ER25" s="161"/>
      <c r="ES25" s="168"/>
      <c r="ET25" s="149"/>
      <c r="EU25" s="161"/>
      <c r="EV25" s="168"/>
      <c r="EW25" s="149"/>
      <c r="EX25" s="161"/>
      <c r="EY25" s="168"/>
      <c r="EZ25" s="149"/>
      <c r="FA25" s="161"/>
      <c r="FB25" s="168"/>
      <c r="FC25" s="149"/>
      <c r="FD25" s="161"/>
      <c r="FE25" s="168"/>
      <c r="FF25" s="149"/>
      <c r="FG25" s="161"/>
      <c r="FH25" s="168"/>
      <c r="FI25" s="149"/>
      <c r="FJ25" s="161"/>
      <c r="FK25" s="168"/>
      <c r="FL25" s="149"/>
      <c r="FM25" s="161"/>
      <c r="FN25" s="168"/>
      <c r="FO25" s="149"/>
      <c r="FP25" s="161"/>
      <c r="FQ25" s="168"/>
      <c r="FR25" s="149"/>
      <c r="FS25" s="161"/>
      <c r="FT25" s="168"/>
      <c r="FU25" s="149"/>
      <c r="FV25" s="161"/>
      <c r="FW25" s="168"/>
      <c r="FX25" s="149"/>
      <c r="FY25" s="161"/>
      <c r="FZ25" s="168"/>
      <c r="GA25" s="149"/>
      <c r="GB25" s="161"/>
      <c r="GC25" s="168"/>
      <c r="GD25" s="149"/>
      <c r="GE25" s="161"/>
      <c r="GF25" s="168"/>
      <c r="GG25" s="149"/>
      <c r="GH25" s="161"/>
      <c r="GI25" s="168"/>
      <c r="GJ25" s="149"/>
      <c r="GK25" s="161"/>
      <c r="GL25" s="168"/>
      <c r="GM25" s="149"/>
      <c r="GN25" s="161"/>
      <c r="GO25" s="168"/>
      <c r="GP25" s="149"/>
      <c r="GQ25" s="161"/>
      <c r="GR25" s="168"/>
      <c r="GS25" s="149"/>
      <c r="GT25" s="161"/>
    </row>
    <row r="26" spans="1:202" x14ac:dyDescent="0.2">
      <c r="A26" s="224"/>
      <c r="B26" s="170"/>
      <c r="C26" s="149"/>
      <c r="D26" s="218"/>
      <c r="E26" s="168"/>
      <c r="F26" s="149"/>
      <c r="G26" s="218"/>
      <c r="H26" s="168"/>
      <c r="I26" s="149"/>
      <c r="J26" s="218"/>
      <c r="K26" s="168"/>
      <c r="L26" s="149"/>
      <c r="M26" s="218"/>
      <c r="N26" s="168"/>
      <c r="O26" s="149"/>
      <c r="P26" s="218"/>
      <c r="Q26" s="168"/>
      <c r="R26" s="149"/>
      <c r="S26" s="218"/>
      <c r="T26" s="168"/>
      <c r="U26" s="149"/>
      <c r="V26" s="225"/>
      <c r="W26" s="168"/>
      <c r="X26" s="149"/>
      <c r="Y26" s="225"/>
      <c r="Z26" s="168"/>
      <c r="AA26" s="149"/>
      <c r="AB26" s="225"/>
      <c r="AC26" s="168"/>
      <c r="AD26" s="149"/>
      <c r="AE26" s="225"/>
      <c r="AF26" s="168"/>
      <c r="AG26" s="149"/>
      <c r="AH26" s="225"/>
      <c r="AI26" s="168"/>
      <c r="AJ26" s="149"/>
      <c r="AK26" s="225"/>
      <c r="AL26" s="168"/>
      <c r="AM26" s="149"/>
      <c r="AN26" s="225"/>
      <c r="AO26" s="168"/>
      <c r="AP26" s="149"/>
      <c r="AQ26" s="225"/>
      <c r="AR26" s="168"/>
      <c r="AS26" s="149"/>
      <c r="AT26" s="225"/>
      <c r="AU26" s="168"/>
      <c r="AV26" s="149"/>
      <c r="AW26" s="225"/>
      <c r="AX26" s="168"/>
      <c r="AY26" s="149"/>
      <c r="AZ26" s="225"/>
      <c r="BA26" s="168"/>
      <c r="BB26" s="149"/>
      <c r="BC26" s="225"/>
      <c r="BD26" s="168"/>
      <c r="BE26" s="149"/>
      <c r="BF26" s="225"/>
      <c r="BG26" s="168"/>
      <c r="BH26" s="149"/>
      <c r="BI26" s="225"/>
      <c r="BJ26" s="168"/>
      <c r="BK26" s="149"/>
      <c r="BL26" s="225"/>
      <c r="BM26" s="168"/>
      <c r="BN26" s="149"/>
      <c r="BO26" s="225"/>
      <c r="BP26" s="168"/>
      <c r="BQ26" s="149"/>
      <c r="BR26" s="225"/>
      <c r="BS26" s="168"/>
      <c r="BT26" s="149"/>
      <c r="BU26" s="225"/>
      <c r="BV26" s="168"/>
      <c r="BW26" s="149"/>
      <c r="BX26" s="225"/>
      <c r="BY26" s="168"/>
      <c r="BZ26" s="149"/>
      <c r="CA26" s="225"/>
      <c r="CB26" s="168"/>
      <c r="CC26" s="149"/>
      <c r="CD26" s="225"/>
      <c r="CE26" s="168"/>
      <c r="CF26" s="149"/>
      <c r="CG26" s="225"/>
      <c r="CH26" s="168"/>
      <c r="CI26" s="149"/>
      <c r="CJ26" s="225"/>
      <c r="CK26" s="168"/>
      <c r="CL26" s="149"/>
      <c r="CM26" s="225"/>
      <c r="CN26" s="168"/>
      <c r="CO26" s="149"/>
      <c r="CP26" s="225"/>
      <c r="CQ26" s="168"/>
      <c r="CR26" s="149"/>
      <c r="CS26" s="225"/>
      <c r="CT26" s="168"/>
      <c r="CU26" s="149"/>
      <c r="CV26" s="225"/>
      <c r="CW26" s="168"/>
      <c r="CX26" s="149"/>
      <c r="CY26" s="225"/>
      <c r="CZ26" s="168"/>
      <c r="DA26" s="149"/>
      <c r="DC26" s="168"/>
      <c r="DD26" s="149"/>
      <c r="DE26" s="161"/>
      <c r="DF26" s="168"/>
      <c r="DG26" s="149"/>
      <c r="DH26" s="161"/>
      <c r="DI26" s="168"/>
      <c r="DJ26" s="149"/>
      <c r="DK26" s="161"/>
      <c r="DL26" s="168"/>
      <c r="DM26" s="149"/>
      <c r="DN26" s="161"/>
      <c r="DO26" s="168"/>
      <c r="DP26" s="149"/>
      <c r="DQ26" s="161"/>
      <c r="DR26" s="168"/>
      <c r="DS26" s="149"/>
      <c r="DT26" s="161"/>
      <c r="DU26" s="168"/>
      <c r="DV26" s="149"/>
      <c r="DW26" s="161"/>
      <c r="DX26" s="168"/>
      <c r="DY26" s="149"/>
      <c r="DZ26" s="161"/>
      <c r="EA26" s="168"/>
      <c r="EB26" s="149"/>
      <c r="EC26" s="161"/>
      <c r="ED26" s="168"/>
      <c r="EE26" s="149"/>
      <c r="EF26" s="161"/>
      <c r="EG26" s="168"/>
      <c r="EH26" s="149"/>
      <c r="EI26" s="161"/>
      <c r="EJ26" s="168"/>
      <c r="EK26" s="149"/>
      <c r="EL26" s="161"/>
      <c r="EM26" s="168"/>
      <c r="EN26" s="149"/>
      <c r="EO26" s="161"/>
      <c r="EP26" s="168"/>
      <c r="EQ26" s="149"/>
      <c r="ER26" s="161"/>
      <c r="ES26" s="168"/>
      <c r="ET26" s="149"/>
      <c r="EU26" s="161"/>
      <c r="EV26" s="168"/>
      <c r="EW26" s="149"/>
      <c r="EX26" s="161"/>
      <c r="EY26" s="168"/>
      <c r="EZ26" s="149"/>
      <c r="FA26" s="161"/>
      <c r="FB26" s="168"/>
      <c r="FC26" s="149"/>
      <c r="FD26" s="161"/>
      <c r="FE26" s="168"/>
      <c r="FF26" s="149"/>
      <c r="FG26" s="161"/>
      <c r="FH26" s="168"/>
      <c r="FI26" s="149"/>
      <c r="FJ26" s="161"/>
      <c r="FK26" s="168"/>
      <c r="FL26" s="149"/>
      <c r="FM26" s="161"/>
      <c r="FN26" s="168"/>
      <c r="FO26" s="149"/>
      <c r="FP26" s="161"/>
      <c r="FQ26" s="168"/>
      <c r="FR26" s="149"/>
      <c r="FS26" s="161"/>
      <c r="FT26" s="168"/>
      <c r="FU26" s="149"/>
      <c r="FV26" s="161"/>
      <c r="FW26" s="168"/>
      <c r="FX26" s="149"/>
      <c r="FY26" s="161"/>
      <c r="FZ26" s="168"/>
      <c r="GA26" s="149"/>
      <c r="GB26" s="161"/>
      <c r="GC26" s="168"/>
      <c r="GD26" s="149"/>
      <c r="GE26" s="161"/>
      <c r="GF26" s="168"/>
      <c r="GG26" s="149"/>
      <c r="GH26" s="161"/>
      <c r="GI26" s="168"/>
      <c r="GJ26" s="149"/>
      <c r="GK26" s="161"/>
      <c r="GL26" s="168"/>
      <c r="GM26" s="149"/>
      <c r="GN26" s="161"/>
      <c r="GO26" s="168"/>
      <c r="GP26" s="149"/>
      <c r="GQ26" s="161"/>
      <c r="GR26" s="168"/>
      <c r="GS26" s="149"/>
      <c r="GT26" s="161"/>
    </row>
    <row r="27" spans="1:202" x14ac:dyDescent="0.2">
      <c r="B27" s="228"/>
      <c r="E27" s="228"/>
      <c r="H27" s="228"/>
      <c r="K27" s="228"/>
      <c r="N27" s="228"/>
      <c r="Q27" s="160"/>
      <c r="T27" s="228"/>
      <c r="W27" s="167"/>
      <c r="Z27" s="160"/>
      <c r="AC27" s="160"/>
      <c r="AF27" s="160"/>
      <c r="AI27" s="160"/>
      <c r="AL27" s="160"/>
      <c r="AO27" s="160"/>
      <c r="AR27" s="228"/>
      <c r="AU27" s="160"/>
      <c r="AX27" s="160"/>
      <c r="BA27" s="160"/>
      <c r="BD27" s="160"/>
      <c r="BG27" s="228"/>
      <c r="BJ27" s="160"/>
      <c r="BM27" s="160"/>
      <c r="BP27" s="160"/>
      <c r="BS27" s="160"/>
      <c r="BV27" s="160"/>
      <c r="BY27" s="228"/>
      <c r="CH27" s="169"/>
      <c r="CK27" s="169"/>
      <c r="CQ27" s="167"/>
      <c r="CR27" s="147"/>
      <c r="CS27" s="227"/>
      <c r="CT27" s="167"/>
      <c r="CW27" s="167"/>
      <c r="CZ27" s="167"/>
      <c r="DC27" s="167"/>
      <c r="DE27" s="161"/>
      <c r="DF27" s="167"/>
      <c r="DH27" s="161"/>
      <c r="DI27" s="167"/>
      <c r="DK27" s="161"/>
      <c r="DL27" s="167"/>
      <c r="DN27" s="161"/>
      <c r="DO27" s="167"/>
      <c r="DQ27" s="161"/>
      <c r="DR27" s="167"/>
      <c r="DT27" s="161"/>
      <c r="DU27" s="167"/>
      <c r="DW27" s="161"/>
      <c r="DX27" s="167"/>
      <c r="DZ27" s="161"/>
      <c r="EA27" s="167"/>
      <c r="EC27" s="161"/>
      <c r="ED27" s="167"/>
      <c r="EF27" s="161"/>
      <c r="EG27" s="167"/>
      <c r="EI27" s="161"/>
      <c r="EJ27" s="167"/>
      <c r="EL27" s="161"/>
      <c r="EM27" s="167"/>
      <c r="EO27" s="161"/>
      <c r="EP27" s="167"/>
      <c r="ER27" s="161"/>
      <c r="ES27" s="167"/>
      <c r="EU27" s="161"/>
      <c r="EV27" s="167"/>
      <c r="EX27" s="161"/>
      <c r="EY27" s="167"/>
      <c r="FA27" s="161"/>
      <c r="FB27" s="167"/>
      <c r="FD27" s="161"/>
      <c r="FE27" s="167"/>
      <c r="FG27" s="161"/>
      <c r="FH27" s="167"/>
      <c r="FJ27" s="161"/>
      <c r="FK27" s="167"/>
      <c r="FM27" s="161"/>
      <c r="FN27" s="167"/>
      <c r="FP27" s="161"/>
      <c r="FQ27" s="167"/>
      <c r="FS27" s="161"/>
      <c r="FT27" s="167"/>
      <c r="FV27" s="161"/>
      <c r="FW27" s="167"/>
      <c r="FY27" s="161"/>
      <c r="FZ27" s="167"/>
      <c r="GB27" s="161"/>
      <c r="GC27" s="167"/>
      <c r="GE27" s="161"/>
      <c r="GF27" s="167"/>
      <c r="GH27" s="161"/>
      <c r="GI27" s="167"/>
      <c r="GK27" s="161"/>
      <c r="GL27" s="167"/>
      <c r="GN27" s="161"/>
      <c r="GO27" s="167"/>
      <c r="GQ27" s="161"/>
      <c r="GR27" s="167"/>
      <c r="GT27" s="161"/>
    </row>
    <row r="28" spans="1:202" x14ac:dyDescent="0.2">
      <c r="B28" s="228"/>
      <c r="E28" s="228"/>
      <c r="H28" s="228"/>
      <c r="K28" s="228"/>
      <c r="N28" s="228"/>
      <c r="Q28" s="228"/>
      <c r="T28" s="228"/>
      <c r="Z28" s="228"/>
      <c r="AC28" s="228"/>
      <c r="AF28" s="228"/>
      <c r="AI28" s="228"/>
      <c r="AL28" s="228"/>
      <c r="AO28" s="228"/>
      <c r="AR28" s="228"/>
      <c r="AU28" s="228"/>
      <c r="AX28" s="228"/>
      <c r="BA28" s="228"/>
      <c r="BD28" s="228"/>
      <c r="BG28" s="228"/>
      <c r="BJ28" s="228"/>
      <c r="BM28" s="228"/>
      <c r="BP28" s="228"/>
      <c r="BS28" s="228"/>
      <c r="BV28" s="228"/>
      <c r="BY28" s="228"/>
      <c r="CH28" s="169"/>
      <c r="CK28" s="169"/>
      <c r="DC28" s="169"/>
      <c r="DE28" s="161"/>
      <c r="DF28" s="169"/>
      <c r="DH28" s="161"/>
      <c r="DI28" s="169"/>
      <c r="DK28" s="161"/>
      <c r="DL28" s="169"/>
      <c r="DN28" s="161"/>
      <c r="DO28" s="169"/>
      <c r="DQ28" s="161"/>
      <c r="DR28" s="169"/>
      <c r="DT28" s="161"/>
      <c r="DU28" s="169"/>
      <c r="DW28" s="161"/>
      <c r="DX28" s="169"/>
      <c r="DZ28" s="161"/>
      <c r="EA28" s="169"/>
      <c r="EC28" s="161"/>
      <c r="ED28" s="169"/>
      <c r="EF28" s="161"/>
      <c r="EG28" s="169"/>
      <c r="EI28" s="161"/>
      <c r="EJ28" s="169"/>
      <c r="EL28" s="161"/>
      <c r="EM28" s="169"/>
      <c r="EO28" s="161"/>
      <c r="EP28" s="169"/>
      <c r="ER28" s="161"/>
      <c r="ES28" s="169"/>
      <c r="EU28" s="161"/>
      <c r="EV28" s="169"/>
      <c r="EX28" s="161"/>
      <c r="EY28" s="169"/>
      <c r="FA28" s="161"/>
      <c r="FB28" s="169"/>
      <c r="FD28" s="161"/>
      <c r="FE28" s="169"/>
      <c r="FG28" s="161"/>
      <c r="FH28" s="169"/>
      <c r="FJ28" s="161"/>
      <c r="FK28" s="169"/>
      <c r="FM28" s="161"/>
      <c r="FN28" s="169"/>
      <c r="FP28" s="161"/>
      <c r="FQ28" s="169"/>
      <c r="FS28" s="161"/>
      <c r="FT28" s="169"/>
      <c r="FV28" s="161"/>
      <c r="FW28" s="169"/>
      <c r="FY28" s="161"/>
      <c r="FZ28" s="169"/>
      <c r="GB28" s="161"/>
      <c r="GC28" s="169"/>
      <c r="GE28" s="161"/>
      <c r="GF28" s="169"/>
      <c r="GH28" s="161"/>
      <c r="GI28" s="169"/>
      <c r="GK28" s="161"/>
      <c r="GL28" s="169"/>
      <c r="GN28" s="161"/>
      <c r="GO28" s="169"/>
      <c r="GQ28" s="161"/>
      <c r="GR28" s="169"/>
      <c r="GT28" s="161"/>
    </row>
    <row r="29" spans="1:202" x14ac:dyDescent="0.2">
      <c r="B29" s="228"/>
      <c r="E29" s="228"/>
      <c r="H29" s="228"/>
      <c r="K29" s="228"/>
      <c r="N29" s="228"/>
      <c r="Q29" s="228"/>
      <c r="T29" s="228"/>
      <c r="Z29" s="228"/>
      <c r="AC29" s="228"/>
      <c r="AF29" s="228"/>
      <c r="AI29" s="228"/>
      <c r="AL29" s="228"/>
      <c r="AO29" s="228"/>
      <c r="AR29" s="228"/>
      <c r="AU29" s="228"/>
      <c r="AX29" s="228"/>
      <c r="BA29" s="228"/>
      <c r="BD29" s="228"/>
      <c r="BG29" s="228"/>
      <c r="BJ29" s="228"/>
      <c r="BM29" s="228"/>
      <c r="BP29" s="228"/>
      <c r="BS29" s="228"/>
      <c r="BV29" s="228"/>
      <c r="BY29" s="228"/>
      <c r="CH29" s="169"/>
      <c r="CK29" s="169"/>
      <c r="DC29" s="169"/>
      <c r="DE29" s="161"/>
      <c r="DF29" s="169"/>
      <c r="DH29" s="161"/>
      <c r="DI29" s="169"/>
      <c r="DK29" s="161"/>
      <c r="DL29" s="169"/>
      <c r="DN29" s="161"/>
      <c r="DO29" s="169"/>
      <c r="DQ29" s="161"/>
      <c r="DR29" s="169"/>
      <c r="DT29" s="161"/>
      <c r="DU29" s="169"/>
      <c r="DW29" s="161"/>
      <c r="DX29" s="169"/>
      <c r="DZ29" s="161"/>
      <c r="EA29" s="169"/>
      <c r="EC29" s="161"/>
      <c r="ED29" s="169"/>
      <c r="EF29" s="161"/>
      <c r="EG29" s="169"/>
      <c r="EI29" s="161"/>
      <c r="EJ29" s="169"/>
      <c r="EL29" s="161"/>
      <c r="EM29" s="169"/>
      <c r="EO29" s="161"/>
      <c r="EP29" s="169"/>
      <c r="ER29" s="161"/>
      <c r="ES29" s="169"/>
      <c r="EU29" s="161"/>
      <c r="EV29" s="169"/>
      <c r="EX29" s="161"/>
      <c r="EY29" s="169"/>
      <c r="FA29" s="161"/>
      <c r="FB29" s="169"/>
      <c r="FD29" s="161"/>
      <c r="FE29" s="169"/>
      <c r="FG29" s="161"/>
      <c r="FH29" s="169"/>
      <c r="FJ29" s="161"/>
      <c r="FK29" s="169"/>
      <c r="FM29" s="92"/>
      <c r="FN29" s="169"/>
      <c r="FP29" s="92"/>
      <c r="FQ29" s="169"/>
      <c r="FS29" s="161"/>
      <c r="FT29" s="169"/>
      <c r="FV29" s="161"/>
      <c r="FW29" s="169"/>
      <c r="FY29" s="161"/>
      <c r="FZ29" s="169"/>
      <c r="GB29" s="161"/>
      <c r="GC29" s="169"/>
      <c r="GE29" s="161"/>
      <c r="GF29" s="228"/>
      <c r="GH29" s="161"/>
      <c r="GI29" s="169"/>
      <c r="GK29" s="161"/>
      <c r="GL29" s="169"/>
      <c r="GN29" s="161"/>
      <c r="GO29" s="169"/>
      <c r="GQ29" s="161"/>
      <c r="GR29" s="169"/>
      <c r="GT29" s="161"/>
    </row>
    <row r="30" spans="1:202" x14ac:dyDescent="0.2">
      <c r="B30" s="228"/>
      <c r="E30" s="228"/>
      <c r="H30" s="228"/>
      <c r="K30" s="228"/>
      <c r="N30" s="228"/>
      <c r="Q30" s="228"/>
      <c r="T30" s="228"/>
      <c r="Z30" s="228"/>
      <c r="AC30" s="228"/>
      <c r="AF30" s="228"/>
      <c r="AI30" s="228"/>
      <c r="AL30" s="228"/>
      <c r="AO30" s="228"/>
      <c r="AR30" s="228"/>
      <c r="AU30" s="228"/>
      <c r="AX30" s="228"/>
      <c r="BA30" s="228"/>
      <c r="BD30" s="228"/>
      <c r="BG30" s="228"/>
      <c r="BJ30" s="228"/>
      <c r="BM30" s="228"/>
      <c r="BP30" s="228"/>
      <c r="BS30" s="228"/>
      <c r="BV30" s="228"/>
      <c r="BY30" s="228"/>
      <c r="CD30" s="92"/>
      <c r="CH30" s="169"/>
      <c r="CK30" s="169"/>
      <c r="DC30" s="169"/>
      <c r="DE30" s="161"/>
      <c r="DF30" s="169"/>
      <c r="DH30" s="161"/>
      <c r="DI30" s="169"/>
      <c r="DK30" s="161"/>
      <c r="DL30" s="169"/>
      <c r="DN30" s="161"/>
      <c r="DO30" s="169"/>
      <c r="DQ30" s="161"/>
      <c r="DR30" s="169"/>
      <c r="DT30" s="161"/>
      <c r="DU30" s="169"/>
      <c r="DW30" s="161"/>
      <c r="DX30" s="169"/>
      <c r="DZ30" s="161"/>
      <c r="EA30" s="169"/>
      <c r="EC30" s="161"/>
      <c r="ED30" s="169"/>
      <c r="EF30" s="161"/>
      <c r="EG30" s="169"/>
      <c r="EI30" s="161"/>
      <c r="EJ30" s="169"/>
      <c r="EL30" s="161"/>
      <c r="EM30" s="169"/>
      <c r="EO30" s="161"/>
      <c r="EP30" s="169"/>
      <c r="ER30" s="161"/>
      <c r="ES30" s="169"/>
      <c r="EU30" s="161"/>
      <c r="EV30" s="169"/>
      <c r="EX30" s="161"/>
      <c r="EY30" s="169"/>
      <c r="FA30" s="161"/>
      <c r="FB30" s="169"/>
      <c r="FD30" s="161"/>
      <c r="FE30" s="169"/>
      <c r="FG30" s="161"/>
      <c r="FH30" s="169"/>
      <c r="FJ30" s="161"/>
      <c r="FK30" s="169"/>
      <c r="FM30" s="161"/>
      <c r="FN30" s="169"/>
      <c r="FP30" s="161"/>
      <c r="FQ30" s="169"/>
      <c r="FS30" s="161"/>
      <c r="FT30" s="169"/>
      <c r="FV30" s="161"/>
      <c r="FW30" s="169"/>
      <c r="FY30" s="161"/>
      <c r="FZ30" s="169"/>
      <c r="GB30" s="161"/>
      <c r="GC30" s="169"/>
      <c r="GE30" s="161"/>
      <c r="GF30" s="169"/>
      <c r="GH30" s="161"/>
      <c r="GI30" s="169"/>
      <c r="GK30" s="161"/>
      <c r="GL30" s="169"/>
      <c r="GN30" s="161"/>
      <c r="GO30" s="169"/>
      <c r="GQ30" s="161"/>
      <c r="GR30" s="169"/>
      <c r="GT30" s="161"/>
    </row>
    <row r="31" spans="1:202" x14ac:dyDescent="0.2">
      <c r="B31" s="228"/>
      <c r="E31" s="228"/>
      <c r="H31" s="228"/>
      <c r="K31" s="228"/>
      <c r="N31" s="228"/>
      <c r="Q31" s="228"/>
      <c r="T31" s="228"/>
      <c r="Z31" s="228"/>
      <c r="AC31" s="228"/>
      <c r="AF31" s="228"/>
      <c r="AI31" s="228"/>
      <c r="AL31" s="228"/>
      <c r="AO31" s="228"/>
      <c r="AR31" s="228"/>
      <c r="AU31" s="228"/>
      <c r="AX31" s="228"/>
      <c r="BA31" s="228"/>
      <c r="BD31" s="228"/>
      <c r="BG31" s="228"/>
      <c r="BJ31" s="228"/>
      <c r="BM31" s="228"/>
      <c r="BP31" s="228"/>
      <c r="BS31" s="228"/>
      <c r="BV31" s="228"/>
      <c r="BY31" s="228"/>
      <c r="CD31" s="92"/>
      <c r="CH31" s="169"/>
      <c r="CK31" s="169"/>
      <c r="DC31" s="169"/>
      <c r="DE31" s="161"/>
      <c r="DF31" s="169"/>
      <c r="DH31" s="161"/>
      <c r="DI31" s="169"/>
      <c r="DK31" s="161"/>
      <c r="DL31" s="169"/>
      <c r="DN31" s="161"/>
      <c r="DO31" s="169"/>
      <c r="DQ31" s="161"/>
      <c r="DR31" s="169"/>
      <c r="DT31" s="161"/>
      <c r="DU31" s="169"/>
      <c r="DW31" s="161"/>
      <c r="DX31" s="169"/>
      <c r="DZ31" s="161"/>
      <c r="EA31" s="169"/>
      <c r="EC31" s="161"/>
      <c r="ED31" s="169"/>
      <c r="EF31" s="161"/>
      <c r="EG31" s="169"/>
      <c r="EI31" s="161"/>
      <c r="EJ31" s="169"/>
      <c r="EL31" s="161"/>
      <c r="EM31" s="169"/>
      <c r="EO31" s="161"/>
      <c r="EP31" s="169"/>
      <c r="ER31" s="161"/>
      <c r="ES31" s="169"/>
      <c r="EU31" s="161"/>
      <c r="EV31" s="169"/>
      <c r="EX31" s="161"/>
      <c r="EY31" s="169"/>
      <c r="FA31" s="161"/>
      <c r="FB31" s="169"/>
      <c r="FD31" s="161"/>
      <c r="FE31" s="169"/>
      <c r="FG31" s="161"/>
      <c r="FH31" s="169"/>
      <c r="FJ31" s="161"/>
      <c r="FK31" s="169"/>
      <c r="FM31" s="161"/>
      <c r="FN31" s="169"/>
      <c r="FP31" s="161"/>
      <c r="FQ31" s="169"/>
      <c r="FS31" s="161"/>
      <c r="FT31" s="169"/>
      <c r="FV31" s="161"/>
      <c r="FW31" s="169"/>
      <c r="FY31" s="161"/>
      <c r="FZ31" s="169"/>
      <c r="GB31" s="161"/>
      <c r="GC31" s="169"/>
      <c r="GE31" s="161"/>
      <c r="GF31" s="169"/>
      <c r="GH31" s="161"/>
      <c r="GI31" s="169"/>
      <c r="GK31" s="161"/>
      <c r="GL31" s="169"/>
      <c r="GN31" s="161"/>
      <c r="GO31" s="169"/>
      <c r="GQ31" s="161"/>
      <c r="GR31" s="169"/>
      <c r="GT31" s="161"/>
    </row>
    <row r="32" spans="1:202" x14ac:dyDescent="0.2">
      <c r="B32" s="228"/>
      <c r="E32" s="228"/>
      <c r="H32" s="228"/>
      <c r="K32" s="228"/>
      <c r="N32" s="228"/>
      <c r="Q32" s="228"/>
      <c r="T32" s="228"/>
      <c r="Z32" s="228"/>
      <c r="AC32" s="228"/>
      <c r="AF32" s="228"/>
      <c r="AI32" s="228"/>
      <c r="AL32" s="228"/>
      <c r="AO32" s="228"/>
      <c r="AR32" s="228"/>
      <c r="AU32" s="228"/>
      <c r="AX32" s="228"/>
      <c r="BA32" s="228"/>
      <c r="BD32" s="228"/>
      <c r="BG32" s="228"/>
      <c r="BJ32" s="228"/>
      <c r="BM32" s="228"/>
      <c r="BP32" s="228"/>
      <c r="BS32" s="228"/>
      <c r="BV32" s="228"/>
      <c r="BY32" s="228"/>
      <c r="CD32" s="92"/>
      <c r="CH32" s="169"/>
      <c r="CK32" s="169"/>
      <c r="DC32" s="169"/>
      <c r="DE32" s="161"/>
      <c r="DF32" s="169"/>
      <c r="DH32" s="161"/>
      <c r="DI32" s="169"/>
      <c r="DK32" s="161"/>
      <c r="DL32" s="169"/>
      <c r="DN32" s="161"/>
      <c r="DO32" s="169"/>
      <c r="DQ32" s="161"/>
      <c r="DR32" s="169"/>
      <c r="DT32" s="161"/>
      <c r="DU32" s="169"/>
      <c r="DW32" s="161"/>
      <c r="DX32" s="169"/>
      <c r="DZ32" s="161"/>
      <c r="EA32" s="169"/>
      <c r="EC32" s="161"/>
      <c r="ED32" s="169"/>
      <c r="EF32" s="161"/>
      <c r="EG32" s="169"/>
      <c r="EI32" s="161"/>
      <c r="EJ32" s="169"/>
      <c r="EL32" s="161"/>
      <c r="EM32" s="169"/>
      <c r="EO32" s="161"/>
      <c r="EP32" s="169"/>
      <c r="ER32" s="161"/>
      <c r="ES32" s="169"/>
      <c r="EU32" s="161"/>
      <c r="EV32" s="169"/>
      <c r="EX32" s="161"/>
      <c r="EY32" s="169"/>
      <c r="FA32" s="161"/>
      <c r="FB32" s="169"/>
      <c r="FD32" s="161"/>
      <c r="FE32" s="169"/>
      <c r="FG32" s="161"/>
      <c r="FH32" s="169"/>
      <c r="FJ32" s="161"/>
      <c r="FK32" s="169"/>
      <c r="FM32" s="161"/>
      <c r="FN32" s="169"/>
      <c r="FP32" s="161"/>
      <c r="FQ32" s="169"/>
      <c r="FS32" s="161"/>
      <c r="FT32" s="169"/>
      <c r="FV32" s="161"/>
      <c r="FW32" s="169"/>
      <c r="FY32" s="161"/>
      <c r="FZ32" s="169"/>
      <c r="GB32" s="161"/>
      <c r="GC32" s="169"/>
      <c r="GE32" s="161"/>
      <c r="GF32" s="169"/>
      <c r="GH32" s="161"/>
      <c r="GI32" s="169"/>
      <c r="GK32" s="161"/>
      <c r="GL32" s="169"/>
      <c r="GN32" s="161"/>
      <c r="GO32" s="169"/>
      <c r="GQ32" s="161"/>
      <c r="GR32" s="169"/>
      <c r="GT32" s="161"/>
    </row>
    <row r="33" spans="1:202" x14ac:dyDescent="0.2">
      <c r="A33" s="224"/>
      <c r="B33" s="170"/>
      <c r="C33" s="148"/>
      <c r="D33" s="215"/>
      <c r="E33" s="170"/>
      <c r="F33" s="148"/>
      <c r="G33" s="215"/>
      <c r="H33" s="170"/>
      <c r="I33" s="148"/>
      <c r="J33" s="215"/>
      <c r="K33" s="170"/>
      <c r="L33" s="148"/>
      <c r="M33" s="215"/>
      <c r="N33" s="170"/>
      <c r="O33" s="148"/>
      <c r="P33" s="215"/>
      <c r="Q33" s="170"/>
      <c r="R33" s="148"/>
      <c r="S33" s="215"/>
      <c r="T33" s="170"/>
      <c r="U33" s="148"/>
      <c r="V33" s="159"/>
      <c r="W33" s="170"/>
      <c r="X33" s="148"/>
      <c r="Y33" s="159"/>
      <c r="Z33" s="170"/>
      <c r="AA33" s="148"/>
      <c r="AB33" s="159"/>
      <c r="AC33" s="170"/>
      <c r="AD33" s="148"/>
      <c r="AE33" s="159"/>
      <c r="AF33" s="170"/>
      <c r="AG33" s="148"/>
      <c r="AH33" s="159"/>
      <c r="AI33" s="170"/>
      <c r="AJ33" s="148"/>
      <c r="AK33" s="159"/>
      <c r="AL33" s="170"/>
      <c r="AM33" s="148"/>
      <c r="AN33" s="159"/>
      <c r="AO33" s="170"/>
      <c r="AP33" s="148"/>
      <c r="AQ33" s="159"/>
      <c r="AR33" s="170"/>
      <c r="AS33" s="148"/>
      <c r="AT33" s="159"/>
      <c r="AU33" s="170"/>
      <c r="AV33" s="148"/>
      <c r="AW33" s="159"/>
      <c r="AX33" s="170"/>
      <c r="AY33" s="148"/>
      <c r="AZ33" s="159"/>
      <c r="BA33" s="170"/>
      <c r="BB33" s="148"/>
      <c r="BC33" s="159"/>
      <c r="BD33" s="170"/>
      <c r="BE33" s="148"/>
      <c r="BF33" s="159"/>
      <c r="BG33" s="170"/>
      <c r="BH33" s="148"/>
      <c r="BI33" s="159"/>
      <c r="BJ33" s="170"/>
      <c r="BK33" s="148"/>
      <c r="BL33" s="159"/>
      <c r="BM33" s="170"/>
      <c r="BN33" s="148"/>
      <c r="BO33" s="159"/>
      <c r="BP33" s="170"/>
      <c r="BQ33" s="148"/>
      <c r="BR33" s="159"/>
      <c r="BS33" s="170"/>
      <c r="BT33" s="148"/>
      <c r="BU33" s="159"/>
      <c r="BV33" s="170"/>
      <c r="BW33" s="148"/>
      <c r="BX33" s="159"/>
      <c r="BY33" s="170"/>
      <c r="BZ33" s="148"/>
      <c r="CA33" s="159"/>
      <c r="CB33" s="170"/>
      <c r="CC33" s="148"/>
      <c r="CD33" s="159"/>
      <c r="CE33" s="170"/>
      <c r="CF33" s="148"/>
      <c r="CG33" s="159"/>
      <c r="CH33" s="170"/>
      <c r="CI33" s="148"/>
      <c r="CJ33" s="159"/>
      <c r="CK33" s="170"/>
      <c r="CL33" s="148"/>
      <c r="CM33" s="159"/>
      <c r="CN33" s="170"/>
      <c r="CO33" s="148"/>
      <c r="CP33" s="159"/>
      <c r="CQ33" s="170"/>
      <c r="CR33" s="148"/>
      <c r="CS33" s="159"/>
      <c r="CT33" s="170"/>
      <c r="CU33" s="148"/>
      <c r="CV33" s="159"/>
      <c r="CW33" s="170"/>
      <c r="CX33" s="148"/>
      <c r="CY33" s="159"/>
      <c r="CZ33" s="170"/>
      <c r="DA33" s="148"/>
      <c r="DC33" s="170"/>
      <c r="DD33" s="148"/>
      <c r="DE33" s="161"/>
      <c r="DF33" s="170"/>
      <c r="DG33" s="148"/>
      <c r="DH33" s="161"/>
      <c r="DI33" s="170"/>
      <c r="DJ33" s="148"/>
      <c r="DK33" s="161"/>
      <c r="DL33" s="170"/>
      <c r="DM33" s="148"/>
      <c r="DN33" s="161"/>
      <c r="DO33" s="170"/>
      <c r="DP33" s="148"/>
      <c r="DQ33" s="161"/>
      <c r="DR33" s="170"/>
      <c r="DS33" s="148"/>
      <c r="DT33" s="161"/>
      <c r="DU33" s="170"/>
      <c r="DV33" s="148"/>
      <c r="DW33" s="161"/>
      <c r="DX33" s="170"/>
      <c r="DY33" s="148"/>
      <c r="DZ33" s="161"/>
      <c r="EA33" s="170"/>
      <c r="EB33" s="148"/>
      <c r="EC33" s="161"/>
      <c r="ED33" s="170"/>
      <c r="EE33" s="148"/>
      <c r="EF33" s="161"/>
      <c r="EG33" s="170"/>
      <c r="EH33" s="148"/>
      <c r="EI33" s="161"/>
      <c r="EJ33" s="170"/>
      <c r="EK33" s="148"/>
      <c r="EL33" s="161"/>
      <c r="EM33" s="170"/>
      <c r="EN33" s="148"/>
      <c r="EO33" s="161"/>
      <c r="EP33" s="170"/>
      <c r="EQ33" s="148"/>
      <c r="ER33" s="161"/>
      <c r="ES33" s="170"/>
      <c r="ET33" s="148"/>
      <c r="EU33" s="161"/>
      <c r="EV33" s="170"/>
      <c r="EW33" s="148"/>
      <c r="EX33" s="161"/>
      <c r="EY33" s="170"/>
      <c r="EZ33" s="148"/>
      <c r="FA33" s="161"/>
      <c r="FB33" s="170"/>
      <c r="FC33" s="148"/>
      <c r="FD33" s="161"/>
      <c r="FE33" s="170"/>
      <c r="FF33" s="148"/>
      <c r="FG33" s="161"/>
      <c r="FH33" s="170"/>
      <c r="FI33" s="148"/>
      <c r="FJ33" s="161"/>
      <c r="FK33" s="170"/>
      <c r="FL33" s="148"/>
      <c r="FM33" s="161"/>
      <c r="FN33" s="170"/>
      <c r="FO33" s="148"/>
      <c r="FP33" s="161"/>
      <c r="FQ33" s="170"/>
      <c r="FR33" s="148"/>
      <c r="FS33" s="161"/>
      <c r="FT33" s="170"/>
      <c r="FU33" s="148"/>
      <c r="FV33" s="161"/>
      <c r="FW33" s="170"/>
      <c r="FX33" s="148"/>
      <c r="FY33" s="161"/>
      <c r="FZ33" s="170"/>
      <c r="GA33" s="148"/>
      <c r="GB33" s="161"/>
      <c r="GC33" s="170"/>
      <c r="GD33" s="148"/>
      <c r="GE33" s="161"/>
      <c r="GF33" s="170"/>
      <c r="GG33" s="148"/>
      <c r="GH33" s="161"/>
      <c r="GI33" s="170"/>
      <c r="GJ33" s="148"/>
      <c r="GK33" s="161"/>
      <c r="GL33" s="170"/>
      <c r="GM33" s="148"/>
      <c r="GN33" s="161"/>
      <c r="GO33" s="170"/>
      <c r="GP33" s="148"/>
      <c r="GQ33" s="161"/>
      <c r="GR33" s="170"/>
      <c r="GS33" s="148"/>
      <c r="GT33" s="161"/>
    </row>
    <row r="34" spans="1:202" x14ac:dyDescent="0.2">
      <c r="B34" s="228"/>
      <c r="E34" s="228"/>
      <c r="H34" s="228"/>
      <c r="K34" s="228"/>
      <c r="N34" s="228"/>
      <c r="Q34" s="228"/>
      <c r="T34" s="228"/>
      <c r="Z34" s="228"/>
      <c r="AC34" s="228"/>
      <c r="AF34" s="228"/>
      <c r="AI34" s="228"/>
      <c r="AL34" s="228"/>
      <c r="AO34" s="228"/>
      <c r="AR34" s="228"/>
      <c r="AU34" s="228"/>
      <c r="AX34" s="228"/>
      <c r="BA34" s="228"/>
      <c r="BD34" s="228"/>
      <c r="BG34" s="228"/>
      <c r="BJ34" s="228"/>
      <c r="BM34" s="228"/>
      <c r="BP34" s="228"/>
      <c r="BS34" s="228"/>
      <c r="BV34" s="228"/>
      <c r="BY34" s="228"/>
      <c r="CH34" s="169"/>
      <c r="CK34" s="169"/>
      <c r="DC34" s="169"/>
      <c r="DE34" s="161"/>
      <c r="DF34" s="169"/>
      <c r="DH34" s="161"/>
      <c r="DI34" s="169"/>
      <c r="DK34" s="161"/>
      <c r="DL34" s="169"/>
      <c r="DN34" s="161"/>
      <c r="DO34" s="169"/>
      <c r="DQ34" s="161"/>
      <c r="DR34" s="169"/>
      <c r="DT34" s="161"/>
      <c r="DU34" s="169"/>
      <c r="DW34" s="161"/>
      <c r="DX34" s="169"/>
      <c r="DZ34" s="161"/>
      <c r="EA34" s="169"/>
      <c r="EC34" s="161"/>
      <c r="ED34" s="169"/>
      <c r="EF34" s="161"/>
      <c r="EG34" s="169"/>
      <c r="EI34" s="161"/>
      <c r="EJ34" s="169"/>
      <c r="EL34" s="161"/>
      <c r="EM34" s="169"/>
      <c r="EO34" s="161"/>
      <c r="EP34" s="169"/>
      <c r="ER34" s="161"/>
      <c r="ES34" s="169"/>
      <c r="EU34" s="161"/>
      <c r="EV34" s="169"/>
      <c r="EX34" s="161"/>
      <c r="EY34" s="169"/>
      <c r="FA34" s="161"/>
      <c r="FB34" s="169"/>
      <c r="FD34" s="161"/>
      <c r="FE34" s="169"/>
      <c r="FG34" s="161"/>
      <c r="FH34" s="169"/>
      <c r="FJ34" s="161"/>
      <c r="FK34" s="169"/>
      <c r="FM34" s="161"/>
      <c r="FN34" s="169"/>
      <c r="FP34" s="161"/>
      <c r="FQ34" s="169"/>
      <c r="FS34" s="161"/>
      <c r="FT34" s="169"/>
      <c r="FV34" s="161"/>
      <c r="FW34" s="169"/>
      <c r="FY34" s="161"/>
      <c r="FZ34" s="169"/>
      <c r="GB34" s="161"/>
      <c r="GC34" s="169"/>
      <c r="GE34" s="161"/>
      <c r="GF34" s="169"/>
      <c r="GH34" s="161"/>
      <c r="GI34" s="169"/>
      <c r="GK34" s="161"/>
      <c r="GL34" s="169"/>
      <c r="GN34" s="161"/>
      <c r="GO34" s="169"/>
      <c r="GQ34" s="161"/>
      <c r="GR34" s="169"/>
      <c r="GT34" s="161"/>
    </row>
    <row r="35" spans="1:202" x14ac:dyDescent="0.2">
      <c r="B35" s="228"/>
      <c r="E35" s="228"/>
      <c r="H35" s="228"/>
      <c r="K35" s="228"/>
      <c r="N35" s="228"/>
      <c r="Q35" s="228"/>
      <c r="T35" s="228"/>
      <c r="Z35" s="228"/>
      <c r="AC35" s="228"/>
      <c r="AF35" s="228"/>
      <c r="AI35" s="228"/>
      <c r="AL35" s="228"/>
      <c r="AO35" s="228"/>
      <c r="AR35" s="228"/>
      <c r="AU35" s="228"/>
      <c r="AX35" s="228"/>
      <c r="BA35" s="228"/>
      <c r="BD35" s="228"/>
      <c r="BG35" s="228"/>
      <c r="BJ35" s="228"/>
      <c r="BM35" s="228"/>
      <c r="BP35" s="228"/>
      <c r="BS35" s="228"/>
      <c r="BV35" s="228"/>
      <c r="BY35" s="228"/>
      <c r="CH35" s="169"/>
      <c r="CK35" s="169"/>
      <c r="DC35" s="169"/>
      <c r="DE35" s="161"/>
      <c r="DF35" s="169"/>
      <c r="DH35" s="161"/>
      <c r="DI35" s="169"/>
      <c r="DK35" s="161"/>
      <c r="DL35" s="169"/>
      <c r="DN35" s="161"/>
      <c r="DO35" s="169"/>
      <c r="DQ35" s="161"/>
      <c r="DR35" s="169"/>
      <c r="DT35" s="161"/>
      <c r="DU35" s="169"/>
      <c r="DW35" s="161"/>
      <c r="DX35" s="169"/>
      <c r="DZ35" s="161"/>
      <c r="EA35" s="169"/>
      <c r="EC35" s="161"/>
      <c r="ED35" s="169"/>
      <c r="EF35" s="161"/>
      <c r="EG35" s="169"/>
      <c r="EI35" s="161"/>
      <c r="EJ35" s="169"/>
      <c r="EL35" s="161"/>
      <c r="EM35" s="169"/>
      <c r="EO35" s="161"/>
      <c r="EP35" s="169"/>
      <c r="ER35" s="161"/>
      <c r="ES35" s="169"/>
      <c r="EU35" s="161"/>
      <c r="EV35" s="169"/>
      <c r="EX35" s="161"/>
      <c r="EY35" s="169"/>
      <c r="FA35" s="161"/>
      <c r="FB35" s="169"/>
      <c r="FD35" s="161"/>
      <c r="FE35" s="169"/>
      <c r="FG35" s="161"/>
      <c r="FH35" s="169"/>
      <c r="FJ35" s="161"/>
      <c r="FK35" s="169"/>
      <c r="FM35" s="161"/>
      <c r="FN35" s="169"/>
      <c r="FP35" s="161"/>
      <c r="FQ35" s="169"/>
      <c r="FS35" s="161"/>
      <c r="FT35" s="169"/>
      <c r="FV35" s="161"/>
      <c r="FW35" s="169"/>
      <c r="FY35" s="161"/>
      <c r="FZ35" s="169"/>
      <c r="GB35" s="161"/>
      <c r="GC35" s="169"/>
      <c r="GE35" s="161"/>
      <c r="GF35" s="169"/>
      <c r="GH35" s="161"/>
      <c r="GI35" s="169"/>
      <c r="GK35" s="161"/>
      <c r="GL35" s="169"/>
      <c r="GN35" s="161"/>
      <c r="GO35" s="169"/>
      <c r="GQ35" s="161"/>
      <c r="GR35" s="169"/>
      <c r="GT35" s="161"/>
    </row>
    <row r="36" spans="1:202" x14ac:dyDescent="0.2">
      <c r="A36" s="224"/>
      <c r="B36" s="170"/>
      <c r="C36" s="149"/>
      <c r="D36" s="218"/>
      <c r="E36" s="168"/>
      <c r="F36" s="149"/>
      <c r="G36" s="218"/>
      <c r="H36" s="168"/>
      <c r="I36" s="149"/>
      <c r="J36" s="218"/>
      <c r="K36" s="168"/>
      <c r="L36" s="149"/>
      <c r="M36" s="218"/>
      <c r="N36" s="168"/>
      <c r="O36" s="149"/>
      <c r="P36" s="218"/>
      <c r="Q36" s="168"/>
      <c r="R36" s="149"/>
      <c r="S36" s="218"/>
      <c r="T36" s="168"/>
      <c r="U36" s="149"/>
      <c r="V36" s="225"/>
      <c r="W36" s="168"/>
      <c r="X36" s="149"/>
      <c r="Y36" s="225"/>
      <c r="Z36" s="168"/>
      <c r="AA36" s="149"/>
      <c r="AB36" s="225"/>
      <c r="AC36" s="168"/>
      <c r="AD36" s="149"/>
      <c r="AE36" s="225"/>
      <c r="AF36" s="168"/>
      <c r="AG36" s="149"/>
      <c r="AH36" s="225"/>
      <c r="AI36" s="168"/>
      <c r="AJ36" s="149"/>
      <c r="AK36" s="225"/>
      <c r="AL36" s="168"/>
      <c r="AM36" s="149"/>
      <c r="AN36" s="225"/>
      <c r="AO36" s="168"/>
      <c r="AP36" s="149"/>
      <c r="AQ36" s="225"/>
      <c r="AR36" s="168"/>
      <c r="AS36" s="149"/>
      <c r="AT36" s="225"/>
      <c r="AU36" s="168"/>
      <c r="AV36" s="149"/>
      <c r="AW36" s="225"/>
      <c r="AX36" s="168"/>
      <c r="AY36" s="149"/>
      <c r="AZ36" s="225"/>
      <c r="BA36" s="168"/>
      <c r="BB36" s="149"/>
      <c r="BC36" s="225"/>
      <c r="BD36" s="168"/>
      <c r="BE36" s="149"/>
      <c r="BF36" s="225"/>
      <c r="BG36" s="168"/>
      <c r="BH36" s="149"/>
      <c r="BI36" s="225"/>
      <c r="BJ36" s="168"/>
      <c r="BK36" s="149"/>
      <c r="BL36" s="225"/>
      <c r="BM36" s="168"/>
      <c r="BN36" s="149"/>
      <c r="BO36" s="225"/>
      <c r="BP36" s="168"/>
      <c r="BQ36" s="149"/>
      <c r="BR36" s="225"/>
      <c r="BS36" s="168"/>
      <c r="BT36" s="149"/>
      <c r="BU36" s="225"/>
      <c r="BV36" s="168"/>
      <c r="BW36" s="149"/>
      <c r="BX36" s="225"/>
      <c r="BY36" s="168"/>
      <c r="BZ36" s="149"/>
      <c r="CA36" s="225"/>
      <c r="CB36" s="168"/>
      <c r="CC36" s="149"/>
      <c r="CD36" s="225"/>
      <c r="CE36" s="168"/>
      <c r="CF36" s="149"/>
      <c r="CG36" s="225"/>
      <c r="CH36" s="168"/>
      <c r="CI36" s="149"/>
      <c r="CJ36" s="225"/>
      <c r="CK36" s="168"/>
      <c r="CL36" s="149"/>
      <c r="CM36" s="225"/>
      <c r="CN36" s="168"/>
      <c r="CO36" s="149"/>
      <c r="CP36" s="225"/>
      <c r="CQ36" s="168"/>
      <c r="CR36" s="149"/>
      <c r="CS36" s="225"/>
      <c r="CT36" s="168"/>
      <c r="CU36" s="149"/>
      <c r="CV36" s="225"/>
      <c r="CW36" s="168"/>
      <c r="CX36" s="149"/>
      <c r="CY36" s="225"/>
      <c r="CZ36" s="168"/>
      <c r="DA36" s="149"/>
      <c r="DC36" s="168"/>
      <c r="DD36" s="149"/>
      <c r="DE36" s="161"/>
      <c r="DF36" s="168"/>
      <c r="DG36" s="149"/>
      <c r="DH36" s="161"/>
      <c r="DI36" s="168"/>
      <c r="DJ36" s="149"/>
      <c r="DK36" s="161"/>
      <c r="DL36" s="168"/>
      <c r="DM36" s="149"/>
      <c r="DN36" s="161"/>
      <c r="DO36" s="168"/>
      <c r="DP36" s="149"/>
      <c r="DQ36" s="161"/>
      <c r="DR36" s="168"/>
      <c r="DS36" s="149"/>
      <c r="DT36" s="161"/>
      <c r="DU36" s="168"/>
      <c r="DV36" s="149"/>
      <c r="DW36" s="161"/>
      <c r="DX36" s="168"/>
      <c r="DY36" s="149"/>
      <c r="DZ36" s="161"/>
      <c r="EA36" s="168"/>
      <c r="EB36" s="149"/>
      <c r="EC36" s="161"/>
      <c r="ED36" s="168"/>
      <c r="EE36" s="149"/>
      <c r="EF36" s="161"/>
      <c r="EG36" s="168"/>
      <c r="EH36" s="149"/>
      <c r="EI36" s="161"/>
      <c r="EJ36" s="168"/>
      <c r="EK36" s="149"/>
      <c r="EL36" s="161"/>
      <c r="EM36" s="168"/>
      <c r="EN36" s="149"/>
      <c r="EO36" s="161"/>
      <c r="EP36" s="168"/>
      <c r="EQ36" s="149"/>
      <c r="ER36" s="161"/>
      <c r="ES36" s="168"/>
      <c r="ET36" s="149"/>
      <c r="EU36" s="161"/>
      <c r="EV36" s="168"/>
      <c r="EW36" s="149"/>
      <c r="EX36" s="161"/>
      <c r="EY36" s="168"/>
      <c r="EZ36" s="149"/>
      <c r="FA36" s="161"/>
      <c r="FB36" s="168"/>
      <c r="FC36" s="149"/>
      <c r="FD36" s="161"/>
      <c r="FE36" s="168"/>
      <c r="FF36" s="149"/>
      <c r="FG36" s="161"/>
      <c r="FH36" s="168"/>
      <c r="FI36" s="149"/>
      <c r="FJ36" s="161"/>
      <c r="FK36" s="168"/>
      <c r="FL36" s="149"/>
      <c r="FM36" s="161"/>
      <c r="FN36" s="168"/>
      <c r="FO36" s="149"/>
      <c r="FP36" s="161"/>
      <c r="FQ36" s="168"/>
      <c r="FR36" s="149"/>
      <c r="FS36" s="161"/>
      <c r="FT36" s="168"/>
      <c r="FU36" s="149"/>
      <c r="FV36" s="161"/>
      <c r="FW36" s="168"/>
      <c r="FX36" s="149"/>
      <c r="FY36" s="161"/>
      <c r="FZ36" s="168"/>
      <c r="GA36" s="149"/>
      <c r="GB36" s="161"/>
      <c r="GC36" s="168"/>
      <c r="GD36" s="149"/>
      <c r="GE36" s="161"/>
      <c r="GF36" s="168"/>
      <c r="GG36" s="149"/>
      <c r="GH36" s="161"/>
      <c r="GI36" s="168"/>
      <c r="GJ36" s="149"/>
      <c r="GK36" s="161"/>
      <c r="GL36" s="168"/>
      <c r="GM36" s="149"/>
      <c r="GN36" s="161"/>
      <c r="GO36" s="168"/>
      <c r="GP36" s="149"/>
      <c r="GQ36" s="161"/>
      <c r="GR36" s="168"/>
      <c r="GS36" s="149"/>
      <c r="GT36" s="161"/>
    </row>
    <row r="37" spans="1:202" x14ac:dyDescent="0.2">
      <c r="A37" s="230"/>
      <c r="B37" s="229"/>
      <c r="C37" s="147"/>
      <c r="D37" s="226"/>
      <c r="E37" s="229"/>
      <c r="F37" s="147"/>
      <c r="G37" s="226"/>
      <c r="H37" s="147"/>
      <c r="I37" s="147"/>
      <c r="J37" s="226"/>
      <c r="K37" s="229"/>
      <c r="L37" s="147"/>
      <c r="M37" s="226"/>
      <c r="N37" s="229"/>
      <c r="O37" s="147"/>
      <c r="P37" s="226"/>
      <c r="Q37" s="229"/>
      <c r="R37" s="147"/>
      <c r="S37" s="226"/>
      <c r="T37" s="229"/>
      <c r="U37" s="147"/>
      <c r="V37" s="227"/>
      <c r="W37" s="231"/>
      <c r="X37" s="147"/>
      <c r="Y37" s="227"/>
      <c r="Z37" s="229"/>
      <c r="AA37" s="147"/>
      <c r="AB37" s="227"/>
      <c r="AC37" s="229"/>
      <c r="AD37" s="147"/>
      <c r="AE37" s="227"/>
      <c r="AF37" s="229"/>
      <c r="AG37" s="147"/>
      <c r="AH37" s="227"/>
      <c r="AI37" s="229"/>
      <c r="AJ37" s="147"/>
      <c r="AK37" s="227"/>
      <c r="AL37" s="229"/>
      <c r="AM37" s="147"/>
      <c r="AN37" s="227"/>
      <c r="AO37" s="229"/>
      <c r="AP37" s="147"/>
      <c r="AQ37" s="227"/>
      <c r="AR37" s="147"/>
      <c r="AS37" s="147"/>
      <c r="AT37" s="227"/>
      <c r="AU37" s="229"/>
      <c r="AV37" s="147"/>
      <c r="AW37" s="227"/>
      <c r="AX37" s="229"/>
      <c r="AY37" s="147"/>
      <c r="AZ37" s="227"/>
      <c r="BA37" s="229"/>
      <c r="BB37" s="147"/>
      <c r="BC37" s="227"/>
      <c r="BD37" s="229"/>
      <c r="BE37" s="147"/>
      <c r="BF37" s="227"/>
      <c r="BG37" s="229"/>
      <c r="BH37" s="147"/>
      <c r="BI37" s="227"/>
      <c r="BJ37" s="229"/>
      <c r="BK37" s="147"/>
      <c r="BL37" s="227"/>
      <c r="BM37" s="229"/>
      <c r="BN37" s="147"/>
      <c r="BO37" s="227"/>
      <c r="BP37" s="229"/>
      <c r="BQ37" s="147"/>
      <c r="BR37" s="227"/>
      <c r="BS37" s="229"/>
      <c r="BT37" s="147"/>
      <c r="BU37" s="227"/>
      <c r="BV37" s="229"/>
      <c r="BW37" s="147"/>
      <c r="BX37" s="227"/>
      <c r="BY37" s="229"/>
      <c r="BZ37" s="147"/>
      <c r="CA37" s="227"/>
      <c r="CB37" s="231"/>
      <c r="CC37" s="147"/>
      <c r="CD37" s="227"/>
      <c r="CE37" s="231"/>
      <c r="CF37" s="147"/>
      <c r="CG37" s="227"/>
      <c r="CH37" s="147"/>
      <c r="CI37" s="147"/>
      <c r="CJ37" s="227"/>
      <c r="CK37" s="147"/>
      <c r="CL37" s="147"/>
      <c r="CM37" s="227"/>
      <c r="CN37" s="231"/>
      <c r="CO37" s="147"/>
      <c r="CP37" s="227"/>
      <c r="CQ37" s="231"/>
      <c r="CR37" s="147"/>
      <c r="CS37" s="227"/>
      <c r="CT37" s="231"/>
      <c r="CU37" s="147"/>
      <c r="CV37" s="227"/>
      <c r="CW37" s="231"/>
      <c r="CX37" s="147"/>
      <c r="CY37" s="227"/>
      <c r="CZ37" s="231"/>
      <c r="DA37" s="147"/>
      <c r="DB37" s="227"/>
    </row>
    <row r="38" spans="1:202" x14ac:dyDescent="0.2">
      <c r="B38" s="228"/>
      <c r="E38" s="228"/>
      <c r="Q38" s="228"/>
      <c r="T38" s="228"/>
      <c r="Z38" s="228"/>
      <c r="AF38" s="228"/>
      <c r="AI38" s="228"/>
      <c r="AO38" s="228"/>
      <c r="AU38" s="228"/>
      <c r="AX38" s="228"/>
      <c r="BD38" s="228"/>
      <c r="BG38" s="228"/>
      <c r="BJ38" s="228"/>
      <c r="BM38" s="228"/>
      <c r="BP38" s="228"/>
      <c r="BS38" s="228"/>
      <c r="BV38" s="228"/>
      <c r="BY38" s="228"/>
    </row>
    <row r="39" spans="1:202" x14ac:dyDescent="0.2">
      <c r="Q39" s="228"/>
      <c r="AO39" s="228"/>
      <c r="AU39" s="228"/>
      <c r="BD39" s="228"/>
      <c r="BG39" s="228"/>
      <c r="BS39" s="228"/>
    </row>
    <row r="40" spans="1:202" x14ac:dyDescent="0.2">
      <c r="B40" s="232"/>
      <c r="C40" s="233"/>
      <c r="D40" s="234"/>
      <c r="E40" s="234"/>
      <c r="F40" s="234"/>
      <c r="G40" s="235"/>
      <c r="H40" s="236"/>
      <c r="AO40" s="228"/>
      <c r="AU40" s="228"/>
      <c r="BD40" s="228"/>
      <c r="BS40" s="228"/>
    </row>
    <row r="41" spans="1:202" x14ac:dyDescent="0.2">
      <c r="B41" s="237"/>
      <c r="C41" s="238"/>
      <c r="D41" s="239"/>
      <c r="E41" s="239"/>
      <c r="F41" s="239"/>
      <c r="G41" s="238"/>
      <c r="H41" s="240"/>
      <c r="BS41" s="228"/>
    </row>
    <row r="42" spans="1:202" x14ac:dyDescent="0.2">
      <c r="B42" s="237"/>
      <c r="C42" s="241"/>
      <c r="D42" s="239"/>
      <c r="E42" s="239"/>
      <c r="F42" s="239"/>
      <c r="G42" s="238"/>
      <c r="H42" s="240"/>
    </row>
    <row r="43" spans="1:202" x14ac:dyDescent="0.2">
      <c r="B43" s="237"/>
      <c r="C43" s="241"/>
      <c r="D43" s="239"/>
      <c r="E43" s="239"/>
      <c r="F43" s="239"/>
      <c r="G43" s="238"/>
      <c r="H43" s="240"/>
    </row>
    <row r="44" spans="1:202" x14ac:dyDescent="0.2">
      <c r="B44" s="237"/>
      <c r="C44" s="241"/>
      <c r="D44" s="239"/>
      <c r="E44" s="239"/>
      <c r="F44" s="239"/>
      <c r="G44" s="238"/>
      <c r="H44" s="240"/>
    </row>
    <row r="45" spans="1:202" x14ac:dyDescent="0.2">
      <c r="B45" s="237"/>
      <c r="C45" s="241"/>
      <c r="D45" s="239"/>
      <c r="E45" s="239"/>
      <c r="F45" s="239"/>
      <c r="G45" s="238"/>
      <c r="H45" s="240"/>
    </row>
    <row r="46" spans="1:202" x14ac:dyDescent="0.2">
      <c r="B46" s="237"/>
      <c r="C46" s="241"/>
      <c r="D46" s="239"/>
      <c r="E46" s="239"/>
      <c r="F46" s="239"/>
      <c r="G46" s="238"/>
      <c r="H46" s="240"/>
    </row>
    <row r="47" spans="1:202" x14ac:dyDescent="0.2">
      <c r="B47" s="237"/>
      <c r="C47" s="241"/>
      <c r="D47" s="239"/>
      <c r="E47" s="239"/>
      <c r="F47" s="239"/>
      <c r="G47" s="238"/>
      <c r="H47" s="240"/>
    </row>
    <row r="48" spans="1:202" x14ac:dyDescent="0.2">
      <c r="B48" s="237"/>
      <c r="C48" s="241"/>
      <c r="D48" s="238"/>
      <c r="E48" s="239"/>
      <c r="F48" s="239"/>
      <c r="G48" s="238"/>
      <c r="H48" s="240"/>
    </row>
    <row r="49" spans="2:8" x14ac:dyDescent="0.2">
      <c r="B49" s="237"/>
      <c r="C49" s="241"/>
      <c r="D49" s="238"/>
      <c r="E49" s="239"/>
      <c r="F49" s="239"/>
      <c r="G49" s="238"/>
      <c r="H49" s="240"/>
    </row>
    <row r="50" spans="2:8" x14ac:dyDescent="0.2">
      <c r="B50" s="237"/>
      <c r="C50" s="241"/>
      <c r="D50" s="239"/>
      <c r="E50" s="239"/>
      <c r="F50" s="239"/>
      <c r="G50" s="238"/>
      <c r="H50" s="240"/>
    </row>
    <row r="51" spans="2:8" x14ac:dyDescent="0.2">
      <c r="B51" s="242"/>
      <c r="C51" s="239"/>
      <c r="D51" s="238"/>
      <c r="E51" s="239"/>
      <c r="F51" s="239"/>
      <c r="G51" s="238"/>
      <c r="H51" s="240"/>
    </row>
    <row r="52" spans="2:8" x14ac:dyDescent="0.2">
      <c r="B52" s="242"/>
      <c r="C52" s="239"/>
      <c r="D52" s="238"/>
      <c r="E52" s="239"/>
      <c r="F52" s="239"/>
      <c r="G52" s="238"/>
      <c r="H52" s="240"/>
    </row>
    <row r="53" spans="2:8" x14ac:dyDescent="0.2">
      <c r="B53" s="242"/>
      <c r="C53" s="239"/>
      <c r="D53" s="238"/>
      <c r="E53" s="239"/>
      <c r="F53" s="239"/>
      <c r="G53" s="238"/>
      <c r="H53" s="240"/>
    </row>
    <row r="54" spans="2:8" x14ac:dyDescent="0.2">
      <c r="B54" s="242"/>
      <c r="C54" s="239"/>
      <c r="D54" s="238"/>
      <c r="E54" s="239"/>
      <c r="F54" s="239"/>
      <c r="G54" s="238"/>
      <c r="H54" s="240"/>
    </row>
    <row r="55" spans="2:8" x14ac:dyDescent="0.2">
      <c r="B55" s="237"/>
      <c r="C55" s="239"/>
      <c r="D55" s="238"/>
      <c r="E55" s="239"/>
      <c r="F55" s="239"/>
      <c r="G55" s="238"/>
      <c r="H55" s="240"/>
    </row>
    <row r="56" spans="2:8" x14ac:dyDescent="0.2">
      <c r="B56" s="243"/>
      <c r="C56" s="244"/>
      <c r="D56" s="245"/>
      <c r="E56" s="244"/>
      <c r="F56" s="244"/>
      <c r="G56" s="245"/>
      <c r="H56" s="246"/>
    </row>
    <row r="58" spans="2:8" x14ac:dyDescent="0.2">
      <c r="B58" s="147"/>
    </row>
  </sheetData>
  <phoneticPr fontId="2" type="noConversion"/>
  <pageMargins left="0.78740157499999996" right="0.78740157499999996" top="0.984251969" bottom="0.984251969" header="0.4921259845" footer="0.4921259845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Dcpte, pour Nurrer prov.</vt:lpstr>
      <vt:lpstr>Décompte</vt:lpstr>
      <vt:lpstr>Suivi bon et fa RR</vt:lpstr>
      <vt:lpstr>'Dcpte, pour Nurrer prov.'!Zone_d_impression</vt:lpstr>
      <vt:lpstr>Décompte!Zone_d_impression</vt:lpstr>
    </vt:vector>
  </TitlesOfParts>
  <Company>SAREG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Moser</dc:creator>
  <cp:lastModifiedBy>Yves</cp:lastModifiedBy>
  <cp:lastPrinted>2015-10-12T08:12:51Z</cp:lastPrinted>
  <dcterms:created xsi:type="dcterms:W3CDTF">2009-08-18T12:31:40Z</dcterms:created>
  <dcterms:modified xsi:type="dcterms:W3CDTF">2015-11-06T22:11:33Z</dcterms:modified>
</cp:coreProperties>
</file>