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8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0" i="2" l="1"/>
  <c r="E39" i="2"/>
  <c r="E3" i="2"/>
  <c r="J3" i="2" s="1"/>
  <c r="E6" i="2"/>
  <c r="J4" i="2"/>
  <c r="J5" i="2"/>
  <c r="J6" i="2"/>
  <c r="J7" i="2"/>
  <c r="J8" i="2"/>
  <c r="J9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2" i="2"/>
  <c r="I2" i="2"/>
  <c r="E2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9" i="2"/>
  <c r="I8" i="2"/>
  <c r="I7" i="2"/>
  <c r="I6" i="2"/>
  <c r="I5" i="2"/>
  <c r="I4" i="2"/>
  <c r="I42" i="2"/>
  <c r="I43" i="2"/>
  <c r="I44" i="2"/>
  <c r="I45" i="2"/>
  <c r="I46" i="2"/>
  <c r="E41" i="2"/>
  <c r="E13" i="2"/>
  <c r="E14" i="2"/>
  <c r="E15" i="2"/>
  <c r="E16" i="2"/>
  <c r="E17" i="2"/>
  <c r="E18" i="2"/>
  <c r="E12" i="2"/>
  <c r="E27" i="1"/>
  <c r="E3" i="1"/>
  <c r="E6" i="1"/>
  <c r="E13" i="1"/>
  <c r="E14" i="1"/>
  <c r="E17" i="1"/>
  <c r="E35" i="2"/>
  <c r="I3" i="2" l="1"/>
  <c r="E10" i="2"/>
  <c r="E20" i="2"/>
  <c r="E11" i="1"/>
  <c r="E21" i="1"/>
  <c r="I10" i="2" l="1"/>
  <c r="J10" i="2"/>
  <c r="E38" i="2"/>
  <c r="E24" i="1"/>
  <c r="I38" i="2" l="1"/>
  <c r="I39" i="2" s="1"/>
  <c r="J38" i="2"/>
  <c r="E26" i="1"/>
  <c r="E25" i="1"/>
  <c r="E29" i="1"/>
  <c r="E30" i="1" l="1"/>
  <c r="E31" i="1" s="1"/>
</calcChain>
</file>

<file path=xl/sharedStrings.xml><?xml version="1.0" encoding="utf-8"?>
<sst xmlns="http://schemas.openxmlformats.org/spreadsheetml/2006/main" count="136" uniqueCount="30">
  <si>
    <t>Colonne7</t>
  </si>
  <si>
    <t>Colonne8</t>
  </si>
  <si>
    <t>LUNDI</t>
  </si>
  <si>
    <t>MARDI</t>
  </si>
  <si>
    <t>MERCREDI</t>
  </si>
  <si>
    <t>JEUDI</t>
  </si>
  <si>
    <t>VENDREDI</t>
  </si>
  <si>
    <t>SAMEDI</t>
  </si>
  <si>
    <t xml:space="preserve">DIMANCHE </t>
  </si>
  <si>
    <t>DIMANCHE</t>
  </si>
  <si>
    <t>JOUR</t>
  </si>
  <si>
    <t>DATE</t>
  </si>
  <si>
    <t>HEURE DEBUT</t>
  </si>
  <si>
    <t>HEURE FIN</t>
  </si>
  <si>
    <t>TOTAL HEURES JOURNES</t>
  </si>
  <si>
    <t>REPOS</t>
  </si>
  <si>
    <t>HEURE COMPLEMENTAIRE</t>
  </si>
  <si>
    <t xml:space="preserve">TOTAL INDEMNITE </t>
  </si>
  <si>
    <t>TOTAL HEURE /SEMAINE</t>
  </si>
  <si>
    <t>TOTAL HEURE NET</t>
  </si>
  <si>
    <t>TOTAL HEURE REALISER</t>
  </si>
  <si>
    <t xml:space="preserve">JOUR </t>
  </si>
  <si>
    <t xml:space="preserve">TOTAL CONGE ACQUIS </t>
  </si>
  <si>
    <t>TOTAL  SALAIRE</t>
  </si>
  <si>
    <t xml:space="preserve">TOTAL NET SALAIRE </t>
  </si>
  <si>
    <t>10% congé payé</t>
  </si>
  <si>
    <t>TOTAL SALAIRE</t>
  </si>
  <si>
    <t>10% CONGE PAYE</t>
  </si>
  <si>
    <t>VACANCE</t>
  </si>
  <si>
    <t>1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</si>
</sst>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h:mm;@"/>
    <numFmt numFmtId="166" formatCode="[h]:mm"/>
    <numFmt numFmtId="167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21" fontId="0" fillId="0" borderId="0" xfId="0" applyNumberFormat="1"/>
    <xf numFmtId="165" fontId="0" fillId="0" borderId="0" xfId="0" applyNumberFormat="1" applyBorder="1"/>
    <xf numFmtId="20" fontId="0" fillId="0" borderId="0" xfId="0" applyNumberFormat="1"/>
    <xf numFmtId="166" fontId="0" fillId="0" borderId="0" xfId="0" applyNumberFormat="1"/>
    <xf numFmtId="166" fontId="0" fillId="0" borderId="0" xfId="0" applyNumberFormat="1" applyBorder="1"/>
    <xf numFmtId="167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21" fontId="1" fillId="0" borderId="0" xfId="0" applyNumberFormat="1" applyFont="1"/>
    <xf numFmtId="166" fontId="1" fillId="0" borderId="0" xfId="0" applyNumberFormat="1" applyFont="1"/>
    <xf numFmtId="167" fontId="1" fillId="0" borderId="0" xfId="0" applyNumberFormat="1" applyFont="1"/>
    <xf numFmtId="164" fontId="1" fillId="0" borderId="0" xfId="0" applyNumberFormat="1" applyFont="1"/>
    <xf numFmtId="0" fontId="1" fillId="3" borderId="0" xfId="0" applyFont="1" applyFill="1"/>
    <xf numFmtId="166" fontId="1" fillId="3" borderId="0" xfId="0" applyNumberFormat="1" applyFont="1" applyFill="1"/>
    <xf numFmtId="167" fontId="1" fillId="3" borderId="0" xfId="0" applyNumberFormat="1" applyFont="1" applyFill="1"/>
    <xf numFmtId="164" fontId="1" fillId="3" borderId="0" xfId="0" applyNumberFormat="1" applyFont="1" applyFill="1"/>
    <xf numFmtId="0" fontId="1" fillId="3" borderId="0" xfId="0" applyNumberFormat="1" applyFont="1" applyFill="1"/>
    <xf numFmtId="167" fontId="0" fillId="0" borderId="0" xfId="0" applyNumberFormat="1" applyBorder="1"/>
    <xf numFmtId="0" fontId="1" fillId="0" borderId="0" xfId="0" applyFont="1" applyBorder="1"/>
    <xf numFmtId="167" fontId="1" fillId="0" borderId="0" xfId="0" applyNumberFormat="1" applyFont="1" applyBorder="1"/>
    <xf numFmtId="165" fontId="0" fillId="0" borderId="0" xfId="0" applyNumberFormat="1" applyFill="1" applyBorder="1"/>
    <xf numFmtId="2" fontId="1" fillId="0" borderId="0" xfId="0" applyNumberFormat="1" applyFont="1"/>
    <xf numFmtId="2" fontId="0" fillId="4" borderId="0" xfId="0" applyNumberFormat="1" applyFill="1"/>
    <xf numFmtId="2" fontId="0" fillId="5" borderId="0" xfId="0" applyNumberFormat="1" applyFill="1"/>
    <xf numFmtId="2" fontId="0" fillId="6" borderId="0" xfId="0" applyNumberFormat="1" applyFill="1"/>
    <xf numFmtId="2" fontId="0" fillId="7" borderId="0" xfId="0" applyNumberFormat="1" applyFill="1"/>
    <xf numFmtId="2" fontId="0" fillId="8" borderId="0" xfId="0" applyNumberFormat="1" applyFill="1"/>
    <xf numFmtId="165" fontId="0" fillId="9" borderId="0" xfId="0" applyNumberFormat="1" applyFill="1"/>
    <xf numFmtId="166" fontId="0" fillId="9" borderId="0" xfId="0" applyNumberFormat="1" applyFill="1" applyBorder="1"/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#,##0.00\ &quot;€&quot;"/>
      <border diagonalUp="0" diagonalDown="0" outline="0">
        <left/>
        <right/>
        <top/>
        <bottom/>
      </border>
    </dxf>
    <dxf>
      <numFmt numFmtId="167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/>
      </font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38</xdr:row>
      <xdr:rowOff>85725</xdr:rowOff>
    </xdr:from>
    <xdr:to>
      <xdr:col>8</xdr:col>
      <xdr:colOff>276225</xdr:colOff>
      <xdr:row>38</xdr:row>
      <xdr:rowOff>95250</xdr:rowOff>
    </xdr:to>
    <xdr:cxnSp macro="">
      <xdr:nvCxnSpPr>
        <xdr:cNvPr id="3" name="Connecteur droit avec flèche 2"/>
        <xdr:cNvCxnSpPr/>
      </xdr:nvCxnSpPr>
      <xdr:spPr>
        <a:xfrm flipV="1">
          <a:off x="6610350" y="7324725"/>
          <a:ext cx="2400300" cy="9525"/>
        </a:xfrm>
        <a:prstGeom prst="straightConnector1">
          <a:avLst/>
        </a:prstGeom>
        <a:ln w="28575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142875</xdr:colOff>
      <xdr:row>39</xdr:row>
      <xdr:rowOff>104775</xdr:rowOff>
    </xdr:from>
    <xdr:to>
      <xdr:col>8</xdr:col>
      <xdr:colOff>752475</xdr:colOff>
      <xdr:row>44</xdr:row>
      <xdr:rowOff>38100</xdr:rowOff>
    </xdr:to>
    <xdr:cxnSp macro="">
      <xdr:nvCxnSpPr>
        <xdr:cNvPr id="4" name="Connecteur droit avec flèche 3"/>
        <xdr:cNvCxnSpPr/>
      </xdr:nvCxnSpPr>
      <xdr:spPr>
        <a:xfrm>
          <a:off x="6591300" y="7534275"/>
          <a:ext cx="2895600" cy="885825"/>
        </a:xfrm>
        <a:prstGeom prst="straightConnector1">
          <a:avLst/>
        </a:prstGeom>
        <a:ln w="28575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123826</xdr:colOff>
      <xdr:row>42</xdr:row>
      <xdr:rowOff>152400</xdr:rowOff>
    </xdr:from>
    <xdr:to>
      <xdr:col>10</xdr:col>
      <xdr:colOff>28576</xdr:colOff>
      <xdr:row>48</xdr:row>
      <xdr:rowOff>171450</xdr:rowOff>
    </xdr:to>
    <xdr:sp macro="" textlink="">
      <xdr:nvSpPr>
        <xdr:cNvPr id="7" name="ZoneTexte 6"/>
        <xdr:cNvSpPr txBox="1"/>
      </xdr:nvSpPr>
      <xdr:spPr>
        <a:xfrm>
          <a:off x="9620251" y="8153400"/>
          <a:ext cx="6667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6600"/>
            <a:t>?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E31" totalsRowCount="1" headerRowDxfId="9" totalsRowDxfId="8">
  <autoFilter ref="A1:E30"/>
  <tableColumns count="5">
    <tableColumn id="1" name="JOUR" totalsRowLabel="TOTAL NET SALAIRE " totalsRowDxfId="7"/>
    <tableColumn id="2" name="DATE" totalsRowDxfId="6"/>
    <tableColumn id="3" name="HEURE DEBUT" totalsRowDxfId="5"/>
    <tableColumn id="4" name="HEURE FIN" totalsRowDxfId="4"/>
    <tableColumn id="5" name="TOTAL HEURES JOURNES" totalsRowFunction="custom" dataDxfId="3" totalsRowDxfId="2">
      <totalsRowFormula>SUM(E29:E30)</totalsRow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46" totalsRowShown="0" headerRowDxfId="1">
  <autoFilter ref="A1:G46"/>
  <tableColumns count="7">
    <tableColumn id="1" name="JOUR"/>
    <tableColumn id="2" name="DATE" dataDxfId="0"/>
    <tableColumn id="3" name="HEURE DEBUT"/>
    <tableColumn id="4" name="HEURE FIN"/>
    <tableColumn id="5" name="TOTAL HEURES JOURNES"/>
    <tableColumn id="7" name="Colonne7"/>
    <tableColumn id="8" name="Colonne8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workbookViewId="0">
      <selection activeCell="E26" sqref="E26"/>
    </sheetView>
  </sheetViews>
  <sheetFormatPr baseColWidth="10" defaultRowHeight="15" x14ac:dyDescent="0.25"/>
  <cols>
    <col min="1" max="1" width="24.42578125" customWidth="1"/>
    <col min="2" max="2" width="18.5703125" customWidth="1"/>
    <col min="3" max="3" width="19.140625" customWidth="1"/>
    <col min="4" max="4" width="15.7109375" customWidth="1"/>
    <col min="5" max="5" width="29" customWidth="1"/>
    <col min="6" max="6" width="20" customWidth="1"/>
  </cols>
  <sheetData>
    <row r="1" spans="1:6" x14ac:dyDescent="0.25">
      <c r="A1" s="3" t="s">
        <v>10</v>
      </c>
      <c r="B1" s="3" t="s">
        <v>11</v>
      </c>
      <c r="C1" s="3" t="s">
        <v>12</v>
      </c>
      <c r="D1" s="3" t="s">
        <v>13</v>
      </c>
      <c r="E1" s="3" t="s">
        <v>14</v>
      </c>
    </row>
    <row r="2" spans="1:6" x14ac:dyDescent="0.25">
      <c r="A2" s="3" t="s">
        <v>21</v>
      </c>
      <c r="B2" s="3" t="s">
        <v>11</v>
      </c>
      <c r="C2" s="3" t="s">
        <v>12</v>
      </c>
      <c r="D2" s="3" t="s">
        <v>13</v>
      </c>
      <c r="E2" s="3" t="s">
        <v>14</v>
      </c>
    </row>
    <row r="3" spans="1:6" x14ac:dyDescent="0.25">
      <c r="A3" s="1" t="s">
        <v>2</v>
      </c>
      <c r="B3" s="4">
        <v>41960</v>
      </c>
      <c r="C3" s="11">
        <v>0.42708333333333331</v>
      </c>
      <c r="D3" s="11">
        <v>0.52083333333333337</v>
      </c>
      <c r="E3" s="11">
        <f>Tableau3[[#This Row],[HEURE FIN]]-Tableau3[[#This Row],[HEURE DEBUT]]</f>
        <v>9.3750000000000056E-2</v>
      </c>
      <c r="F3" s="12"/>
    </row>
    <row r="4" spans="1:6" x14ac:dyDescent="0.25">
      <c r="A4" t="s">
        <v>3</v>
      </c>
      <c r="B4" s="4">
        <v>41961</v>
      </c>
      <c r="C4" s="10"/>
      <c r="D4" s="10"/>
      <c r="E4" s="11"/>
    </row>
    <row r="5" spans="1:6" x14ac:dyDescent="0.25">
      <c r="A5" t="s">
        <v>4</v>
      </c>
      <c r="B5" s="4">
        <v>41962</v>
      </c>
      <c r="C5" s="10"/>
      <c r="D5" s="10"/>
      <c r="E5" s="11"/>
    </row>
    <row r="6" spans="1:6" x14ac:dyDescent="0.25">
      <c r="A6" t="s">
        <v>5</v>
      </c>
      <c r="B6" s="4">
        <v>41963</v>
      </c>
      <c r="C6" s="10">
        <v>0.54166666666666663</v>
      </c>
      <c r="D6" s="10">
        <v>0.70833333333333337</v>
      </c>
      <c r="E6" s="10">
        <f>Tableau3[[#This Row],[HEURE FIN]]-Tableau3[[#This Row],[HEURE DEBUT]]</f>
        <v>0.16666666666666674</v>
      </c>
    </row>
    <row r="7" spans="1:6" x14ac:dyDescent="0.25">
      <c r="A7" t="s">
        <v>6</v>
      </c>
      <c r="B7" s="4">
        <v>41964</v>
      </c>
      <c r="C7" s="10" t="s">
        <v>15</v>
      </c>
      <c r="D7" s="10" t="s">
        <v>15</v>
      </c>
      <c r="E7" s="10" t="s">
        <v>15</v>
      </c>
    </row>
    <row r="8" spans="1:6" x14ac:dyDescent="0.25">
      <c r="A8" t="s">
        <v>7</v>
      </c>
      <c r="B8" s="4">
        <v>41965</v>
      </c>
      <c r="C8" s="10" t="s">
        <v>15</v>
      </c>
      <c r="D8" s="10" t="s">
        <v>15</v>
      </c>
      <c r="E8" s="10" t="s">
        <v>15</v>
      </c>
    </row>
    <row r="9" spans="1:6" x14ac:dyDescent="0.25">
      <c r="A9" t="s">
        <v>8</v>
      </c>
      <c r="B9" s="4">
        <v>41966</v>
      </c>
      <c r="C9" s="10" t="s">
        <v>15</v>
      </c>
      <c r="D9" s="10" t="s">
        <v>15</v>
      </c>
      <c r="E9" s="10" t="s">
        <v>15</v>
      </c>
    </row>
    <row r="10" spans="1:6" x14ac:dyDescent="0.25">
      <c r="B10" s="2"/>
      <c r="C10" s="10"/>
      <c r="D10" s="10"/>
      <c r="E10" s="10"/>
    </row>
    <row r="11" spans="1:6" x14ac:dyDescent="0.25">
      <c r="A11" s="13" t="s">
        <v>18</v>
      </c>
      <c r="B11" s="14"/>
      <c r="C11" s="16"/>
      <c r="D11" s="16"/>
      <c r="E11" s="16">
        <f>SUM(E3:E9)</f>
        <v>0.2604166666666668</v>
      </c>
    </row>
    <row r="12" spans="1:6" x14ac:dyDescent="0.25">
      <c r="B12" s="2"/>
      <c r="C12" s="10"/>
      <c r="D12" s="10"/>
      <c r="E12" s="10"/>
    </row>
    <row r="13" spans="1:6" x14ac:dyDescent="0.25">
      <c r="A13" t="s">
        <v>2</v>
      </c>
      <c r="B13" s="5">
        <v>41967</v>
      </c>
      <c r="C13" s="10">
        <v>0.30208333333333331</v>
      </c>
      <c r="D13" s="10">
        <v>0.75</v>
      </c>
      <c r="E13" s="10">
        <f>Tableau3[[#This Row],[HEURE FIN]]-Tableau3[[#This Row],[HEURE DEBUT]]</f>
        <v>0.44791666666666669</v>
      </c>
    </row>
    <row r="14" spans="1:6" x14ac:dyDescent="0.25">
      <c r="A14" t="s">
        <v>3</v>
      </c>
      <c r="B14" s="5">
        <v>41968</v>
      </c>
      <c r="C14" s="10">
        <v>0.54166666666666663</v>
      </c>
      <c r="D14" s="10">
        <v>0.70833333333333337</v>
      </c>
      <c r="E14" s="10">
        <f>Tableau3[[#This Row],[HEURE FIN]]-Tableau3[[#This Row],[HEURE DEBUT]]</f>
        <v>0.16666666666666674</v>
      </c>
    </row>
    <row r="15" spans="1:6" x14ac:dyDescent="0.25">
      <c r="A15" t="s">
        <v>4</v>
      </c>
      <c r="B15" s="5">
        <v>41969</v>
      </c>
      <c r="C15" s="10" t="s">
        <v>15</v>
      </c>
      <c r="D15" s="10" t="s">
        <v>15</v>
      </c>
      <c r="E15" s="10" t="s">
        <v>15</v>
      </c>
    </row>
    <row r="16" spans="1:6" x14ac:dyDescent="0.25">
      <c r="A16" t="s">
        <v>5</v>
      </c>
      <c r="B16" s="5">
        <v>41970</v>
      </c>
      <c r="C16" s="10" t="s">
        <v>15</v>
      </c>
      <c r="D16" s="10" t="s">
        <v>15</v>
      </c>
      <c r="E16" s="10" t="s">
        <v>15</v>
      </c>
    </row>
    <row r="17" spans="1:5" x14ac:dyDescent="0.25">
      <c r="A17" t="s">
        <v>6</v>
      </c>
      <c r="B17" s="5">
        <v>41971</v>
      </c>
      <c r="C17" s="10">
        <v>0.41666666666666669</v>
      </c>
      <c r="D17" s="10">
        <v>0.54166666666666663</v>
      </c>
      <c r="E17" s="10">
        <f>Tableau3[[#This Row],[HEURE FIN]]-Tableau3[[#This Row],[HEURE DEBUT]]</f>
        <v>0.12499999999999994</v>
      </c>
    </row>
    <row r="18" spans="1:5" x14ac:dyDescent="0.25">
      <c r="A18" t="s">
        <v>7</v>
      </c>
      <c r="B18" s="5">
        <v>41973</v>
      </c>
      <c r="C18" s="10" t="s">
        <v>15</v>
      </c>
      <c r="D18" s="10" t="s">
        <v>15</v>
      </c>
      <c r="E18" s="10" t="s">
        <v>15</v>
      </c>
    </row>
    <row r="19" spans="1:5" x14ac:dyDescent="0.25">
      <c r="A19" t="s">
        <v>9</v>
      </c>
      <c r="B19" s="5">
        <v>41974</v>
      </c>
      <c r="C19" s="10" t="s">
        <v>15</v>
      </c>
      <c r="D19" s="10" t="s">
        <v>15</v>
      </c>
      <c r="E19" s="10" t="s">
        <v>15</v>
      </c>
    </row>
    <row r="20" spans="1:5" x14ac:dyDescent="0.25">
      <c r="B20" s="2"/>
    </row>
    <row r="21" spans="1:5" x14ac:dyDescent="0.25">
      <c r="A21" s="13" t="s">
        <v>18</v>
      </c>
      <c r="B21" s="14"/>
      <c r="C21" s="15"/>
      <c r="D21" s="13"/>
      <c r="E21" s="16">
        <f>SUM(E13:E19)</f>
        <v>0.73958333333333348</v>
      </c>
    </row>
    <row r="22" spans="1:5" x14ac:dyDescent="0.25">
      <c r="A22" s="13" t="s">
        <v>16</v>
      </c>
      <c r="B22" s="14"/>
      <c r="C22" s="13"/>
      <c r="D22" s="13"/>
      <c r="E22" s="13"/>
    </row>
    <row r="23" spans="1:5" x14ac:dyDescent="0.25">
      <c r="B23" s="2"/>
    </row>
    <row r="24" spans="1:5" x14ac:dyDescent="0.25">
      <c r="A24" s="19" t="s">
        <v>20</v>
      </c>
      <c r="B24" s="19"/>
      <c r="C24" s="19"/>
      <c r="D24" s="19"/>
      <c r="E24" s="20">
        <f>SUM(E21+E11)</f>
        <v>1.0000000000000002</v>
      </c>
    </row>
    <row r="25" spans="1:5" x14ac:dyDescent="0.25">
      <c r="A25" s="19" t="s">
        <v>19</v>
      </c>
      <c r="B25" s="19"/>
      <c r="C25" s="19"/>
      <c r="D25" s="22">
        <v>2.65</v>
      </c>
      <c r="E25" s="21">
        <f>E24*2.65*24</f>
        <v>63.600000000000009</v>
      </c>
    </row>
    <row r="26" spans="1:5" x14ac:dyDescent="0.25">
      <c r="A26" s="19" t="s">
        <v>17</v>
      </c>
      <c r="B26" s="19"/>
      <c r="C26" s="19"/>
      <c r="D26" s="21">
        <v>2.98</v>
      </c>
      <c r="E26" s="21">
        <f>E24*0.37*24</f>
        <v>8.8800000000000008</v>
      </c>
    </row>
    <row r="27" spans="1:5" x14ac:dyDescent="0.25">
      <c r="A27" s="19" t="s">
        <v>22</v>
      </c>
      <c r="B27" s="19"/>
      <c r="C27" s="19"/>
      <c r="D27" s="21"/>
      <c r="E27" s="23">
        <f>0.09*5</f>
        <v>0.44999999999999996</v>
      </c>
    </row>
    <row r="29" spans="1:5" x14ac:dyDescent="0.25">
      <c r="A29" t="s">
        <v>23</v>
      </c>
      <c r="E29" s="12">
        <f>E25+E26</f>
        <v>72.48</v>
      </c>
    </row>
    <row r="30" spans="1:5" x14ac:dyDescent="0.25">
      <c r="A30" t="s">
        <v>25</v>
      </c>
      <c r="B30" s="1"/>
      <c r="C30" s="1"/>
      <c r="D30" s="1"/>
      <c r="E30" s="24">
        <f>E29*10%</f>
        <v>7.2480000000000011</v>
      </c>
    </row>
    <row r="31" spans="1:5" x14ac:dyDescent="0.25">
      <c r="A31" s="25" t="s">
        <v>24</v>
      </c>
      <c r="B31" s="25"/>
      <c r="C31" s="25"/>
      <c r="D31" s="25"/>
      <c r="E31" s="26">
        <f>SUM(E29:E30)</f>
        <v>79.728000000000009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abSelected="1" topLeftCell="A17" workbookViewId="0">
      <selection activeCell="I48" sqref="I48"/>
    </sheetView>
  </sheetViews>
  <sheetFormatPr baseColWidth="10" defaultRowHeight="15" x14ac:dyDescent="0.25"/>
  <cols>
    <col min="1" max="1" width="23.5703125" customWidth="1"/>
    <col min="3" max="3" width="16.28515625" customWidth="1"/>
    <col min="4" max="4" width="16.42578125" customWidth="1"/>
    <col min="5" max="5" width="29" customWidth="1"/>
  </cols>
  <sheetData>
    <row r="1" spans="1:10" x14ac:dyDescent="0.25">
      <c r="A1" s="3" t="s">
        <v>10</v>
      </c>
      <c r="B1" s="3" t="s">
        <v>11</v>
      </c>
      <c r="C1" s="3" t="s">
        <v>12</v>
      </c>
      <c r="D1" s="3" t="s">
        <v>13</v>
      </c>
      <c r="E1" s="3" t="s">
        <v>14</v>
      </c>
      <c r="F1" s="2" t="s">
        <v>0</v>
      </c>
      <c r="G1" s="2" t="s">
        <v>1</v>
      </c>
    </row>
    <row r="2" spans="1:10" x14ac:dyDescent="0.25">
      <c r="A2" s="1" t="s">
        <v>2</v>
      </c>
      <c r="B2" s="4">
        <v>41981</v>
      </c>
      <c r="C2" s="27">
        <v>0.30208333333333331</v>
      </c>
      <c r="D2" s="8">
        <v>0.75</v>
      </c>
      <c r="E2" s="11">
        <f>Tableau1[[#This Row],[HEURE FIN]]-Tableau1[[#This Row],[HEURE DEBUT]]</f>
        <v>0.44791666666666669</v>
      </c>
      <c r="F2" s="1"/>
      <c r="G2" s="1"/>
      <c r="I2" s="29">
        <f>Tableau1[[#This Row],[TOTAL HEURES JOURNES]]*24</f>
        <v>10.75</v>
      </c>
      <c r="J2" s="32">
        <f>IF(OR(ISBLANK(Tableau1[[#This Row],[TOTAL HEURES JOURNES]]),ISTEXT(Tableau1[[#This Row],[TOTAL HEURES JOURNES]])),"",Tableau1[[#This Row],[TOTAL HEURES JOURNES]]*24)</f>
        <v>10.75</v>
      </c>
    </row>
    <row r="3" spans="1:10" x14ac:dyDescent="0.25">
      <c r="A3" t="s">
        <v>3</v>
      </c>
      <c r="B3" s="4">
        <v>41982</v>
      </c>
      <c r="C3" s="34">
        <v>4.1666666666666664E-2</v>
      </c>
      <c r="D3" s="34">
        <v>6.25E-2</v>
      </c>
      <c r="E3" s="35">
        <f>Tableau1[[#This Row],[HEURE FIN]]-Tableau1[[#This Row],[HEURE DEBUT]]</f>
        <v>2.0833333333333336E-2</v>
      </c>
      <c r="I3" s="30">
        <f>Tableau1[[#This Row],[TOTAL HEURES JOURNES]]*24</f>
        <v>0.5</v>
      </c>
      <c r="J3" s="33">
        <f>IF(OR(ISBLANK(Tableau1[[#This Row],[TOTAL HEURES JOURNES]]),ISTEXT(Tableau1[[#This Row],[TOTAL HEURES JOURNES]])),"",Tableau1[[#This Row],[TOTAL HEURES JOURNES]]*24)</f>
        <v>0.5</v>
      </c>
    </row>
    <row r="4" spans="1:10" x14ac:dyDescent="0.25">
      <c r="A4" t="s">
        <v>4</v>
      </c>
      <c r="B4" s="4">
        <v>41983</v>
      </c>
      <c r="C4" s="9"/>
      <c r="D4" s="9"/>
      <c r="E4" s="11"/>
      <c r="I4" s="30">
        <f>Tableau1[[#This Row],[TOTAL HEURES JOURNES]]*24</f>
        <v>0</v>
      </c>
      <c r="J4" s="33" t="str">
        <f>IF(OR(ISBLANK(Tableau1[[#This Row],[TOTAL HEURES JOURNES]]),ISTEXT(Tableau1[[#This Row],[TOTAL HEURES JOURNES]])),"",Tableau1[[#This Row],[TOTAL HEURES JOURNES]]*24)</f>
        <v/>
      </c>
    </row>
    <row r="5" spans="1:10" x14ac:dyDescent="0.25">
      <c r="A5" t="s">
        <v>5</v>
      </c>
      <c r="B5" s="4">
        <v>41984</v>
      </c>
      <c r="C5" t="s">
        <v>15</v>
      </c>
      <c r="D5" t="s">
        <v>15</v>
      </c>
      <c r="E5" s="10" t="s">
        <v>15</v>
      </c>
      <c r="I5" s="30" t="e">
        <f>Tableau1[[#This Row],[TOTAL HEURES JOURNES]]*24</f>
        <v>#VALUE!</v>
      </c>
      <c r="J5" s="33" t="str">
        <f>IF(OR(ISBLANK(Tableau1[[#This Row],[TOTAL HEURES JOURNES]]),ISTEXT(Tableau1[[#This Row],[TOTAL HEURES JOURNES]])),"",Tableau1[[#This Row],[TOTAL HEURES JOURNES]]*24)</f>
        <v/>
      </c>
    </row>
    <row r="6" spans="1:10" x14ac:dyDescent="0.25">
      <c r="A6" t="s">
        <v>6</v>
      </c>
      <c r="B6" s="4">
        <v>41985</v>
      </c>
      <c r="E6" s="10">
        <f>Tableau1[[#This Row],[HEURE FIN]]-Tableau1[[#This Row],[HEURE DEBUT]]</f>
        <v>0</v>
      </c>
      <c r="I6" s="30">
        <f>Tableau1[[#This Row],[TOTAL HEURES JOURNES]]*24</f>
        <v>0</v>
      </c>
      <c r="J6" s="33">
        <f>IF(OR(ISBLANK(Tableau1[[#This Row],[TOTAL HEURES JOURNES]]),ISTEXT(Tableau1[[#This Row],[TOTAL HEURES JOURNES]])),"",Tableau1[[#This Row],[TOTAL HEURES JOURNES]]*24)</f>
        <v>0</v>
      </c>
    </row>
    <row r="7" spans="1:10" x14ac:dyDescent="0.25">
      <c r="A7" t="s">
        <v>7</v>
      </c>
      <c r="B7" s="4">
        <v>41986</v>
      </c>
      <c r="C7" t="s">
        <v>15</v>
      </c>
      <c r="D7" t="s">
        <v>15</v>
      </c>
      <c r="E7" s="10" t="s">
        <v>15</v>
      </c>
      <c r="I7" s="30" t="e">
        <f>Tableau1[[#This Row],[TOTAL HEURES JOURNES]]*24</f>
        <v>#VALUE!</v>
      </c>
      <c r="J7" s="33" t="str">
        <f>IF(OR(ISBLANK(Tableau1[[#This Row],[TOTAL HEURES JOURNES]]),ISTEXT(Tableau1[[#This Row],[TOTAL HEURES JOURNES]])),"",Tableau1[[#This Row],[TOTAL HEURES JOURNES]]*24)</f>
        <v/>
      </c>
    </row>
    <row r="8" spans="1:10" x14ac:dyDescent="0.25">
      <c r="A8" t="s">
        <v>8</v>
      </c>
      <c r="B8" s="4">
        <v>41987</v>
      </c>
      <c r="C8" t="s">
        <v>15</v>
      </c>
      <c r="D8" t="s">
        <v>15</v>
      </c>
      <c r="E8" s="10" t="s">
        <v>15</v>
      </c>
      <c r="I8" s="30" t="e">
        <f>Tableau1[[#This Row],[TOTAL HEURES JOURNES]]*24</f>
        <v>#VALUE!</v>
      </c>
      <c r="J8" s="33" t="str">
        <f>IF(OR(ISBLANK(Tableau1[[#This Row],[TOTAL HEURES JOURNES]]),ISTEXT(Tableau1[[#This Row],[TOTAL HEURES JOURNES]])),"",Tableau1[[#This Row],[TOTAL HEURES JOURNES]]*24)</f>
        <v/>
      </c>
    </row>
    <row r="9" spans="1:10" x14ac:dyDescent="0.25">
      <c r="B9" s="2"/>
      <c r="I9" s="30">
        <f>Tableau1[[#This Row],[TOTAL HEURES JOURNES]]*24</f>
        <v>0</v>
      </c>
      <c r="J9" s="33" t="str">
        <f>IF(OR(ISBLANK(Tableau1[[#This Row],[TOTAL HEURES JOURNES]]),ISTEXT(Tableau1[[#This Row],[TOTAL HEURES JOURNES]])),"",Tableau1[[#This Row],[TOTAL HEURES JOURNES]]*24)</f>
        <v/>
      </c>
    </row>
    <row r="10" spans="1:10" x14ac:dyDescent="0.25">
      <c r="A10" t="s">
        <v>18</v>
      </c>
      <c r="B10" s="2"/>
      <c r="E10" s="10">
        <f>SUM(E2:E8)</f>
        <v>0.46875</v>
      </c>
      <c r="I10" s="30">
        <f>Tableau1[[#This Row],[TOTAL HEURES JOURNES]]*24</f>
        <v>11.25</v>
      </c>
      <c r="J10" s="33">
        <f>IF(OR(ISBLANK(Tableau1[[#This Row],[TOTAL HEURES JOURNES]]),ISTEXT(Tableau1[[#This Row],[TOTAL HEURES JOURNES]])),"",Tableau1[[#This Row],[TOTAL HEURES JOURNES]]*24)</f>
        <v>11.25</v>
      </c>
    </row>
    <row r="11" spans="1:10" x14ac:dyDescent="0.25">
      <c r="B11" s="2"/>
      <c r="E11" s="9"/>
      <c r="I11" s="30">
        <f>Tableau1[[#This Row],[TOTAL HEURES JOURNES]]*24</f>
        <v>0</v>
      </c>
      <c r="J11" s="33" t="str">
        <f>IF(OR(ISBLANK(Tableau1[[#This Row],[TOTAL HEURES JOURNES]]),ISTEXT(Tableau1[[#This Row],[TOTAL HEURES JOURNES]])),"",Tableau1[[#This Row],[TOTAL HEURES JOURNES]]*24)</f>
        <v/>
      </c>
    </row>
    <row r="12" spans="1:10" x14ac:dyDescent="0.25">
      <c r="A12" t="s">
        <v>2</v>
      </c>
      <c r="B12" s="5">
        <v>41988</v>
      </c>
      <c r="E12" s="10">
        <f>Tableau1[[#This Row],[HEURE FIN]]-Tableau1[[#This Row],[HEURE DEBUT]]</f>
        <v>0</v>
      </c>
      <c r="I12" s="30">
        <f>Tableau1[[#This Row],[TOTAL HEURES JOURNES]]*24</f>
        <v>0</v>
      </c>
      <c r="J12" s="33">
        <f>IF(OR(ISBLANK(Tableau1[[#This Row],[TOTAL HEURES JOURNES]]),ISTEXT(Tableau1[[#This Row],[TOTAL HEURES JOURNES]])),"",Tableau1[[#This Row],[TOTAL HEURES JOURNES]]*24)</f>
        <v>0</v>
      </c>
    </row>
    <row r="13" spans="1:10" x14ac:dyDescent="0.25">
      <c r="A13" t="s">
        <v>3</v>
      </c>
      <c r="B13" s="5">
        <v>41989</v>
      </c>
      <c r="E13" s="10">
        <f>Tableau1[[#This Row],[HEURE FIN]]-Tableau1[[#This Row],[HEURE DEBUT]]</f>
        <v>0</v>
      </c>
      <c r="I13" s="30">
        <f>Tableau1[[#This Row],[TOTAL HEURES JOURNES]]*24</f>
        <v>0</v>
      </c>
      <c r="J13" s="33">
        <f>IF(OR(ISBLANK(Tableau1[[#This Row],[TOTAL HEURES JOURNES]]),ISTEXT(Tableau1[[#This Row],[TOTAL HEURES JOURNES]])),"",Tableau1[[#This Row],[TOTAL HEURES JOURNES]]*24)</f>
        <v>0</v>
      </c>
    </row>
    <row r="14" spans="1:10" x14ac:dyDescent="0.25">
      <c r="A14" t="s">
        <v>4</v>
      </c>
      <c r="B14" s="5">
        <v>41990</v>
      </c>
      <c r="E14" s="10">
        <f>Tableau1[[#This Row],[HEURE FIN]]-Tableau1[[#This Row],[HEURE DEBUT]]</f>
        <v>0</v>
      </c>
      <c r="I14" s="30">
        <f>Tableau1[[#This Row],[TOTAL HEURES JOURNES]]*24</f>
        <v>0</v>
      </c>
      <c r="J14" s="33">
        <f>IF(OR(ISBLANK(Tableau1[[#This Row],[TOTAL HEURES JOURNES]]),ISTEXT(Tableau1[[#This Row],[TOTAL HEURES JOURNES]])),"",Tableau1[[#This Row],[TOTAL HEURES JOURNES]]*24)</f>
        <v>0</v>
      </c>
    </row>
    <row r="15" spans="1:10" x14ac:dyDescent="0.25">
      <c r="A15" t="s">
        <v>5</v>
      </c>
      <c r="B15" s="5">
        <v>41991</v>
      </c>
      <c r="E15" s="10">
        <f>Tableau1[[#This Row],[HEURE FIN]]-Tableau1[[#This Row],[HEURE DEBUT]]</f>
        <v>0</v>
      </c>
      <c r="I15" s="30">
        <f>Tableau1[[#This Row],[TOTAL HEURES JOURNES]]*24</f>
        <v>0</v>
      </c>
      <c r="J15" s="33">
        <f>IF(OR(ISBLANK(Tableau1[[#This Row],[TOTAL HEURES JOURNES]]),ISTEXT(Tableau1[[#This Row],[TOTAL HEURES JOURNES]])),"",Tableau1[[#This Row],[TOTAL HEURES JOURNES]]*24)</f>
        <v>0</v>
      </c>
    </row>
    <row r="16" spans="1:10" x14ac:dyDescent="0.25">
      <c r="A16" t="s">
        <v>6</v>
      </c>
      <c r="B16" s="5">
        <v>41992</v>
      </c>
      <c r="E16" s="10">
        <f>Tableau1[[#This Row],[HEURE FIN]]-Tableau1[[#This Row],[HEURE DEBUT]]</f>
        <v>0</v>
      </c>
      <c r="I16" s="30">
        <f>Tableau1[[#This Row],[TOTAL HEURES JOURNES]]*24</f>
        <v>0</v>
      </c>
      <c r="J16" s="33">
        <f>IF(OR(ISBLANK(Tableau1[[#This Row],[TOTAL HEURES JOURNES]]),ISTEXT(Tableau1[[#This Row],[TOTAL HEURES JOURNES]])),"",Tableau1[[#This Row],[TOTAL HEURES JOURNES]]*24)</f>
        <v>0</v>
      </c>
    </row>
    <row r="17" spans="1:10" x14ac:dyDescent="0.25">
      <c r="A17" t="s">
        <v>7</v>
      </c>
      <c r="B17" s="5">
        <v>41993</v>
      </c>
      <c r="E17" s="10">
        <f>Tableau1[[#This Row],[HEURE FIN]]-Tableau1[[#This Row],[HEURE DEBUT]]</f>
        <v>0</v>
      </c>
      <c r="I17" s="30">
        <f>Tableau1[[#This Row],[TOTAL HEURES JOURNES]]*24</f>
        <v>0</v>
      </c>
      <c r="J17" s="33">
        <f>IF(OR(ISBLANK(Tableau1[[#This Row],[TOTAL HEURES JOURNES]]),ISTEXT(Tableau1[[#This Row],[TOTAL HEURES JOURNES]])),"",Tableau1[[#This Row],[TOTAL HEURES JOURNES]]*24)</f>
        <v>0</v>
      </c>
    </row>
    <row r="18" spans="1:10" x14ac:dyDescent="0.25">
      <c r="A18" t="s">
        <v>9</v>
      </c>
      <c r="B18" s="5">
        <v>41994</v>
      </c>
      <c r="E18" s="10">
        <f>Tableau1[[#This Row],[HEURE FIN]]-Tableau1[[#This Row],[HEURE DEBUT]]</f>
        <v>0</v>
      </c>
      <c r="I18" s="30">
        <f>Tableau1[[#This Row],[TOTAL HEURES JOURNES]]*24</f>
        <v>0</v>
      </c>
      <c r="J18" s="33">
        <f>IF(OR(ISBLANK(Tableau1[[#This Row],[TOTAL HEURES JOURNES]]),ISTEXT(Tableau1[[#This Row],[TOTAL HEURES JOURNES]])),"",Tableau1[[#This Row],[TOTAL HEURES JOURNES]]*24)</f>
        <v>0</v>
      </c>
    </row>
    <row r="19" spans="1:10" x14ac:dyDescent="0.25">
      <c r="B19" s="2"/>
      <c r="I19" s="30">
        <f>Tableau1[[#This Row],[TOTAL HEURES JOURNES]]*24</f>
        <v>0</v>
      </c>
      <c r="J19" s="33" t="str">
        <f>IF(OR(ISBLANK(Tableau1[[#This Row],[TOTAL HEURES JOURNES]]),ISTEXT(Tableau1[[#This Row],[TOTAL HEURES JOURNES]])),"",Tableau1[[#This Row],[TOTAL HEURES JOURNES]]*24)</f>
        <v/>
      </c>
    </row>
    <row r="20" spans="1:10" x14ac:dyDescent="0.25">
      <c r="A20" t="s">
        <v>18</v>
      </c>
      <c r="B20" s="2"/>
      <c r="C20" s="7"/>
      <c r="E20" s="10">
        <f>SUM(E12:E18)</f>
        <v>0</v>
      </c>
      <c r="I20" s="30">
        <f>Tableau1[[#This Row],[TOTAL HEURES JOURNES]]*24</f>
        <v>0</v>
      </c>
      <c r="J20" s="33">
        <f>IF(OR(ISBLANK(Tableau1[[#This Row],[TOTAL HEURES JOURNES]]),ISTEXT(Tableau1[[#This Row],[TOTAL HEURES JOURNES]])),"",Tableau1[[#This Row],[TOTAL HEURES JOURNES]]*24)</f>
        <v>0</v>
      </c>
    </row>
    <row r="21" spans="1:10" x14ac:dyDescent="0.25">
      <c r="A21" t="s">
        <v>16</v>
      </c>
      <c r="B21" s="2"/>
      <c r="I21" s="30">
        <f>Tableau1[[#This Row],[TOTAL HEURES JOURNES]]*24</f>
        <v>0</v>
      </c>
      <c r="J21" s="33" t="str">
        <f>IF(OR(ISBLANK(Tableau1[[#This Row],[TOTAL HEURES JOURNES]]),ISTEXT(Tableau1[[#This Row],[TOTAL HEURES JOURNES]])),"",Tableau1[[#This Row],[TOTAL HEURES JOURNES]]*24)</f>
        <v/>
      </c>
    </row>
    <row r="22" spans="1:10" x14ac:dyDescent="0.25">
      <c r="A22" t="s">
        <v>2</v>
      </c>
      <c r="B22" s="5">
        <v>41995</v>
      </c>
      <c r="C22" t="s">
        <v>28</v>
      </c>
      <c r="D22" t="s">
        <v>28</v>
      </c>
      <c r="E22" s="9" t="s">
        <v>28</v>
      </c>
      <c r="I22" s="30" t="e">
        <f>Tableau1[[#This Row],[TOTAL HEURES JOURNES]]*24</f>
        <v>#VALUE!</v>
      </c>
      <c r="J22" s="33" t="str">
        <f>IF(OR(ISBLANK(Tableau1[[#This Row],[TOTAL HEURES JOURNES]]),ISTEXT(Tableau1[[#This Row],[TOTAL HEURES JOURNES]])),"",Tableau1[[#This Row],[TOTAL HEURES JOURNES]]*24)</f>
        <v/>
      </c>
    </row>
    <row r="23" spans="1:10" x14ac:dyDescent="0.25">
      <c r="A23" t="s">
        <v>3</v>
      </c>
      <c r="B23" s="5">
        <v>41996</v>
      </c>
      <c r="C23" t="s">
        <v>28</v>
      </c>
      <c r="D23" t="s">
        <v>28</v>
      </c>
      <c r="E23" s="9" t="s">
        <v>28</v>
      </c>
      <c r="I23" s="30" t="e">
        <f>Tableau1[[#This Row],[TOTAL HEURES JOURNES]]*24</f>
        <v>#VALUE!</v>
      </c>
      <c r="J23" s="33" t="str">
        <f>IF(OR(ISBLANK(Tableau1[[#This Row],[TOTAL HEURES JOURNES]]),ISTEXT(Tableau1[[#This Row],[TOTAL HEURES JOURNES]])),"",Tableau1[[#This Row],[TOTAL HEURES JOURNES]]*24)</f>
        <v/>
      </c>
    </row>
    <row r="24" spans="1:10" x14ac:dyDescent="0.25">
      <c r="A24" t="s">
        <v>4</v>
      </c>
      <c r="B24" s="5">
        <v>41997</v>
      </c>
      <c r="C24" t="s">
        <v>28</v>
      </c>
      <c r="D24" t="s">
        <v>28</v>
      </c>
      <c r="E24" s="9" t="s">
        <v>28</v>
      </c>
      <c r="I24" s="30" t="e">
        <f>Tableau1[[#This Row],[TOTAL HEURES JOURNES]]*24</f>
        <v>#VALUE!</v>
      </c>
      <c r="J24" s="33" t="str">
        <f>IF(OR(ISBLANK(Tableau1[[#This Row],[TOTAL HEURES JOURNES]]),ISTEXT(Tableau1[[#This Row],[TOTAL HEURES JOURNES]])),"",Tableau1[[#This Row],[TOTAL HEURES JOURNES]]*24)</f>
        <v/>
      </c>
    </row>
    <row r="25" spans="1:10" x14ac:dyDescent="0.25">
      <c r="A25" t="s">
        <v>5</v>
      </c>
      <c r="B25" s="5">
        <v>41998</v>
      </c>
      <c r="C25" t="s">
        <v>28</v>
      </c>
      <c r="D25" t="s">
        <v>28</v>
      </c>
      <c r="E25" s="9" t="s">
        <v>28</v>
      </c>
      <c r="I25" s="30" t="e">
        <f>Tableau1[[#This Row],[TOTAL HEURES JOURNES]]*24</f>
        <v>#VALUE!</v>
      </c>
      <c r="J25" s="33" t="str">
        <f>IF(OR(ISBLANK(Tableau1[[#This Row],[TOTAL HEURES JOURNES]]),ISTEXT(Tableau1[[#This Row],[TOTAL HEURES JOURNES]])),"",Tableau1[[#This Row],[TOTAL HEURES JOURNES]]*24)</f>
        <v/>
      </c>
    </row>
    <row r="26" spans="1:10" x14ac:dyDescent="0.25">
      <c r="A26" t="s">
        <v>6</v>
      </c>
      <c r="B26" s="5">
        <v>41999</v>
      </c>
      <c r="C26" t="s">
        <v>28</v>
      </c>
      <c r="D26" t="s">
        <v>28</v>
      </c>
      <c r="E26" s="9" t="s">
        <v>28</v>
      </c>
      <c r="F26" s="1"/>
      <c r="G26" s="1"/>
      <c r="I26" s="30" t="e">
        <f>Tableau1[[#This Row],[TOTAL HEURES JOURNES]]*24</f>
        <v>#VALUE!</v>
      </c>
      <c r="J26" s="33" t="str">
        <f>IF(OR(ISBLANK(Tableau1[[#This Row],[TOTAL HEURES JOURNES]]),ISTEXT(Tableau1[[#This Row],[TOTAL HEURES JOURNES]])),"",Tableau1[[#This Row],[TOTAL HEURES JOURNES]]*24)</f>
        <v/>
      </c>
    </row>
    <row r="27" spans="1:10" x14ac:dyDescent="0.25">
      <c r="A27" t="s">
        <v>7</v>
      </c>
      <c r="B27" s="5">
        <v>42000</v>
      </c>
      <c r="C27" t="s">
        <v>28</v>
      </c>
      <c r="D27" t="s">
        <v>28</v>
      </c>
      <c r="E27" s="9" t="s">
        <v>28</v>
      </c>
      <c r="I27" s="30" t="e">
        <f>Tableau1[[#This Row],[TOTAL HEURES JOURNES]]*24</f>
        <v>#VALUE!</v>
      </c>
      <c r="J27" s="33" t="str">
        <f>IF(OR(ISBLANK(Tableau1[[#This Row],[TOTAL HEURES JOURNES]]),ISTEXT(Tableau1[[#This Row],[TOTAL HEURES JOURNES]])),"",Tableau1[[#This Row],[TOTAL HEURES JOURNES]]*24)</f>
        <v/>
      </c>
    </row>
    <row r="28" spans="1:10" x14ac:dyDescent="0.25">
      <c r="A28" t="s">
        <v>9</v>
      </c>
      <c r="B28" s="5">
        <v>42001</v>
      </c>
      <c r="C28" t="s">
        <v>28</v>
      </c>
      <c r="D28" t="s">
        <v>28</v>
      </c>
      <c r="E28" s="9" t="s">
        <v>28</v>
      </c>
      <c r="F28" s="1"/>
      <c r="G28" s="1"/>
      <c r="I28" s="30" t="e">
        <f>Tableau1[[#This Row],[TOTAL HEURES JOURNES]]*24</f>
        <v>#VALUE!</v>
      </c>
      <c r="J28" s="33" t="str">
        <f>IF(OR(ISBLANK(Tableau1[[#This Row],[TOTAL HEURES JOURNES]]),ISTEXT(Tableau1[[#This Row],[TOTAL HEURES JOURNES]])),"",Tableau1[[#This Row],[TOTAL HEURES JOURNES]]*24)</f>
        <v/>
      </c>
    </row>
    <row r="29" spans="1:10" x14ac:dyDescent="0.25">
      <c r="B29" s="2"/>
      <c r="I29" s="30">
        <f>Tableau1[[#This Row],[TOTAL HEURES JOURNES]]*24</f>
        <v>0</v>
      </c>
      <c r="J29" s="33" t="str">
        <f>IF(OR(ISBLANK(Tableau1[[#This Row],[TOTAL HEURES JOURNES]]),ISTEXT(Tableau1[[#This Row],[TOTAL HEURES JOURNES]])),"",Tableau1[[#This Row],[TOTAL HEURES JOURNES]]*24)</f>
        <v/>
      </c>
    </row>
    <row r="30" spans="1:10" x14ac:dyDescent="0.25">
      <c r="A30" s="1" t="s">
        <v>18</v>
      </c>
      <c r="B30" s="6"/>
      <c r="C30" s="1"/>
      <c r="D30" s="1"/>
      <c r="E30" s="11"/>
      <c r="F30" s="1"/>
      <c r="G30" s="1"/>
      <c r="I30" s="30">
        <f>Tableau1[[#This Row],[TOTAL HEURES JOURNES]]*24</f>
        <v>0</v>
      </c>
      <c r="J30" s="33" t="str">
        <f>IF(OR(ISBLANK(Tableau1[[#This Row],[TOTAL HEURES JOURNES]]),ISTEXT(Tableau1[[#This Row],[TOTAL HEURES JOURNES]])),"",Tableau1[[#This Row],[TOTAL HEURES JOURNES]]*24)</f>
        <v/>
      </c>
    </row>
    <row r="31" spans="1:10" x14ac:dyDescent="0.25">
      <c r="A31" s="1" t="s">
        <v>16</v>
      </c>
      <c r="B31" s="6"/>
      <c r="C31" s="1"/>
      <c r="D31" s="1"/>
      <c r="E31" s="1"/>
      <c r="F31" s="1"/>
      <c r="G31" s="1"/>
      <c r="I31" s="30">
        <f>Tableau1[[#This Row],[TOTAL HEURES JOURNES]]*24</f>
        <v>0</v>
      </c>
      <c r="J31" s="33" t="str">
        <f>IF(OR(ISBLANK(Tableau1[[#This Row],[TOTAL HEURES JOURNES]]),ISTEXT(Tableau1[[#This Row],[TOTAL HEURES JOURNES]])),"",Tableau1[[#This Row],[TOTAL HEURES JOURNES]]*24)</f>
        <v/>
      </c>
    </row>
    <row r="32" spans="1:10" x14ac:dyDescent="0.25">
      <c r="A32" s="1" t="s">
        <v>2</v>
      </c>
      <c r="B32" s="4">
        <v>42003</v>
      </c>
      <c r="C32" s="1" t="s">
        <v>28</v>
      </c>
      <c r="D32" s="1" t="s">
        <v>28</v>
      </c>
      <c r="E32" s="1" t="s">
        <v>28</v>
      </c>
      <c r="F32" s="1"/>
      <c r="G32" s="1"/>
      <c r="I32" s="30" t="e">
        <f>Tableau1[[#This Row],[TOTAL HEURES JOURNES]]*24</f>
        <v>#VALUE!</v>
      </c>
      <c r="J32" s="33" t="str">
        <f>IF(OR(ISBLANK(Tableau1[[#This Row],[TOTAL HEURES JOURNES]]),ISTEXT(Tableau1[[#This Row],[TOTAL HEURES JOURNES]])),"",Tableau1[[#This Row],[TOTAL HEURES JOURNES]]*24)</f>
        <v/>
      </c>
    </row>
    <row r="33" spans="1:10" x14ac:dyDescent="0.25">
      <c r="A33" s="1" t="s">
        <v>3</v>
      </c>
      <c r="B33" s="5">
        <v>42004</v>
      </c>
      <c r="C33" s="1" t="s">
        <v>28</v>
      </c>
      <c r="D33" s="1" t="s">
        <v>28</v>
      </c>
      <c r="E33" s="1" t="s">
        <v>28</v>
      </c>
      <c r="I33" s="30" t="e">
        <f>Tableau1[[#This Row],[TOTAL HEURES JOURNES]]*24</f>
        <v>#VALUE!</v>
      </c>
      <c r="J33" s="33" t="str">
        <f>IF(OR(ISBLANK(Tableau1[[#This Row],[TOTAL HEURES JOURNES]]),ISTEXT(Tableau1[[#This Row],[TOTAL HEURES JOURNES]])),"",Tableau1[[#This Row],[TOTAL HEURES JOURNES]]*24)</f>
        <v/>
      </c>
    </row>
    <row r="34" spans="1:10" x14ac:dyDescent="0.25">
      <c r="A34" s="1"/>
      <c r="B34" s="6"/>
      <c r="C34" s="1"/>
      <c r="D34" s="1"/>
      <c r="E34" s="1"/>
      <c r="F34" s="1"/>
      <c r="G34" s="1"/>
      <c r="I34" s="30">
        <f>Tableau1[[#This Row],[TOTAL HEURES JOURNES]]*24</f>
        <v>0</v>
      </c>
      <c r="J34" s="33" t="str">
        <f>IF(OR(ISBLANK(Tableau1[[#This Row],[TOTAL HEURES JOURNES]]),ISTEXT(Tableau1[[#This Row],[TOTAL HEURES JOURNES]])),"",Tableau1[[#This Row],[TOTAL HEURES JOURNES]]*24)</f>
        <v/>
      </c>
    </row>
    <row r="35" spans="1:10" x14ac:dyDescent="0.25">
      <c r="A35" s="1" t="s">
        <v>18</v>
      </c>
      <c r="B35" s="6"/>
      <c r="C35" s="1"/>
      <c r="D35" s="1"/>
      <c r="E35" s="11">
        <f>SUM(E32:E33)</f>
        <v>0</v>
      </c>
      <c r="F35" s="1"/>
      <c r="G35" s="1"/>
      <c r="I35" s="30">
        <f>Tableau1[[#This Row],[TOTAL HEURES JOURNES]]*24</f>
        <v>0</v>
      </c>
      <c r="J35" s="33">
        <f>IF(OR(ISBLANK(Tableau1[[#This Row],[TOTAL HEURES JOURNES]]),ISTEXT(Tableau1[[#This Row],[TOTAL HEURES JOURNES]])),"",Tableau1[[#This Row],[TOTAL HEURES JOURNES]]*24)</f>
        <v>0</v>
      </c>
    </row>
    <row r="36" spans="1:10" x14ac:dyDescent="0.25">
      <c r="A36" t="s">
        <v>16</v>
      </c>
      <c r="B36" s="2"/>
      <c r="I36" s="30">
        <f>Tableau1[[#This Row],[TOTAL HEURES JOURNES]]*24</f>
        <v>0</v>
      </c>
      <c r="J36" s="33" t="str">
        <f>IF(OR(ISBLANK(Tableau1[[#This Row],[TOTAL HEURES JOURNES]]),ISTEXT(Tableau1[[#This Row],[TOTAL HEURES JOURNES]])),"",Tableau1[[#This Row],[TOTAL HEURES JOURNES]]*24)</f>
        <v/>
      </c>
    </row>
    <row r="37" spans="1:10" x14ac:dyDescent="0.25">
      <c r="B37" s="2"/>
      <c r="I37" s="30">
        <f>Tableau1[[#This Row],[TOTAL HEURES JOURNES]]*24</f>
        <v>0</v>
      </c>
      <c r="J37" s="33" t="str">
        <f>IF(OR(ISBLANK(Tableau1[[#This Row],[TOTAL HEURES JOURNES]]),ISTEXT(Tableau1[[#This Row],[TOTAL HEURES JOURNES]])),"",Tableau1[[#This Row],[TOTAL HEURES JOURNES]]*24)</f>
        <v/>
      </c>
    </row>
    <row r="38" spans="1:10" x14ac:dyDescent="0.25">
      <c r="A38" s="13" t="s">
        <v>20</v>
      </c>
      <c r="B38" s="14"/>
      <c r="C38" s="13"/>
      <c r="D38" s="13"/>
      <c r="E38" s="16">
        <f>E35+E20+E10</f>
        <v>0.46875</v>
      </c>
      <c r="F38" s="13"/>
      <c r="G38" s="13"/>
      <c r="I38" s="30">
        <f>Tableau1[[#This Row],[TOTAL HEURES JOURNES]]*24</f>
        <v>11.25</v>
      </c>
      <c r="J38" s="33">
        <f>IF(OR(ISBLANK(Tableau1[[#This Row],[TOTAL HEURES JOURNES]]),ISTEXT(Tableau1[[#This Row],[TOTAL HEURES JOURNES]])),"",Tableau1[[#This Row],[TOTAL HEURES JOURNES]]*24)</f>
        <v>11.25</v>
      </c>
    </row>
    <row r="39" spans="1:10" x14ac:dyDescent="0.25">
      <c r="A39" s="13" t="s">
        <v>19</v>
      </c>
      <c r="B39" s="14"/>
      <c r="C39" s="13"/>
      <c r="D39" s="18">
        <v>2.65</v>
      </c>
      <c r="E39" s="17">
        <f>E38*Tableau1[[#This Row],[HEURE FIN]]*24</f>
        <v>29.8125</v>
      </c>
      <c r="F39" s="13"/>
      <c r="G39" s="13"/>
      <c r="I39" s="31">
        <f>I38*Tableau1[[#This Row],[HEURE FIN]]</f>
        <v>29.8125</v>
      </c>
    </row>
    <row r="40" spans="1:10" x14ac:dyDescent="0.25">
      <c r="A40" s="13" t="s">
        <v>17</v>
      </c>
      <c r="B40" s="14"/>
      <c r="C40" s="13"/>
      <c r="D40" s="18">
        <v>2.98</v>
      </c>
      <c r="E40" s="17">
        <f>Tableau1[[#This Row],[HEURE FIN]]*9</f>
        <v>26.82</v>
      </c>
      <c r="F40" s="13"/>
      <c r="G40" s="13"/>
    </row>
    <row r="41" spans="1:10" x14ac:dyDescent="0.25">
      <c r="A41" s="13" t="s">
        <v>22</v>
      </c>
      <c r="B41" s="14"/>
      <c r="C41" s="13"/>
      <c r="D41" s="18" t="s">
        <v>29</v>
      </c>
      <c r="E41" s="28">
        <f>0.09*9</f>
        <v>0.80999999999999994</v>
      </c>
      <c r="F41" s="13"/>
      <c r="G41" s="13"/>
    </row>
    <row r="42" spans="1:10" x14ac:dyDescent="0.25">
      <c r="B42" s="2"/>
      <c r="E42" s="12"/>
      <c r="I42" t="str">
        <f>IF(Tableau1[[#This Row],[TOTAL HEURES JOURNES]]="","",Tableau1[[#This Row],[TOTAL HEURES JOURNES]]*24)</f>
        <v/>
      </c>
    </row>
    <row r="43" spans="1:10" x14ac:dyDescent="0.25">
      <c r="A43" t="s">
        <v>26</v>
      </c>
      <c r="B43" s="2"/>
      <c r="I43" t="str">
        <f>IF(Tableau1[[#This Row],[TOTAL HEURES JOURNES]]="","",Tableau1[[#This Row],[TOTAL HEURES JOURNES]]*24)</f>
        <v/>
      </c>
    </row>
    <row r="44" spans="1:10" x14ac:dyDescent="0.25">
      <c r="A44" t="s">
        <v>27</v>
      </c>
      <c r="B44" s="2"/>
      <c r="I44" t="str">
        <f>IF(Tableau1[[#This Row],[TOTAL HEURES JOURNES]]="","",Tableau1[[#This Row],[TOTAL HEURES JOURNES]]*24)</f>
        <v/>
      </c>
    </row>
    <row r="45" spans="1:10" x14ac:dyDescent="0.25">
      <c r="A45" s="13" t="s">
        <v>24</v>
      </c>
      <c r="B45" s="14"/>
      <c r="C45" s="13"/>
      <c r="D45" s="13"/>
      <c r="E45" s="13"/>
      <c r="F45" s="13"/>
      <c r="I45" t="str">
        <f>IF(Tableau1[[#This Row],[TOTAL HEURES JOURNES]]="","",Tableau1[[#This Row],[TOTAL HEURES JOURNES]]*24)</f>
        <v/>
      </c>
    </row>
    <row r="46" spans="1:10" x14ac:dyDescent="0.25">
      <c r="A46" s="1"/>
      <c r="B46" s="6"/>
      <c r="C46" s="1"/>
      <c r="D46" s="1"/>
      <c r="E46" s="1"/>
      <c r="F46" s="1"/>
      <c r="G46" s="1"/>
      <c r="I46" t="str">
        <f>IF(Tableau1[[#This Row],[TOTAL HEURES JOURNES]]="","",Tableau1[[#This Row],[TOTAL HEURES JOURNES]]*24)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</dc:creator>
  <cp:lastModifiedBy>lacy</cp:lastModifiedBy>
  <dcterms:created xsi:type="dcterms:W3CDTF">2014-12-05T15:59:13Z</dcterms:created>
  <dcterms:modified xsi:type="dcterms:W3CDTF">2014-12-13T21:04:16Z</dcterms:modified>
</cp:coreProperties>
</file>