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7755" tabRatio="598" activeTab="3"/>
  </bookViews>
  <sheets>
    <sheet name="Bobigny" sheetId="9" r:id="rId1"/>
    <sheet name="Toulouse" sheetId="8" r:id="rId2"/>
    <sheet name="Paris" sheetId="5" r:id="rId3"/>
    <sheet name="Villette" sheetId="2" r:id="rId4"/>
  </sheets>
  <calcPr calcId="145621"/>
</workbook>
</file>

<file path=xl/calcChain.xml><?xml version="1.0" encoding="utf-8"?>
<calcChain xmlns="http://schemas.openxmlformats.org/spreadsheetml/2006/main">
  <c r="AM41" i="9" l="1"/>
  <c r="BG41" i="9" s="1"/>
  <c r="AL41" i="9"/>
  <c r="BF41" i="9" s="1"/>
  <c r="AK41" i="9"/>
  <c r="BE41" i="9" s="1"/>
  <c r="AJ41" i="9"/>
  <c r="BD41" i="9" s="1"/>
  <c r="AI41" i="9"/>
  <c r="BC41" i="9" s="1"/>
  <c r="AH41" i="9"/>
  <c r="BB41" i="9" s="1"/>
  <c r="AG41" i="9"/>
  <c r="BA41" i="9" s="1"/>
  <c r="AF41" i="9"/>
  <c r="AE41" i="9"/>
  <c r="AY41" i="9" s="1"/>
  <c r="A41" i="9"/>
  <c r="B41" i="9" s="1"/>
  <c r="AM40" i="9"/>
  <c r="BG40" i="9" s="1"/>
  <c r="AL40" i="9"/>
  <c r="BF40" i="9" s="1"/>
  <c r="AK40" i="9"/>
  <c r="BE40" i="9" s="1"/>
  <c r="AJ40" i="9"/>
  <c r="BD40" i="9" s="1"/>
  <c r="AI40" i="9"/>
  <c r="BC40" i="9" s="1"/>
  <c r="AH40" i="9"/>
  <c r="BB40" i="9" s="1"/>
  <c r="AG40" i="9"/>
  <c r="BA40" i="9" s="1"/>
  <c r="AF40" i="9"/>
  <c r="AZ40" i="9" s="1"/>
  <c r="AE40" i="9"/>
  <c r="AY40" i="9" s="1"/>
  <c r="A40" i="9"/>
  <c r="B40" i="9" s="1"/>
  <c r="AM39" i="9"/>
  <c r="BG39" i="9" s="1"/>
  <c r="AL39" i="9"/>
  <c r="BF39" i="9" s="1"/>
  <c r="AK39" i="9"/>
  <c r="BE39" i="9" s="1"/>
  <c r="AJ39" i="9"/>
  <c r="BD39" i="9" s="1"/>
  <c r="AI39" i="9"/>
  <c r="BC39" i="9" s="1"/>
  <c r="AH39" i="9"/>
  <c r="BB39" i="9" s="1"/>
  <c r="AG39" i="9"/>
  <c r="BA39" i="9" s="1"/>
  <c r="AF39" i="9"/>
  <c r="AE39" i="9"/>
  <c r="AY39" i="9" s="1"/>
  <c r="A39" i="9"/>
  <c r="B39" i="9" s="1"/>
  <c r="AM38" i="9"/>
  <c r="BG38" i="9" s="1"/>
  <c r="AL38" i="9"/>
  <c r="BF38" i="9" s="1"/>
  <c r="AK38" i="9"/>
  <c r="BE38" i="9" s="1"/>
  <c r="AJ38" i="9"/>
  <c r="BD38" i="9" s="1"/>
  <c r="AI38" i="9"/>
  <c r="BC38" i="9" s="1"/>
  <c r="AH38" i="9"/>
  <c r="BB38" i="9" s="1"/>
  <c r="AG38" i="9"/>
  <c r="BA38" i="9" s="1"/>
  <c r="AF38" i="9"/>
  <c r="AE38" i="9"/>
  <c r="AY38" i="9" s="1"/>
  <c r="AM37" i="9"/>
  <c r="BG37" i="9" s="1"/>
  <c r="AL37" i="9"/>
  <c r="BF37" i="9" s="1"/>
  <c r="AK37" i="9"/>
  <c r="BE37" i="9" s="1"/>
  <c r="AJ37" i="9"/>
  <c r="BD37" i="9" s="1"/>
  <c r="AI37" i="9"/>
  <c r="BC37" i="9" s="1"/>
  <c r="AH37" i="9"/>
  <c r="BB37" i="9" s="1"/>
  <c r="AG37" i="9"/>
  <c r="BA37" i="9" s="1"/>
  <c r="AF37" i="9"/>
  <c r="AE37" i="9"/>
  <c r="AY37" i="9" s="1"/>
  <c r="AM36" i="9"/>
  <c r="BG36" i="9" s="1"/>
  <c r="AL36" i="9"/>
  <c r="BF36" i="9" s="1"/>
  <c r="AK36" i="9"/>
  <c r="BE36" i="9" s="1"/>
  <c r="AJ36" i="9"/>
  <c r="BD36" i="9" s="1"/>
  <c r="AI36" i="9"/>
  <c r="BC36" i="9" s="1"/>
  <c r="AH36" i="9"/>
  <c r="BB36" i="9" s="1"/>
  <c r="AG36" i="9"/>
  <c r="BA36" i="9" s="1"/>
  <c r="AF36" i="9"/>
  <c r="AE36" i="9"/>
  <c r="AY36" i="9" s="1"/>
  <c r="AM35" i="9"/>
  <c r="BG35" i="9" s="1"/>
  <c r="AL35" i="9"/>
  <c r="BF35" i="9" s="1"/>
  <c r="AK35" i="9"/>
  <c r="BE35" i="9" s="1"/>
  <c r="AJ35" i="9"/>
  <c r="BD35" i="9" s="1"/>
  <c r="AI35" i="9"/>
  <c r="BC35" i="9" s="1"/>
  <c r="AH35" i="9"/>
  <c r="BB35" i="9" s="1"/>
  <c r="AG35" i="9"/>
  <c r="BA35" i="9" s="1"/>
  <c r="AF35" i="9"/>
  <c r="AE35" i="9"/>
  <c r="AY35" i="9" s="1"/>
  <c r="AM34" i="9"/>
  <c r="BG34" i="9" s="1"/>
  <c r="AL34" i="9"/>
  <c r="BF34" i="9" s="1"/>
  <c r="AK34" i="9"/>
  <c r="BE34" i="9" s="1"/>
  <c r="AJ34" i="9"/>
  <c r="BD34" i="9" s="1"/>
  <c r="AI34" i="9"/>
  <c r="BC34" i="9" s="1"/>
  <c r="AH34" i="9"/>
  <c r="BB34" i="9" s="1"/>
  <c r="AG34" i="9"/>
  <c r="BA34" i="9" s="1"/>
  <c r="AF34" i="9"/>
  <c r="AE34" i="9"/>
  <c r="AY34" i="9" s="1"/>
  <c r="BG33" i="9"/>
  <c r="BC33" i="9"/>
  <c r="AY33" i="9"/>
  <c r="AM33" i="9"/>
  <c r="AL33" i="9"/>
  <c r="BF33" i="9" s="1"/>
  <c r="AK33" i="9"/>
  <c r="BE33" i="9" s="1"/>
  <c r="AJ33" i="9"/>
  <c r="BD33" i="9" s="1"/>
  <c r="AI33" i="9"/>
  <c r="AH33" i="9"/>
  <c r="BB33" i="9" s="1"/>
  <c r="AG33" i="9"/>
  <c r="BA33" i="9" s="1"/>
  <c r="AF33" i="9"/>
  <c r="AE33" i="9"/>
  <c r="AM32" i="9"/>
  <c r="BG32" i="9" s="1"/>
  <c r="AL32" i="9"/>
  <c r="BF32" i="9" s="1"/>
  <c r="AK32" i="9"/>
  <c r="BE32" i="9" s="1"/>
  <c r="AJ32" i="9"/>
  <c r="BD32" i="9" s="1"/>
  <c r="AI32" i="9"/>
  <c r="BC32" i="9" s="1"/>
  <c r="AH32" i="9"/>
  <c r="BB32" i="9" s="1"/>
  <c r="AG32" i="9"/>
  <c r="BA32" i="9" s="1"/>
  <c r="AF32" i="9"/>
  <c r="AE32" i="9"/>
  <c r="BG31" i="9"/>
  <c r="BC31" i="9"/>
  <c r="AM31" i="9"/>
  <c r="AL31" i="9"/>
  <c r="BF31" i="9" s="1"/>
  <c r="AK31" i="9"/>
  <c r="BE31" i="9" s="1"/>
  <c r="AJ31" i="9"/>
  <c r="BD31" i="9" s="1"/>
  <c r="AI31" i="9"/>
  <c r="AH31" i="9"/>
  <c r="BB31" i="9" s="1"/>
  <c r="AG31" i="9"/>
  <c r="BA31" i="9" s="1"/>
  <c r="AF31" i="9"/>
  <c r="AE31" i="9"/>
  <c r="AM30" i="9"/>
  <c r="BG30" i="9" s="1"/>
  <c r="AL30" i="9"/>
  <c r="BF30" i="9" s="1"/>
  <c r="AK30" i="9"/>
  <c r="BE30" i="9" s="1"/>
  <c r="AJ30" i="9"/>
  <c r="BD30" i="9" s="1"/>
  <c r="AI30" i="9"/>
  <c r="BC30" i="9" s="1"/>
  <c r="AH30" i="9"/>
  <c r="BB30" i="9" s="1"/>
  <c r="AG30" i="9"/>
  <c r="AF30" i="9"/>
  <c r="AE30" i="9"/>
  <c r="BG29" i="9"/>
  <c r="BC29" i="9"/>
  <c r="AM29" i="9"/>
  <c r="AL29" i="9"/>
  <c r="BF29" i="9" s="1"/>
  <c r="AK29" i="9"/>
  <c r="BE29" i="9" s="1"/>
  <c r="AJ29" i="9"/>
  <c r="BD29" i="9" s="1"/>
  <c r="AI29" i="9"/>
  <c r="AH29" i="9"/>
  <c r="BB29" i="9" s="1"/>
  <c r="AG29" i="9"/>
  <c r="AF29" i="9"/>
  <c r="AE29" i="9"/>
  <c r="BE28" i="9"/>
  <c r="AM28" i="9"/>
  <c r="BG28" i="9" s="1"/>
  <c r="AL28" i="9"/>
  <c r="BF28" i="9" s="1"/>
  <c r="AK28" i="9"/>
  <c r="AJ28" i="9"/>
  <c r="BD28" i="9" s="1"/>
  <c r="AI28" i="9"/>
  <c r="BC28" i="9" s="1"/>
  <c r="AH28" i="9"/>
  <c r="BB28" i="9" s="1"/>
  <c r="AG28" i="9"/>
  <c r="AF28" i="9"/>
  <c r="AZ28" i="9" s="1"/>
  <c r="AE28" i="9"/>
  <c r="AM27" i="9"/>
  <c r="BG27" i="9" s="1"/>
  <c r="AL27" i="9"/>
  <c r="BF27" i="9" s="1"/>
  <c r="AK27" i="9"/>
  <c r="BE27" i="9" s="1"/>
  <c r="AJ27" i="9"/>
  <c r="BD27" i="9" s="1"/>
  <c r="AI27" i="9"/>
  <c r="BC27" i="9" s="1"/>
  <c r="AH27" i="9"/>
  <c r="BB27" i="9" s="1"/>
  <c r="AG27" i="9"/>
  <c r="BA27" i="9" s="1"/>
  <c r="AF27" i="9"/>
  <c r="AE27" i="9"/>
  <c r="AY27" i="9" s="1"/>
  <c r="AM26" i="9"/>
  <c r="BG26" i="9" s="1"/>
  <c r="AL26" i="9"/>
  <c r="BF26" i="9" s="1"/>
  <c r="AK26" i="9"/>
  <c r="BE26" i="9" s="1"/>
  <c r="AJ26" i="9"/>
  <c r="BD26" i="9" s="1"/>
  <c r="AI26" i="9"/>
  <c r="BC26" i="9" s="1"/>
  <c r="AH26" i="9"/>
  <c r="BB26" i="9" s="1"/>
  <c r="AG26" i="9"/>
  <c r="BA26" i="9" s="1"/>
  <c r="AF26" i="9"/>
  <c r="AZ26" i="9" s="1"/>
  <c r="AE26" i="9"/>
  <c r="AY26" i="9" s="1"/>
  <c r="AM25" i="9"/>
  <c r="BG25" i="9" s="1"/>
  <c r="AL25" i="9"/>
  <c r="BF25" i="9" s="1"/>
  <c r="AK25" i="9"/>
  <c r="BE25" i="9" s="1"/>
  <c r="AJ25" i="9"/>
  <c r="BD25" i="9" s="1"/>
  <c r="AI25" i="9"/>
  <c r="BC25" i="9" s="1"/>
  <c r="AH25" i="9"/>
  <c r="BB25" i="9" s="1"/>
  <c r="AG25" i="9"/>
  <c r="BA25" i="9" s="1"/>
  <c r="AF25" i="9"/>
  <c r="AZ25" i="9" s="1"/>
  <c r="AE25" i="9"/>
  <c r="AM24" i="9"/>
  <c r="BG24" i="9" s="1"/>
  <c r="AL24" i="9"/>
  <c r="BF24" i="9" s="1"/>
  <c r="AK24" i="9"/>
  <c r="BE24" i="9" s="1"/>
  <c r="AJ24" i="9"/>
  <c r="BD24" i="9" s="1"/>
  <c r="AI24" i="9"/>
  <c r="BC24" i="9" s="1"/>
  <c r="AH24" i="9"/>
  <c r="BB24" i="9" s="1"/>
  <c r="AG24" i="9"/>
  <c r="BA24" i="9" s="1"/>
  <c r="AF24" i="9"/>
  <c r="AZ24" i="9" s="1"/>
  <c r="AE24" i="9"/>
  <c r="AM23" i="9"/>
  <c r="BG23" i="9" s="1"/>
  <c r="AL23" i="9"/>
  <c r="BF23" i="9" s="1"/>
  <c r="AK23" i="9"/>
  <c r="BE23" i="9" s="1"/>
  <c r="AJ23" i="9"/>
  <c r="BD23" i="9" s="1"/>
  <c r="AI23" i="9"/>
  <c r="BC23" i="9" s="1"/>
  <c r="AH23" i="9"/>
  <c r="BB23" i="9" s="1"/>
  <c r="AG23" i="9"/>
  <c r="BA23" i="9" s="1"/>
  <c r="AF23" i="9"/>
  <c r="AZ23" i="9" s="1"/>
  <c r="AE23" i="9"/>
  <c r="AM22" i="9"/>
  <c r="BG22" i="9" s="1"/>
  <c r="AL22" i="9"/>
  <c r="BF22" i="9" s="1"/>
  <c r="AK22" i="9"/>
  <c r="BE22" i="9" s="1"/>
  <c r="AJ22" i="9"/>
  <c r="BD22" i="9" s="1"/>
  <c r="AI22" i="9"/>
  <c r="BC22" i="9" s="1"/>
  <c r="AH22" i="9"/>
  <c r="BB22" i="9" s="1"/>
  <c r="AG22" i="9"/>
  <c r="BA22" i="9" s="1"/>
  <c r="AF22" i="9"/>
  <c r="AZ22" i="9" s="1"/>
  <c r="AE22" i="9"/>
  <c r="AM21" i="9"/>
  <c r="BG21" i="9" s="1"/>
  <c r="AL21" i="9"/>
  <c r="BF21" i="9" s="1"/>
  <c r="AK21" i="9"/>
  <c r="BE21" i="9" s="1"/>
  <c r="AJ21" i="9"/>
  <c r="BD21" i="9" s="1"/>
  <c r="AI21" i="9"/>
  <c r="BC21" i="9" s="1"/>
  <c r="AH21" i="9"/>
  <c r="BB21" i="9" s="1"/>
  <c r="AG21" i="9"/>
  <c r="BA21" i="9" s="1"/>
  <c r="AF21" i="9"/>
  <c r="AZ21" i="9" s="1"/>
  <c r="AE21" i="9"/>
  <c r="AM20" i="9"/>
  <c r="BG20" i="9" s="1"/>
  <c r="AL20" i="9"/>
  <c r="BF20" i="9" s="1"/>
  <c r="AK20" i="9"/>
  <c r="BE20" i="9" s="1"/>
  <c r="AJ20" i="9"/>
  <c r="BD20" i="9" s="1"/>
  <c r="AI20" i="9"/>
  <c r="BC20" i="9" s="1"/>
  <c r="AH20" i="9"/>
  <c r="BB20" i="9" s="1"/>
  <c r="AG20" i="9"/>
  <c r="BA20" i="9" s="1"/>
  <c r="AF20" i="9"/>
  <c r="AZ20" i="9" s="1"/>
  <c r="AE20" i="9"/>
  <c r="AY20" i="9" s="1"/>
  <c r="BD19" i="9"/>
  <c r="AZ19" i="9"/>
  <c r="AM19" i="9"/>
  <c r="BG19" i="9" s="1"/>
  <c r="AL19" i="9"/>
  <c r="BF19" i="9" s="1"/>
  <c r="AK19" i="9"/>
  <c r="BE19" i="9" s="1"/>
  <c r="AJ19" i="9"/>
  <c r="AI19" i="9"/>
  <c r="BC19" i="9" s="1"/>
  <c r="AH19" i="9"/>
  <c r="BB19" i="9" s="1"/>
  <c r="AG19" i="9"/>
  <c r="BA19" i="9" s="1"/>
  <c r="AF19" i="9"/>
  <c r="AE19" i="9"/>
  <c r="BD18" i="9"/>
  <c r="AZ18" i="9"/>
  <c r="AM18" i="9"/>
  <c r="BG18" i="9" s="1"/>
  <c r="AL18" i="9"/>
  <c r="BF18" i="9" s="1"/>
  <c r="AK18" i="9"/>
  <c r="BE18" i="9" s="1"/>
  <c r="AJ18" i="9"/>
  <c r="AI18" i="9"/>
  <c r="BC18" i="9" s="1"/>
  <c r="AH18" i="9"/>
  <c r="BB18" i="9" s="1"/>
  <c r="AG18" i="9"/>
  <c r="BA18" i="9" s="1"/>
  <c r="AF18" i="9"/>
  <c r="AE18" i="9"/>
  <c r="BD17" i="9"/>
  <c r="AZ17" i="9"/>
  <c r="AM17" i="9"/>
  <c r="BG17" i="9" s="1"/>
  <c r="AL17" i="9"/>
  <c r="BF17" i="9" s="1"/>
  <c r="AK17" i="9"/>
  <c r="BE17" i="9" s="1"/>
  <c r="AJ17" i="9"/>
  <c r="AI17" i="9"/>
  <c r="BC17" i="9" s="1"/>
  <c r="AH17" i="9"/>
  <c r="BB17" i="9" s="1"/>
  <c r="AG17" i="9"/>
  <c r="BA17" i="9" s="1"/>
  <c r="AF17" i="9"/>
  <c r="AE17" i="9"/>
  <c r="BD16" i="9"/>
  <c r="AZ16" i="9"/>
  <c r="AM16" i="9"/>
  <c r="BG16" i="9" s="1"/>
  <c r="AL16" i="9"/>
  <c r="BF16" i="9" s="1"/>
  <c r="AK16" i="9"/>
  <c r="BE16" i="9" s="1"/>
  <c r="AJ16" i="9"/>
  <c r="AI16" i="9"/>
  <c r="BC16" i="9" s="1"/>
  <c r="AH16" i="9"/>
  <c r="BB16" i="9" s="1"/>
  <c r="AG16" i="9"/>
  <c r="BA16" i="9" s="1"/>
  <c r="AF16" i="9"/>
  <c r="AE16" i="9"/>
  <c r="BD15" i="9"/>
  <c r="AZ15" i="9"/>
  <c r="AM15" i="9"/>
  <c r="BG15" i="9" s="1"/>
  <c r="AL15" i="9"/>
  <c r="BF15" i="9" s="1"/>
  <c r="AK15" i="9"/>
  <c r="BE15" i="9" s="1"/>
  <c r="AJ15" i="9"/>
  <c r="AI15" i="9"/>
  <c r="BC15" i="9" s="1"/>
  <c r="AH15" i="9"/>
  <c r="BB15" i="9" s="1"/>
  <c r="AG15" i="9"/>
  <c r="BA15" i="9" s="1"/>
  <c r="AF15" i="9"/>
  <c r="AE15" i="9"/>
  <c r="BD14" i="9"/>
  <c r="AM14" i="9"/>
  <c r="BG14" i="9" s="1"/>
  <c r="AL14" i="9"/>
  <c r="BF14" i="9" s="1"/>
  <c r="AK14" i="9"/>
  <c r="BE14" i="9" s="1"/>
  <c r="AJ14" i="9"/>
  <c r="AI14" i="9"/>
  <c r="BC14" i="9" s="1"/>
  <c r="AH14" i="9"/>
  <c r="BB14" i="9" s="1"/>
  <c r="AG14" i="9"/>
  <c r="BA14" i="9" s="1"/>
  <c r="AF14" i="9"/>
  <c r="AE14" i="9"/>
  <c r="BD13" i="9"/>
  <c r="AM13" i="9"/>
  <c r="BG13" i="9" s="1"/>
  <c r="AL13" i="9"/>
  <c r="BF13" i="9" s="1"/>
  <c r="AK13" i="9"/>
  <c r="BE13" i="9" s="1"/>
  <c r="AJ13" i="9"/>
  <c r="AI13" i="9"/>
  <c r="BC13" i="9" s="1"/>
  <c r="AH13" i="9"/>
  <c r="BB13" i="9" s="1"/>
  <c r="AG13" i="9"/>
  <c r="BA13" i="9" s="1"/>
  <c r="AF13" i="9"/>
  <c r="AE13" i="9"/>
  <c r="AY13" i="9" s="1"/>
  <c r="A13" i="9"/>
  <c r="B13" i="9" s="1"/>
  <c r="BD12" i="9"/>
  <c r="AM12" i="9"/>
  <c r="BG12" i="9" s="1"/>
  <c r="AL12" i="9"/>
  <c r="BF12" i="9" s="1"/>
  <c r="AK12" i="9"/>
  <c r="BE12" i="9" s="1"/>
  <c r="AJ12" i="9"/>
  <c r="AI12" i="9"/>
  <c r="BC12" i="9" s="1"/>
  <c r="AH12" i="9"/>
  <c r="BB12" i="9" s="1"/>
  <c r="AG12" i="9"/>
  <c r="BA12" i="9" s="1"/>
  <c r="AF12" i="9"/>
  <c r="AE12" i="9"/>
  <c r="AY12" i="9" s="1"/>
  <c r="B12" i="9"/>
  <c r="A12" i="9"/>
  <c r="AM11" i="9"/>
  <c r="BG11" i="9" s="1"/>
  <c r="BG1" i="9" s="1"/>
  <c r="AL11" i="9"/>
  <c r="BF11" i="9" s="1"/>
  <c r="BF1" i="9" s="1"/>
  <c r="AK11" i="9"/>
  <c r="BE11" i="9" s="1"/>
  <c r="BE1" i="9" s="1"/>
  <c r="AJ11" i="9"/>
  <c r="BD11" i="9" s="1"/>
  <c r="BD1" i="9" s="1"/>
  <c r="AI11" i="9"/>
  <c r="BC11" i="9" s="1"/>
  <c r="BC1" i="9" s="1"/>
  <c r="AH11" i="9"/>
  <c r="BB11" i="9" s="1"/>
  <c r="BB1" i="9" s="1"/>
  <c r="AG11" i="9"/>
  <c r="BA11" i="9" s="1"/>
  <c r="AF11" i="9"/>
  <c r="AZ11" i="9" s="1"/>
  <c r="AE11" i="9"/>
  <c r="AY11" i="9" s="1"/>
  <c r="B11" i="9"/>
  <c r="BF10" i="9"/>
  <c r="BD10" i="9"/>
  <c r="BB10" i="9"/>
  <c r="AW10" i="9"/>
  <c r="BG10" i="9" s="1"/>
  <c r="AV10" i="9"/>
  <c r="AU10" i="9"/>
  <c r="BE10" i="9" s="1"/>
  <c r="AT10" i="9"/>
  <c r="AS10" i="9"/>
  <c r="BC10" i="9" s="1"/>
  <c r="AR10" i="9"/>
  <c r="AQ10" i="9"/>
  <c r="AP10" i="9"/>
  <c r="AZ10" i="9" s="1"/>
  <c r="AO10" i="9"/>
  <c r="AY10" i="9" s="1"/>
  <c r="AN10" i="9"/>
  <c r="AX10" i="9" s="1"/>
  <c r="AM7" i="9"/>
  <c r="AL7" i="9"/>
  <c r="AK7" i="9"/>
  <c r="AJ7" i="9"/>
  <c r="AI7" i="9"/>
  <c r="AH7" i="9"/>
  <c r="AG7" i="9"/>
  <c r="AF7" i="9"/>
  <c r="AE7" i="9"/>
  <c r="AD7" i="9"/>
  <c r="BH4" i="9"/>
  <c r="BF4" i="9"/>
  <c r="BD4" i="9"/>
  <c r="BB4" i="9"/>
  <c r="AZ4" i="9"/>
  <c r="BG2" i="9"/>
  <c r="BF2" i="9"/>
  <c r="BE2" i="9"/>
  <c r="BD2" i="9"/>
  <c r="BC2" i="9"/>
  <c r="BB2" i="9"/>
  <c r="BA2" i="9"/>
  <c r="BA28" i="9" s="1"/>
  <c r="AZ2" i="9"/>
  <c r="AZ14" i="9" s="1"/>
  <c r="AY2" i="9"/>
  <c r="AX2" i="9"/>
  <c r="BH1" i="9"/>
  <c r="AW1" i="9"/>
  <c r="AV1" i="9"/>
  <c r="AU1" i="9"/>
  <c r="AT1" i="9"/>
  <c r="AS1" i="9"/>
  <c r="AR1" i="9"/>
  <c r="AQ1" i="9"/>
  <c r="AP1" i="9"/>
  <c r="AO1" i="9"/>
  <c r="AN1" i="9"/>
  <c r="AM1" i="9"/>
  <c r="BG4" i="9" s="1"/>
  <c r="AL1" i="9"/>
  <c r="AK1" i="9"/>
  <c r="BE4" i="9" s="1"/>
  <c r="AJ1" i="9"/>
  <c r="AI1" i="9"/>
  <c r="BC4" i="9" s="1"/>
  <c r="AH1" i="9"/>
  <c r="AG1" i="9"/>
  <c r="BA4" i="9" s="1"/>
  <c r="AF1" i="9"/>
  <c r="AE1" i="9"/>
  <c r="AY4" i="9" s="1"/>
  <c r="AX12" i="9" l="1"/>
  <c r="AY31" i="9"/>
  <c r="AY29" i="9"/>
  <c r="AX11" i="9"/>
  <c r="AY22" i="9"/>
  <c r="AY24" i="9"/>
  <c r="AZ27" i="9"/>
  <c r="AY28" i="9"/>
  <c r="BA29" i="9"/>
  <c r="BA1" i="9" s="1"/>
  <c r="AZ12" i="9"/>
  <c r="AZ1" i="9" s="1"/>
  <c r="AZ13" i="9"/>
  <c r="A14" i="9"/>
  <c r="AY14" i="9"/>
  <c r="AY1" i="9" s="1"/>
  <c r="AY15" i="9"/>
  <c r="AY16" i="9"/>
  <c r="AY17" i="9"/>
  <c r="AY18" i="9"/>
  <c r="AY19" i="9"/>
  <c r="AY21" i="9"/>
  <c r="AY23" i="9"/>
  <c r="AY25" i="9"/>
  <c r="AY30" i="9"/>
  <c r="BA30" i="9"/>
  <c r="AY32" i="9"/>
  <c r="AZ30" i="9"/>
  <c r="AZ32" i="9"/>
  <c r="AZ34" i="9"/>
  <c r="AZ35" i="9"/>
  <c r="AZ36" i="9"/>
  <c r="AZ37" i="9"/>
  <c r="AZ39" i="9"/>
  <c r="AZ41" i="9"/>
  <c r="AZ29" i="9"/>
  <c r="AZ31" i="9"/>
  <c r="AZ33" i="9"/>
  <c r="AZ38" i="9"/>
  <c r="AU10" i="5"/>
  <c r="B14" i="9" l="1"/>
  <c r="A15" i="9"/>
  <c r="AX13" i="9"/>
  <c r="AG1" i="2"/>
  <c r="AF1" i="2"/>
  <c r="AE1" i="2"/>
  <c r="AN1" i="8"/>
  <c r="BH4" i="8" s="1"/>
  <c r="AO1" i="8"/>
  <c r="AP1" i="8"/>
  <c r="AQ1" i="8"/>
  <c r="AR1" i="8"/>
  <c r="AS1" i="8"/>
  <c r="AT1" i="8"/>
  <c r="AU1" i="8"/>
  <c r="AV1" i="8"/>
  <c r="AW1" i="8"/>
  <c r="BH1" i="8"/>
  <c r="AX2" i="8"/>
  <c r="AY2" i="8"/>
  <c r="AZ2" i="8"/>
  <c r="BA2" i="8"/>
  <c r="BB2" i="8"/>
  <c r="BC2" i="8"/>
  <c r="BD2" i="8"/>
  <c r="BE2" i="8"/>
  <c r="BF2" i="8"/>
  <c r="BG2" i="8"/>
  <c r="AD7" i="8"/>
  <c r="AE7" i="8"/>
  <c r="AF7" i="8"/>
  <c r="AG7" i="8"/>
  <c r="AH7" i="8"/>
  <c r="AI7" i="8"/>
  <c r="AJ7" i="8"/>
  <c r="AK7" i="8"/>
  <c r="AL7" i="8"/>
  <c r="AM7" i="8"/>
  <c r="AN10" i="8"/>
  <c r="AO10" i="8"/>
  <c r="AP10" i="8"/>
  <c r="AQ10" i="8"/>
  <c r="AR10" i="8"/>
  <c r="AS10" i="8"/>
  <c r="AT10" i="8"/>
  <c r="AU10" i="8"/>
  <c r="AV10" i="8"/>
  <c r="AW10" i="8"/>
  <c r="AX10" i="8"/>
  <c r="AY10" i="8"/>
  <c r="AZ10" i="8"/>
  <c r="BB10" i="8"/>
  <c r="BC10" i="8"/>
  <c r="BD10" i="8"/>
  <c r="BE10" i="8"/>
  <c r="BF10" i="8"/>
  <c r="BG10" i="8"/>
  <c r="B11" i="8"/>
  <c r="AD11" i="8"/>
  <c r="AE11" i="8"/>
  <c r="AF11" i="8"/>
  <c r="AG11" i="8"/>
  <c r="AH11" i="8"/>
  <c r="AI11" i="8"/>
  <c r="AJ11" i="8"/>
  <c r="AK11" i="8"/>
  <c r="AL11" i="8"/>
  <c r="AM11" i="8"/>
  <c r="AX11" i="8"/>
  <c r="AY11" i="8"/>
  <c r="AZ11" i="8"/>
  <c r="BA11" i="8"/>
  <c r="BB11" i="8"/>
  <c r="BC11" i="8"/>
  <c r="BD11" i="8"/>
  <c r="BE11" i="8"/>
  <c r="BF11" i="8"/>
  <c r="BG11" i="8"/>
  <c r="A12" i="8"/>
  <c r="B12" i="8"/>
  <c r="AD12" i="8"/>
  <c r="AE12" i="8"/>
  <c r="AF12" i="8"/>
  <c r="AG12" i="8"/>
  <c r="AH12" i="8"/>
  <c r="AI12" i="8"/>
  <c r="AJ12" i="8"/>
  <c r="AK12" i="8"/>
  <c r="AL12" i="8"/>
  <c r="AM12" i="8"/>
  <c r="AX12" i="8"/>
  <c r="AY12" i="8"/>
  <c r="AZ12" i="8"/>
  <c r="BA12" i="8"/>
  <c r="BB12" i="8"/>
  <c r="BC12" i="8"/>
  <c r="BD12" i="8"/>
  <c r="BE12" i="8"/>
  <c r="BF12" i="8"/>
  <c r="BG12" i="8"/>
  <c r="A13" i="8"/>
  <c r="B13" i="8"/>
  <c r="AD13" i="8"/>
  <c r="AE13" i="8"/>
  <c r="AF13" i="8"/>
  <c r="AG13" i="8"/>
  <c r="AH13" i="8"/>
  <c r="AI13" i="8"/>
  <c r="AJ13" i="8"/>
  <c r="AK13" i="8"/>
  <c r="AL13" i="8"/>
  <c r="AM13" i="8"/>
  <c r="AX13" i="8"/>
  <c r="AY13" i="8"/>
  <c r="AZ13" i="8"/>
  <c r="BA13" i="8"/>
  <c r="BB13" i="8"/>
  <c r="BC13" i="8"/>
  <c r="BD13" i="8"/>
  <c r="BE13" i="8"/>
  <c r="BF13" i="8"/>
  <c r="BG13" i="8"/>
  <c r="A14" i="8"/>
  <c r="B14" i="8"/>
  <c r="AD14" i="8"/>
  <c r="AE14" i="8"/>
  <c r="AF14" i="8"/>
  <c r="AG14" i="8"/>
  <c r="AH14" i="8"/>
  <c r="AI14" i="8"/>
  <c r="AJ14" i="8"/>
  <c r="AK14" i="8"/>
  <c r="AL14" i="8"/>
  <c r="AM14" i="8"/>
  <c r="AX14" i="8"/>
  <c r="AY14" i="8"/>
  <c r="AZ14" i="8"/>
  <c r="BA14" i="8"/>
  <c r="BB14" i="8"/>
  <c r="BC14" i="8"/>
  <c r="BD14" i="8"/>
  <c r="BE14" i="8"/>
  <c r="BF14" i="8"/>
  <c r="BG14" i="8"/>
  <c r="A15" i="8"/>
  <c r="B15" i="8"/>
  <c r="AD15" i="8"/>
  <c r="AE15" i="8"/>
  <c r="AF15" i="8"/>
  <c r="AG15" i="8"/>
  <c r="AH15" i="8"/>
  <c r="AI15" i="8"/>
  <c r="AJ15" i="8"/>
  <c r="AK15" i="8"/>
  <c r="AL15" i="8"/>
  <c r="AM15" i="8"/>
  <c r="AX15" i="8"/>
  <c r="AY15" i="8"/>
  <c r="AZ15" i="8"/>
  <c r="BA15" i="8"/>
  <c r="BB15" i="8"/>
  <c r="BC15" i="8"/>
  <c r="BD15" i="8"/>
  <c r="BE15" i="8"/>
  <c r="BF15" i="8"/>
  <c r="BG15" i="8"/>
  <c r="A16" i="8"/>
  <c r="B16" i="8"/>
  <c r="AD16" i="8"/>
  <c r="AE16" i="8"/>
  <c r="AF16" i="8"/>
  <c r="AG16" i="8"/>
  <c r="AH16" i="8"/>
  <c r="AI16" i="8"/>
  <c r="AJ16" i="8"/>
  <c r="AK16" i="8"/>
  <c r="AL16" i="8"/>
  <c r="AM16" i="8"/>
  <c r="AX16" i="8"/>
  <c r="AY16" i="8"/>
  <c r="AZ16" i="8"/>
  <c r="BA16" i="8"/>
  <c r="BB16" i="8"/>
  <c r="BC16" i="8"/>
  <c r="BD16" i="8"/>
  <c r="BE16" i="8"/>
  <c r="BF16" i="8"/>
  <c r="BG16" i="8"/>
  <c r="A17" i="8"/>
  <c r="B17" i="8"/>
  <c r="AD17" i="8"/>
  <c r="AE17" i="8"/>
  <c r="AF17" i="8"/>
  <c r="AG17" i="8"/>
  <c r="AH17" i="8"/>
  <c r="AI17" i="8"/>
  <c r="AJ17" i="8"/>
  <c r="AK17" i="8"/>
  <c r="AL17" i="8"/>
  <c r="AM17" i="8"/>
  <c r="AX17" i="8"/>
  <c r="AY17" i="8"/>
  <c r="AZ17" i="8"/>
  <c r="BA17" i="8"/>
  <c r="BB17" i="8"/>
  <c r="BC17" i="8"/>
  <c r="BD17" i="8"/>
  <c r="BE17" i="8"/>
  <c r="BF17" i="8"/>
  <c r="BG17" i="8"/>
  <c r="A18" i="8"/>
  <c r="B18" i="8"/>
  <c r="AD18" i="8"/>
  <c r="AE18" i="8"/>
  <c r="AF18" i="8"/>
  <c r="AG18" i="8"/>
  <c r="AH18" i="8"/>
  <c r="AI18" i="8"/>
  <c r="AJ18" i="8"/>
  <c r="AK18" i="8"/>
  <c r="AL18" i="8"/>
  <c r="AM18" i="8"/>
  <c r="AX18" i="8"/>
  <c r="AY18" i="8"/>
  <c r="AZ18" i="8"/>
  <c r="BA18" i="8"/>
  <c r="BB18" i="8"/>
  <c r="BC18" i="8"/>
  <c r="BD18" i="8"/>
  <c r="BE18" i="8"/>
  <c r="BF18" i="8"/>
  <c r="BG18" i="8"/>
  <c r="A19" i="8"/>
  <c r="B19" i="8"/>
  <c r="AD19" i="8"/>
  <c r="AE19" i="8"/>
  <c r="AF19" i="8"/>
  <c r="AG19" i="8"/>
  <c r="AH19" i="8"/>
  <c r="AI19" i="8"/>
  <c r="AJ19" i="8"/>
  <c r="AK19" i="8"/>
  <c r="AL19" i="8"/>
  <c r="AM19" i="8"/>
  <c r="AX19" i="8"/>
  <c r="AY19" i="8"/>
  <c r="AZ19" i="8"/>
  <c r="BA19" i="8"/>
  <c r="BB19" i="8"/>
  <c r="BC19" i="8"/>
  <c r="BD19" i="8"/>
  <c r="BE19" i="8"/>
  <c r="BF19" i="8"/>
  <c r="BG19" i="8"/>
  <c r="A20" i="8"/>
  <c r="B20" i="8"/>
  <c r="AD20" i="8"/>
  <c r="AE20" i="8"/>
  <c r="AF20" i="8"/>
  <c r="AG20" i="8"/>
  <c r="AH20" i="8"/>
  <c r="AI20" i="8"/>
  <c r="AJ20" i="8"/>
  <c r="AK20" i="8"/>
  <c r="AL20" i="8"/>
  <c r="AM20" i="8"/>
  <c r="AX20" i="8"/>
  <c r="AY20" i="8"/>
  <c r="AZ20" i="8"/>
  <c r="BA20" i="8"/>
  <c r="BB20" i="8"/>
  <c r="BC20" i="8"/>
  <c r="BD20" i="8"/>
  <c r="BE20" i="8"/>
  <c r="BF20" i="8"/>
  <c r="BG20" i="8"/>
  <c r="A21" i="8"/>
  <c r="B21" i="8"/>
  <c r="AD21" i="8"/>
  <c r="AE21" i="8"/>
  <c r="AF21" i="8"/>
  <c r="AG21" i="8"/>
  <c r="AH21" i="8"/>
  <c r="AI21" i="8"/>
  <c r="AJ21" i="8"/>
  <c r="AK21" i="8"/>
  <c r="AL21" i="8"/>
  <c r="AM21" i="8"/>
  <c r="AX21" i="8"/>
  <c r="AY21" i="8"/>
  <c r="AZ21" i="8"/>
  <c r="BA21" i="8"/>
  <c r="BB21" i="8"/>
  <c r="BC21" i="8"/>
  <c r="BD21" i="8"/>
  <c r="BE21" i="8"/>
  <c r="BF21" i="8"/>
  <c r="BG21" i="8"/>
  <c r="A22" i="8"/>
  <c r="B22" i="8"/>
  <c r="AD22" i="8"/>
  <c r="AE22" i="8"/>
  <c r="AF22" i="8"/>
  <c r="AG22" i="8"/>
  <c r="AH22" i="8"/>
  <c r="AI22" i="8"/>
  <c r="AJ22" i="8"/>
  <c r="AK22" i="8"/>
  <c r="AL22" i="8"/>
  <c r="AM22" i="8"/>
  <c r="AX22" i="8"/>
  <c r="AY22" i="8"/>
  <c r="AZ22" i="8"/>
  <c r="BA22" i="8"/>
  <c r="BB22" i="8"/>
  <c r="BC22" i="8"/>
  <c r="BD22" i="8"/>
  <c r="BE22" i="8"/>
  <c r="BF22" i="8"/>
  <c r="BG22" i="8"/>
  <c r="A23" i="8"/>
  <c r="AD23" i="8"/>
  <c r="AE23" i="8"/>
  <c r="AF23" i="8"/>
  <c r="AG23" i="8"/>
  <c r="AH23" i="8"/>
  <c r="AI23" i="8"/>
  <c r="AJ23" i="8"/>
  <c r="AK23" i="8"/>
  <c r="AL23" i="8"/>
  <c r="AM23" i="8"/>
  <c r="AX23" i="8"/>
  <c r="AY23" i="8"/>
  <c r="AZ23" i="8"/>
  <c r="BA23" i="8"/>
  <c r="BB23" i="8"/>
  <c r="BC23" i="8"/>
  <c r="BD23" i="8"/>
  <c r="BE23" i="8"/>
  <c r="BF23" i="8"/>
  <c r="BG23" i="8"/>
  <c r="A24" i="8"/>
  <c r="AD24" i="8"/>
  <c r="AE24" i="8"/>
  <c r="AF24" i="8"/>
  <c r="AG24" i="8"/>
  <c r="AH24" i="8"/>
  <c r="AI24" i="8"/>
  <c r="AJ24" i="8"/>
  <c r="AK24" i="8"/>
  <c r="AL24" i="8"/>
  <c r="AM24" i="8"/>
  <c r="AX24" i="8"/>
  <c r="AY24" i="8"/>
  <c r="AZ24" i="8"/>
  <c r="BA24" i="8"/>
  <c r="BB24" i="8"/>
  <c r="BC24" i="8"/>
  <c r="BD24" i="8"/>
  <c r="BE24" i="8"/>
  <c r="BF24" i="8"/>
  <c r="BG24" i="8"/>
  <c r="A25" i="8"/>
  <c r="AD25" i="8"/>
  <c r="AE25" i="8"/>
  <c r="AF25" i="8"/>
  <c r="AG25" i="8"/>
  <c r="AH25" i="8"/>
  <c r="AI25" i="8"/>
  <c r="AJ25" i="8"/>
  <c r="AK25" i="8"/>
  <c r="AL25" i="8"/>
  <c r="AM25" i="8"/>
  <c r="AX25" i="8"/>
  <c r="AY25" i="8"/>
  <c r="AZ25" i="8"/>
  <c r="BA25" i="8"/>
  <c r="BB25" i="8"/>
  <c r="BC25" i="8"/>
  <c r="BD25" i="8"/>
  <c r="BE25" i="8"/>
  <c r="BF25" i="8"/>
  <c r="BG25" i="8"/>
  <c r="A26" i="8"/>
  <c r="AD26" i="8"/>
  <c r="AE26" i="8"/>
  <c r="AF26" i="8"/>
  <c r="AG26" i="8"/>
  <c r="AH26" i="8"/>
  <c r="AI26" i="8"/>
  <c r="AJ26" i="8"/>
  <c r="AK26" i="8"/>
  <c r="AL26" i="8"/>
  <c r="AM26" i="8"/>
  <c r="AX26" i="8"/>
  <c r="AY26" i="8"/>
  <c r="AZ26" i="8"/>
  <c r="BA26" i="8"/>
  <c r="BB26" i="8"/>
  <c r="BC26" i="8"/>
  <c r="BD26" i="8"/>
  <c r="BE26" i="8"/>
  <c r="BF26" i="8"/>
  <c r="BG26" i="8"/>
  <c r="A27" i="8"/>
  <c r="AD27" i="8"/>
  <c r="AE27" i="8"/>
  <c r="AF27" i="8"/>
  <c r="AG27" i="8"/>
  <c r="AH27" i="8"/>
  <c r="AI27" i="8"/>
  <c r="AJ27" i="8"/>
  <c r="AK27" i="8"/>
  <c r="AL27" i="8"/>
  <c r="AM27" i="8"/>
  <c r="AX27" i="8"/>
  <c r="AY27" i="8"/>
  <c r="AZ27" i="8"/>
  <c r="BA27" i="8"/>
  <c r="BB27" i="8"/>
  <c r="BC27" i="8"/>
  <c r="BD27" i="8"/>
  <c r="BE27" i="8"/>
  <c r="BF27" i="8"/>
  <c r="BG27" i="8"/>
  <c r="A28" i="8"/>
  <c r="AD28" i="8"/>
  <c r="AE28" i="8"/>
  <c r="AF28" i="8"/>
  <c r="AG28" i="8"/>
  <c r="AH28" i="8"/>
  <c r="AI28" i="8"/>
  <c r="AJ28" i="8"/>
  <c r="AK28" i="8"/>
  <c r="AL28" i="8"/>
  <c r="AM28" i="8"/>
  <c r="AX28" i="8"/>
  <c r="AY28" i="8"/>
  <c r="AZ28" i="8"/>
  <c r="BA28" i="8"/>
  <c r="BB28" i="8"/>
  <c r="BC28" i="8"/>
  <c r="BD28" i="8"/>
  <c r="BE28" i="8"/>
  <c r="BF28" i="8"/>
  <c r="BG28" i="8"/>
  <c r="A29" i="8"/>
  <c r="AD29" i="8"/>
  <c r="AE29" i="8"/>
  <c r="AF29" i="8"/>
  <c r="AG29" i="8"/>
  <c r="AH29" i="8"/>
  <c r="AI29" i="8"/>
  <c r="AJ29" i="8"/>
  <c r="AK29" i="8"/>
  <c r="AL29" i="8"/>
  <c r="AM29" i="8"/>
  <c r="AX29" i="8"/>
  <c r="AY29" i="8"/>
  <c r="AZ29" i="8"/>
  <c r="BA29" i="8"/>
  <c r="BB29" i="8"/>
  <c r="BC29" i="8"/>
  <c r="BD29" i="8"/>
  <c r="BE29" i="8"/>
  <c r="BF29" i="8"/>
  <c r="BG29" i="8"/>
  <c r="A30" i="8"/>
  <c r="AD30" i="8"/>
  <c r="AD31" i="8" s="1"/>
  <c r="AE30" i="8"/>
  <c r="AF30" i="8"/>
  <c r="AG30" i="8"/>
  <c r="AH30" i="8"/>
  <c r="AI30" i="8"/>
  <c r="AJ30" i="8"/>
  <c r="AK30" i="8"/>
  <c r="AL30" i="8"/>
  <c r="AM30" i="8"/>
  <c r="AX30" i="8"/>
  <c r="AY30" i="8"/>
  <c r="AZ30" i="8"/>
  <c r="BA30" i="8"/>
  <c r="BB30" i="8"/>
  <c r="BC30" i="8"/>
  <c r="BD30" i="8"/>
  <c r="BE30" i="8"/>
  <c r="BF30" i="8"/>
  <c r="BG30" i="8"/>
  <c r="A31" i="8"/>
  <c r="AE31" i="8"/>
  <c r="AF31" i="8"/>
  <c r="AG31" i="8"/>
  <c r="AH31" i="8"/>
  <c r="AI31" i="8"/>
  <c r="AJ31" i="8"/>
  <c r="AK31" i="8"/>
  <c r="AL31" i="8"/>
  <c r="BF31" i="8" s="1"/>
  <c r="AM31" i="8"/>
  <c r="AY31" i="8"/>
  <c r="AZ31" i="8"/>
  <c r="BA31" i="8"/>
  <c r="BB31" i="8"/>
  <c r="BC31" i="8"/>
  <c r="BD31" i="8"/>
  <c r="BE31" i="8"/>
  <c r="BG31" i="8"/>
  <c r="A32" i="8"/>
  <c r="AE32" i="8"/>
  <c r="AF32" i="8"/>
  <c r="AG32" i="8"/>
  <c r="AH32" i="8"/>
  <c r="AI32" i="8"/>
  <c r="AJ32" i="8"/>
  <c r="AK32" i="8"/>
  <c r="AL32" i="8"/>
  <c r="BF32" i="8" s="1"/>
  <c r="AM32" i="8"/>
  <c r="AY32" i="8"/>
  <c r="AZ32" i="8"/>
  <c r="BA32" i="8"/>
  <c r="BB32" i="8"/>
  <c r="BC32" i="8"/>
  <c r="BD32" i="8"/>
  <c r="BE32" i="8"/>
  <c r="BG32" i="8"/>
  <c r="A33" i="8"/>
  <c r="AE33" i="8"/>
  <c r="AF33" i="8"/>
  <c r="AG33" i="8"/>
  <c r="AH33" i="8"/>
  <c r="AI33" i="8"/>
  <c r="AJ33" i="8"/>
  <c r="AK33" i="8"/>
  <c r="AL33" i="8"/>
  <c r="AM33" i="8"/>
  <c r="AY33" i="8"/>
  <c r="AZ33" i="8"/>
  <c r="BA33" i="8"/>
  <c r="BB33" i="8"/>
  <c r="BC33" i="8"/>
  <c r="BD33" i="8"/>
  <c r="BE33" i="8"/>
  <c r="BF33" i="8"/>
  <c r="BG33" i="8"/>
  <c r="A34" i="8"/>
  <c r="AE34" i="8"/>
  <c r="AF34" i="8"/>
  <c r="AG34" i="8"/>
  <c r="AH34" i="8"/>
  <c r="AI34" i="8"/>
  <c r="AJ34" i="8"/>
  <c r="AK34" i="8"/>
  <c r="AL34" i="8"/>
  <c r="BF34" i="8" s="1"/>
  <c r="AM34" i="8"/>
  <c r="AY34" i="8"/>
  <c r="AZ34" i="8"/>
  <c r="BA34" i="8"/>
  <c r="BB34" i="8"/>
  <c r="BC34" i="8"/>
  <c r="BD34" i="8"/>
  <c r="BE34" i="8"/>
  <c r="BG34" i="8"/>
  <c r="A35" i="8"/>
  <c r="AD35" i="8"/>
  <c r="AE35" i="8"/>
  <c r="AF35" i="8"/>
  <c r="AG35" i="8"/>
  <c r="AH35" i="8"/>
  <c r="AI35" i="8"/>
  <c r="AJ35" i="8"/>
  <c r="AK35" i="8"/>
  <c r="AL35" i="8"/>
  <c r="AM35" i="8"/>
  <c r="AX35" i="8"/>
  <c r="AY35" i="8"/>
  <c r="AZ35" i="8"/>
  <c r="BA35" i="8"/>
  <c r="BB35" i="8"/>
  <c r="BC35" i="8"/>
  <c r="BD35" i="8"/>
  <c r="BE35" i="8"/>
  <c r="BF35" i="8"/>
  <c r="BG35" i="8"/>
  <c r="A36" i="8"/>
  <c r="AD36" i="8"/>
  <c r="AE36" i="8"/>
  <c r="AF36" i="8"/>
  <c r="AG36" i="8"/>
  <c r="AH36" i="8"/>
  <c r="AI36" i="8"/>
  <c r="AJ36" i="8"/>
  <c r="AK36" i="8"/>
  <c r="AL36" i="8"/>
  <c r="AM36" i="8"/>
  <c r="AX36" i="8"/>
  <c r="AY36" i="8"/>
  <c r="AZ36" i="8"/>
  <c r="BA36" i="8"/>
  <c r="BB36" i="8"/>
  <c r="BC36" i="8"/>
  <c r="BD36" i="8"/>
  <c r="BE36" i="8"/>
  <c r="BF36" i="8"/>
  <c r="BG36" i="8"/>
  <c r="A37" i="8"/>
  <c r="AD37" i="8"/>
  <c r="AE37" i="8"/>
  <c r="AF37" i="8"/>
  <c r="AG37" i="8"/>
  <c r="AH37" i="8"/>
  <c r="AI37" i="8"/>
  <c r="AJ37" i="8"/>
  <c r="AK37" i="8"/>
  <c r="AL37" i="8"/>
  <c r="AM37" i="8"/>
  <c r="AX37" i="8"/>
  <c r="AY37" i="8"/>
  <c r="AZ37" i="8"/>
  <c r="BA37" i="8"/>
  <c r="BB37" i="8"/>
  <c r="BC37" i="8"/>
  <c r="BD37" i="8"/>
  <c r="BE37" i="8"/>
  <c r="BF37" i="8"/>
  <c r="BG37" i="8"/>
  <c r="A38" i="8"/>
  <c r="AD38" i="8"/>
  <c r="AE38" i="8"/>
  <c r="AF38" i="8"/>
  <c r="AG38" i="8"/>
  <c r="BA38" i="8" s="1"/>
  <c r="AH38" i="8"/>
  <c r="AI38" i="8"/>
  <c r="AJ38" i="8"/>
  <c r="AK38" i="8"/>
  <c r="AL38" i="8"/>
  <c r="BF38" i="8" s="1"/>
  <c r="AM38" i="8"/>
  <c r="AX38" i="8"/>
  <c r="AY38" i="8"/>
  <c r="AZ38" i="8"/>
  <c r="BB38" i="8"/>
  <c r="BC38" i="8"/>
  <c r="BD38" i="8"/>
  <c r="BE38" i="8"/>
  <c r="BG38" i="8"/>
  <c r="A39" i="8"/>
  <c r="AD39" i="8"/>
  <c r="AE39" i="8"/>
  <c r="AF39" i="8"/>
  <c r="AG39" i="8"/>
  <c r="AH39" i="8"/>
  <c r="AI39" i="8"/>
  <c r="AJ39" i="8"/>
  <c r="AK39" i="8"/>
  <c r="AL39" i="8"/>
  <c r="AM39" i="8"/>
  <c r="AX39" i="8"/>
  <c r="AY39" i="8"/>
  <c r="AZ39" i="8"/>
  <c r="BA39" i="8"/>
  <c r="BB39" i="8"/>
  <c r="BC39" i="8"/>
  <c r="BD39" i="8"/>
  <c r="BE39" i="8"/>
  <c r="BF39" i="8"/>
  <c r="BG39" i="8"/>
  <c r="A40" i="8"/>
  <c r="AD40" i="8"/>
  <c r="AE40" i="8"/>
  <c r="AF40" i="8"/>
  <c r="AG40" i="8"/>
  <c r="BA40" i="8" s="1"/>
  <c r="AH40" i="8"/>
  <c r="AI40" i="8"/>
  <c r="AJ40" i="8"/>
  <c r="AK40" i="8"/>
  <c r="AL40" i="8"/>
  <c r="BF40" i="8" s="1"/>
  <c r="AM40" i="8"/>
  <c r="AX40" i="8"/>
  <c r="AY40" i="8"/>
  <c r="AZ40" i="8"/>
  <c r="BB40" i="8"/>
  <c r="BC40" i="8"/>
  <c r="BD40" i="8"/>
  <c r="BE40" i="8"/>
  <c r="BG40" i="8"/>
  <c r="A41" i="8"/>
  <c r="AD41" i="8"/>
  <c r="AE41" i="8"/>
  <c r="AF41" i="8"/>
  <c r="AG41" i="8"/>
  <c r="AH41" i="8"/>
  <c r="AI41" i="8"/>
  <c r="AJ41" i="8"/>
  <c r="AK41" i="8"/>
  <c r="AL41" i="8"/>
  <c r="AM41" i="8"/>
  <c r="AX41" i="8"/>
  <c r="AY41" i="8"/>
  <c r="AZ41" i="8"/>
  <c r="BA41" i="8"/>
  <c r="BB41" i="8"/>
  <c r="BC41" i="8"/>
  <c r="BD41" i="8"/>
  <c r="BE41" i="8"/>
  <c r="BF41" i="8"/>
  <c r="BG41" i="8"/>
  <c r="AN1" i="5"/>
  <c r="AO1" i="5"/>
  <c r="AP1" i="5"/>
  <c r="AQ1" i="5"/>
  <c r="AR1" i="5"/>
  <c r="AS1" i="5"/>
  <c r="AT1" i="5"/>
  <c r="AU1" i="5"/>
  <c r="AV1" i="5"/>
  <c r="AW1" i="5"/>
  <c r="AN2" i="5"/>
  <c r="AO2" i="5"/>
  <c r="AP2" i="5"/>
  <c r="AQ2" i="5"/>
  <c r="AR2" i="5"/>
  <c r="AS2" i="5"/>
  <c r="AT2" i="5"/>
  <c r="AU2" i="5"/>
  <c r="AV2" i="5"/>
  <c r="AW2" i="5"/>
  <c r="AX2" i="5"/>
  <c r="AY2" i="5"/>
  <c r="AZ2" i="5"/>
  <c r="BA2" i="5"/>
  <c r="BB2" i="5"/>
  <c r="BC2" i="5"/>
  <c r="BD2" i="5"/>
  <c r="BE2" i="5"/>
  <c r="BF2" i="5"/>
  <c r="BG2" i="5"/>
  <c r="BH4" i="5"/>
  <c r="AN10" i="5"/>
  <c r="AO10" i="5"/>
  <c r="AP10" i="5"/>
  <c r="AQ10" i="5"/>
  <c r="AR10" i="5"/>
  <c r="AS10" i="5"/>
  <c r="AT10" i="5"/>
  <c r="AV10" i="5"/>
  <c r="AW10" i="5"/>
  <c r="AX10" i="5"/>
  <c r="AY10" i="5"/>
  <c r="AZ10" i="5"/>
  <c r="BA10" i="5"/>
  <c r="BB10" i="5"/>
  <c r="BC10" i="5"/>
  <c r="BD10" i="5"/>
  <c r="BE10" i="5"/>
  <c r="BF10" i="5"/>
  <c r="BG10" i="5"/>
  <c r="B11" i="5"/>
  <c r="AD11" i="5"/>
  <c r="AE11" i="5"/>
  <c r="AF11" i="5"/>
  <c r="AG11" i="5"/>
  <c r="AH11" i="5"/>
  <c r="AI11" i="5"/>
  <c r="AJ11" i="5"/>
  <c r="AK11" i="5"/>
  <c r="AL11" i="5"/>
  <c r="AM11" i="5"/>
  <c r="AX11" i="5"/>
  <c r="AY11" i="5"/>
  <c r="AZ11" i="5"/>
  <c r="BA11" i="5"/>
  <c r="BB11" i="5"/>
  <c r="BC11" i="5"/>
  <c r="BD11" i="5"/>
  <c r="BE11" i="5"/>
  <c r="BF11" i="5"/>
  <c r="BG11" i="5"/>
  <c r="BH11" i="5"/>
  <c r="BH1" i="5" s="1"/>
  <c r="A12" i="5"/>
  <c r="AD12" i="5"/>
  <c r="AE12" i="5"/>
  <c r="AF12" i="5"/>
  <c r="AG12" i="5"/>
  <c r="AH12" i="5"/>
  <c r="AI12" i="5"/>
  <c r="AJ12" i="5"/>
  <c r="AK12" i="5"/>
  <c r="AL12" i="5"/>
  <c r="AM12" i="5"/>
  <c r="AX12" i="5"/>
  <c r="AY12" i="5"/>
  <c r="AZ12" i="5"/>
  <c r="BA12" i="5"/>
  <c r="BB12" i="5"/>
  <c r="BC12" i="5"/>
  <c r="BD12" i="5"/>
  <c r="BE12" i="5"/>
  <c r="BF12" i="5"/>
  <c r="BG12" i="5"/>
  <c r="BH12" i="5"/>
  <c r="AD13" i="5"/>
  <c r="AE13" i="5"/>
  <c r="AF13" i="5"/>
  <c r="AG13" i="5"/>
  <c r="AH13" i="5"/>
  <c r="AI13" i="5"/>
  <c r="AJ13" i="5"/>
  <c r="AK13" i="5"/>
  <c r="AL13" i="5"/>
  <c r="AM13" i="5"/>
  <c r="AX13" i="5"/>
  <c r="AY13" i="5"/>
  <c r="AZ13" i="5"/>
  <c r="BA13" i="5"/>
  <c r="BB13" i="5"/>
  <c r="BC13" i="5"/>
  <c r="BD13" i="5"/>
  <c r="BE13" i="5"/>
  <c r="BF13" i="5"/>
  <c r="BG13" i="5"/>
  <c r="BH13" i="5"/>
  <c r="AD14" i="5"/>
  <c r="AE14" i="5"/>
  <c r="AF14" i="5"/>
  <c r="AG14" i="5"/>
  <c r="AH14" i="5"/>
  <c r="AI14" i="5"/>
  <c r="AJ14" i="5"/>
  <c r="AK14" i="5"/>
  <c r="AL14" i="5"/>
  <c r="AM14" i="5"/>
  <c r="AX14" i="5"/>
  <c r="AY14" i="5"/>
  <c r="AZ14" i="5"/>
  <c r="BA14" i="5"/>
  <c r="BB14" i="5"/>
  <c r="BC14" i="5"/>
  <c r="BD14" i="5"/>
  <c r="BE14" i="5"/>
  <c r="BF14" i="5"/>
  <c r="BG14" i="5"/>
  <c r="BH14" i="5"/>
  <c r="AD15" i="5"/>
  <c r="AE15" i="5"/>
  <c r="AF15" i="5"/>
  <c r="AG15" i="5"/>
  <c r="AH15" i="5"/>
  <c r="AI15" i="5"/>
  <c r="AJ15" i="5"/>
  <c r="AK15" i="5"/>
  <c r="AL15" i="5"/>
  <c r="AM15" i="5"/>
  <c r="AX15" i="5"/>
  <c r="AY15" i="5"/>
  <c r="AZ15" i="5"/>
  <c r="BA15" i="5"/>
  <c r="BB15" i="5"/>
  <c r="BC15" i="5"/>
  <c r="BD15" i="5"/>
  <c r="BE15" i="5"/>
  <c r="BF15" i="5"/>
  <c r="BG15" i="5"/>
  <c r="BH15" i="5"/>
  <c r="AD16" i="5"/>
  <c r="AE16" i="5"/>
  <c r="AF16" i="5"/>
  <c r="AG16" i="5"/>
  <c r="AH16" i="5"/>
  <c r="AI16" i="5"/>
  <c r="AJ16" i="5"/>
  <c r="AK16" i="5"/>
  <c r="AL16" i="5"/>
  <c r="AM16" i="5"/>
  <c r="AX16" i="5"/>
  <c r="AY16" i="5"/>
  <c r="AZ16" i="5"/>
  <c r="BA16" i="5"/>
  <c r="BB16" i="5"/>
  <c r="BC16" i="5"/>
  <c r="BD16" i="5"/>
  <c r="BE16" i="5"/>
  <c r="BF16" i="5"/>
  <c r="BG16" i="5"/>
  <c r="BH16" i="5"/>
  <c r="AD17" i="5"/>
  <c r="AE17" i="5"/>
  <c r="AF17" i="5"/>
  <c r="AG17" i="5"/>
  <c r="AH17" i="5"/>
  <c r="AI17" i="5"/>
  <c r="AJ17" i="5"/>
  <c r="AK17" i="5"/>
  <c r="AL17" i="5"/>
  <c r="AM17" i="5"/>
  <c r="AX17" i="5"/>
  <c r="AY17" i="5"/>
  <c r="AZ17" i="5"/>
  <c r="BA17" i="5"/>
  <c r="BB17" i="5"/>
  <c r="BC17" i="5"/>
  <c r="BD17" i="5"/>
  <c r="BE17" i="5"/>
  <c r="BF17" i="5"/>
  <c r="BG17" i="5"/>
  <c r="BH17" i="5"/>
  <c r="AD18" i="5"/>
  <c r="AD19" i="5" s="1"/>
  <c r="AE18" i="5"/>
  <c r="AF18" i="5"/>
  <c r="AG18" i="5"/>
  <c r="AH18" i="5"/>
  <c r="AI18" i="5"/>
  <c r="AJ18" i="5"/>
  <c r="AK18" i="5"/>
  <c r="AL18" i="5"/>
  <c r="AM18" i="5"/>
  <c r="AX18" i="5"/>
  <c r="AY18" i="5"/>
  <c r="AZ18" i="5"/>
  <c r="BA18" i="5"/>
  <c r="BB18" i="5"/>
  <c r="BC18" i="5"/>
  <c r="BD18" i="5"/>
  <c r="BE18" i="5"/>
  <c r="BF18" i="5"/>
  <c r="BG18" i="5"/>
  <c r="BH18" i="5"/>
  <c r="AE19" i="5"/>
  <c r="AF19" i="5"/>
  <c r="AG19" i="5"/>
  <c r="AH19" i="5"/>
  <c r="AI19" i="5"/>
  <c r="AJ19" i="5"/>
  <c r="AK19" i="5"/>
  <c r="BE19" i="5" s="1"/>
  <c r="AL19" i="5"/>
  <c r="AM19" i="5"/>
  <c r="AY19" i="5"/>
  <c r="AZ19" i="5"/>
  <c r="BA19" i="5"/>
  <c r="BB19" i="5"/>
  <c r="BC19" i="5"/>
  <c r="BD19" i="5"/>
  <c r="BF19" i="5"/>
  <c r="BG19" i="5"/>
  <c r="BH19" i="5"/>
  <c r="AE20" i="5"/>
  <c r="AF20" i="5"/>
  <c r="AG20" i="5"/>
  <c r="AH20" i="5"/>
  <c r="AI20" i="5"/>
  <c r="AJ20" i="5"/>
  <c r="AK20" i="5"/>
  <c r="AL20" i="5"/>
  <c r="AM20" i="5"/>
  <c r="AY20" i="5"/>
  <c r="AZ20" i="5"/>
  <c r="BA20" i="5"/>
  <c r="BB20" i="5"/>
  <c r="BC20" i="5"/>
  <c r="BD20" i="5"/>
  <c r="BE20" i="5"/>
  <c r="BF20" i="5"/>
  <c r="BG20" i="5"/>
  <c r="BH20" i="5"/>
  <c r="AE21" i="5"/>
  <c r="AF21" i="5"/>
  <c r="AG21" i="5"/>
  <c r="AH21" i="5"/>
  <c r="AI21" i="5"/>
  <c r="AJ21" i="5"/>
  <c r="AK21" i="5"/>
  <c r="BE21" i="5" s="1"/>
  <c r="AL21" i="5"/>
  <c r="AM21" i="5"/>
  <c r="AY21" i="5"/>
  <c r="AZ21" i="5"/>
  <c r="BA21" i="5"/>
  <c r="BB21" i="5"/>
  <c r="BC21" i="5"/>
  <c r="BD21" i="5"/>
  <c r="BF21" i="5"/>
  <c r="BG21" i="5"/>
  <c r="BH21" i="5"/>
  <c r="AE22" i="5"/>
  <c r="AF22" i="5"/>
  <c r="AG22" i="5"/>
  <c r="AH22" i="5"/>
  <c r="AI22" i="5"/>
  <c r="AJ22" i="5"/>
  <c r="AK22" i="5"/>
  <c r="AL22" i="5"/>
  <c r="AM22" i="5"/>
  <c r="AY22" i="5"/>
  <c r="AZ22" i="5"/>
  <c r="BA22" i="5"/>
  <c r="BB22" i="5"/>
  <c r="BC22" i="5"/>
  <c r="BD22" i="5"/>
  <c r="BE22" i="5"/>
  <c r="BF22" i="5"/>
  <c r="BG22" i="5"/>
  <c r="BH22" i="5"/>
  <c r="AE23" i="5"/>
  <c r="AF23" i="5"/>
  <c r="AG23" i="5"/>
  <c r="AH23" i="5"/>
  <c r="AI23" i="5"/>
  <c r="AJ23" i="5"/>
  <c r="AK23" i="5"/>
  <c r="BE23" i="5" s="1"/>
  <c r="AL23" i="5"/>
  <c r="AM23" i="5"/>
  <c r="AY23" i="5"/>
  <c r="AZ23" i="5"/>
  <c r="BA23" i="5"/>
  <c r="BB23" i="5"/>
  <c r="BC23" i="5"/>
  <c r="BD23" i="5"/>
  <c r="BF23" i="5"/>
  <c r="BG23" i="5"/>
  <c r="BH23" i="5"/>
  <c r="AE24" i="5"/>
  <c r="AF24" i="5"/>
  <c r="AG24" i="5"/>
  <c r="AH24" i="5"/>
  <c r="AI24" i="5"/>
  <c r="AJ24" i="5"/>
  <c r="AK24" i="5"/>
  <c r="AL24" i="5"/>
  <c r="AM24" i="5"/>
  <c r="AY24" i="5"/>
  <c r="AZ24" i="5"/>
  <c r="BA24" i="5"/>
  <c r="BB24" i="5"/>
  <c r="BC24" i="5"/>
  <c r="BD24" i="5"/>
  <c r="BE24" i="5"/>
  <c r="BF24" i="5"/>
  <c r="BG24" i="5"/>
  <c r="BH24" i="5"/>
  <c r="AE25" i="5"/>
  <c r="AF25" i="5"/>
  <c r="AG25" i="5"/>
  <c r="AH25" i="5"/>
  <c r="AI25" i="5"/>
  <c r="AJ25" i="5"/>
  <c r="AK25" i="5"/>
  <c r="BE25" i="5" s="1"/>
  <c r="AL25" i="5"/>
  <c r="AM25" i="5"/>
  <c r="AY25" i="5"/>
  <c r="AZ25" i="5"/>
  <c r="BA25" i="5"/>
  <c r="BB25" i="5"/>
  <c r="BC25" i="5"/>
  <c r="BD25" i="5"/>
  <c r="BF25" i="5"/>
  <c r="BG25" i="5"/>
  <c r="BH25" i="5"/>
  <c r="AE26" i="5"/>
  <c r="AF26" i="5"/>
  <c r="AG26" i="5"/>
  <c r="AH26" i="5"/>
  <c r="AI26" i="5"/>
  <c r="AJ26" i="5"/>
  <c r="AK26" i="5"/>
  <c r="AL26" i="5"/>
  <c r="AM26" i="5"/>
  <c r="AY26" i="5"/>
  <c r="AZ26" i="5"/>
  <c r="BA26" i="5"/>
  <c r="BB26" i="5"/>
  <c r="BC26" i="5"/>
  <c r="BD26" i="5"/>
  <c r="BE26" i="5"/>
  <c r="BF26" i="5"/>
  <c r="BG26" i="5"/>
  <c r="BH26" i="5"/>
  <c r="AD27" i="5"/>
  <c r="AE27" i="5"/>
  <c r="AF27" i="5"/>
  <c r="AG27" i="5"/>
  <c r="AH27" i="5"/>
  <c r="AI27" i="5"/>
  <c r="AJ27" i="5"/>
  <c r="AK27" i="5"/>
  <c r="AL27" i="5"/>
  <c r="AM27" i="5"/>
  <c r="AX27" i="5"/>
  <c r="AY27" i="5"/>
  <c r="AZ27" i="5"/>
  <c r="BA27" i="5"/>
  <c r="BB27" i="5"/>
  <c r="BC27" i="5"/>
  <c r="BD27" i="5"/>
  <c r="BE27" i="5"/>
  <c r="BF27" i="5"/>
  <c r="BG27" i="5"/>
  <c r="BH27" i="5"/>
  <c r="AD28" i="5"/>
  <c r="AE28" i="5"/>
  <c r="AF28" i="5"/>
  <c r="AG28" i="5"/>
  <c r="AH28" i="5"/>
  <c r="AI28" i="5"/>
  <c r="AJ28" i="5"/>
  <c r="AK28" i="5"/>
  <c r="AL28" i="5"/>
  <c r="AM28" i="5"/>
  <c r="AX28" i="5"/>
  <c r="AY28" i="5"/>
  <c r="AZ28" i="5"/>
  <c r="BA28" i="5"/>
  <c r="BB28" i="5"/>
  <c r="BC28" i="5"/>
  <c r="BD28" i="5"/>
  <c r="BE28" i="5"/>
  <c r="BF28" i="5"/>
  <c r="BG28" i="5"/>
  <c r="BH28" i="5"/>
  <c r="AD29" i="5"/>
  <c r="AE29" i="5"/>
  <c r="AF29" i="5"/>
  <c r="AG29" i="5"/>
  <c r="AH29" i="5"/>
  <c r="AI29" i="5"/>
  <c r="AJ29" i="5"/>
  <c r="AK29" i="5"/>
  <c r="AL29" i="5"/>
  <c r="AM29" i="5"/>
  <c r="AX29" i="5"/>
  <c r="AY29" i="5"/>
  <c r="AZ29" i="5"/>
  <c r="BA29" i="5"/>
  <c r="BB29" i="5"/>
  <c r="BC29" i="5"/>
  <c r="BD29" i="5"/>
  <c r="BE29" i="5"/>
  <c r="BF29" i="5"/>
  <c r="BG29" i="5"/>
  <c r="BH29" i="5"/>
  <c r="AD30" i="5"/>
  <c r="AE30" i="5"/>
  <c r="AF30" i="5"/>
  <c r="AG30" i="5"/>
  <c r="AH30" i="5"/>
  <c r="AI30" i="5"/>
  <c r="AJ30" i="5"/>
  <c r="AK30" i="5"/>
  <c r="AL30" i="5"/>
  <c r="AM30" i="5"/>
  <c r="AX30" i="5"/>
  <c r="AY30" i="5"/>
  <c r="AZ30" i="5"/>
  <c r="BA30" i="5"/>
  <c r="BB30" i="5"/>
  <c r="BC30" i="5"/>
  <c r="BD30" i="5"/>
  <c r="BE30" i="5"/>
  <c r="BF30" i="5"/>
  <c r="BG30" i="5"/>
  <c r="BH30" i="5"/>
  <c r="AD31" i="5"/>
  <c r="AE31" i="5"/>
  <c r="AF31" i="5"/>
  <c r="AG31" i="5"/>
  <c r="AH31" i="5"/>
  <c r="AI31" i="5"/>
  <c r="AJ31" i="5"/>
  <c r="AK31" i="5"/>
  <c r="AL31" i="5"/>
  <c r="AM31" i="5"/>
  <c r="AX31" i="5"/>
  <c r="AY31" i="5"/>
  <c r="AZ31" i="5"/>
  <c r="BA31" i="5"/>
  <c r="BB31" i="5"/>
  <c r="BC31" i="5"/>
  <c r="BD31" i="5"/>
  <c r="BE31" i="5"/>
  <c r="BF31" i="5"/>
  <c r="BG31" i="5"/>
  <c r="BH31" i="5"/>
  <c r="AD32" i="5"/>
  <c r="AD33" i="5" s="1"/>
  <c r="AX33" i="5" s="1"/>
  <c r="AE32" i="5"/>
  <c r="AF32" i="5"/>
  <c r="AG32" i="5"/>
  <c r="AH32" i="5"/>
  <c r="AI32" i="5"/>
  <c r="AJ32" i="5"/>
  <c r="AK32" i="5"/>
  <c r="AL32" i="5"/>
  <c r="AM32" i="5"/>
  <c r="AX32" i="5"/>
  <c r="AY32" i="5"/>
  <c r="AZ32" i="5"/>
  <c r="BA32" i="5"/>
  <c r="BB32" i="5"/>
  <c r="BC32" i="5"/>
  <c r="BD32" i="5"/>
  <c r="BE32" i="5"/>
  <c r="BF32" i="5"/>
  <c r="BG32" i="5"/>
  <c r="BH32" i="5"/>
  <c r="AE33" i="5"/>
  <c r="AF33" i="5"/>
  <c r="AG33" i="5"/>
  <c r="AH33" i="5"/>
  <c r="AI33" i="5"/>
  <c r="AJ33" i="5"/>
  <c r="AK33" i="5"/>
  <c r="AL33" i="5"/>
  <c r="AM33" i="5"/>
  <c r="AY33" i="5"/>
  <c r="AZ33" i="5"/>
  <c r="BA33" i="5"/>
  <c r="BB33" i="5"/>
  <c r="BC33" i="5"/>
  <c r="BD33" i="5"/>
  <c r="BE33" i="5"/>
  <c r="BF33" i="5"/>
  <c r="BG33" i="5"/>
  <c r="BH33" i="5"/>
  <c r="AD34" i="5"/>
  <c r="AE34" i="5"/>
  <c r="AF34" i="5"/>
  <c r="AG34" i="5"/>
  <c r="AH34" i="5"/>
  <c r="AI34" i="5"/>
  <c r="AJ34" i="5"/>
  <c r="AK34" i="5"/>
  <c r="AL34" i="5"/>
  <c r="AM34" i="5"/>
  <c r="AX34" i="5"/>
  <c r="AY34" i="5"/>
  <c r="AZ34" i="5"/>
  <c r="BA34" i="5"/>
  <c r="BB34" i="5"/>
  <c r="BC34" i="5"/>
  <c r="BD34" i="5"/>
  <c r="BE34" i="5"/>
  <c r="BF34" i="5"/>
  <c r="BG34" i="5"/>
  <c r="BH34" i="5"/>
  <c r="AD35" i="5"/>
  <c r="AE35" i="5"/>
  <c r="AF35" i="5"/>
  <c r="AG35" i="5"/>
  <c r="AH35" i="5"/>
  <c r="AI35" i="5"/>
  <c r="AJ35" i="5"/>
  <c r="AK35" i="5"/>
  <c r="AL35" i="5"/>
  <c r="AM35" i="5"/>
  <c r="AX35" i="5"/>
  <c r="AY35" i="5"/>
  <c r="AZ35" i="5"/>
  <c r="BA35" i="5"/>
  <c r="BB35" i="5"/>
  <c r="BC35" i="5"/>
  <c r="BD35" i="5"/>
  <c r="BE35" i="5"/>
  <c r="BF35" i="5"/>
  <c r="BG35" i="5"/>
  <c r="BH35" i="5"/>
  <c r="AD36" i="5"/>
  <c r="AE36" i="5"/>
  <c r="AF36" i="5"/>
  <c r="AG36" i="5"/>
  <c r="AH36" i="5"/>
  <c r="AI36" i="5"/>
  <c r="AJ36" i="5"/>
  <c r="AK36" i="5"/>
  <c r="BE36" i="5" s="1"/>
  <c r="AL36" i="5"/>
  <c r="AM36" i="5"/>
  <c r="AX36" i="5"/>
  <c r="AY36" i="5"/>
  <c r="AZ36" i="5"/>
  <c r="BA36" i="5"/>
  <c r="BB36" i="5"/>
  <c r="BC36" i="5"/>
  <c r="BD36" i="5"/>
  <c r="BF36" i="5"/>
  <c r="BG36" i="5"/>
  <c r="BH36" i="5"/>
  <c r="AD37" i="5"/>
  <c r="AE37" i="5"/>
  <c r="AF37" i="5"/>
  <c r="AG37" i="5"/>
  <c r="AH37" i="5"/>
  <c r="AI37" i="5"/>
  <c r="AJ37" i="5"/>
  <c r="AK37" i="5"/>
  <c r="AL37" i="5"/>
  <c r="AM37" i="5"/>
  <c r="AX37" i="5"/>
  <c r="AY37" i="5"/>
  <c r="AZ37" i="5"/>
  <c r="BA37" i="5"/>
  <c r="BB37" i="5"/>
  <c r="BC37" i="5"/>
  <c r="BD37" i="5"/>
  <c r="BE37" i="5"/>
  <c r="BF37" i="5"/>
  <c r="BG37" i="5"/>
  <c r="BH37" i="5"/>
  <c r="AD38" i="5"/>
  <c r="AE38" i="5"/>
  <c r="AF38" i="5"/>
  <c r="AG38" i="5"/>
  <c r="AH38" i="5"/>
  <c r="AI38" i="5"/>
  <c r="AJ38" i="5"/>
  <c r="AK38" i="5"/>
  <c r="BE38" i="5" s="1"/>
  <c r="AL38" i="5"/>
  <c r="AM38" i="5"/>
  <c r="AX38" i="5"/>
  <c r="AY38" i="5"/>
  <c r="AZ38" i="5"/>
  <c r="BA38" i="5"/>
  <c r="BB38" i="5"/>
  <c r="BC38" i="5"/>
  <c r="BD38" i="5"/>
  <c r="BF38" i="5"/>
  <c r="BG38" i="5"/>
  <c r="BH38" i="5"/>
  <c r="A39" i="5"/>
  <c r="B39" i="5" s="1"/>
  <c r="AD39" i="5"/>
  <c r="AX39" i="5" s="1"/>
  <c r="AE39" i="5"/>
  <c r="AF39" i="5"/>
  <c r="AG39" i="5"/>
  <c r="AH39" i="5"/>
  <c r="AI39" i="5"/>
  <c r="AJ39" i="5"/>
  <c r="AK39" i="5"/>
  <c r="BE39" i="5" s="1"/>
  <c r="AL39" i="5"/>
  <c r="AM39" i="5"/>
  <c r="AY39" i="5"/>
  <c r="AZ39" i="5"/>
  <c r="BA39" i="5"/>
  <c r="BB39" i="5"/>
  <c r="BC39" i="5"/>
  <c r="BD39" i="5"/>
  <c r="BF39" i="5"/>
  <c r="BG39" i="5"/>
  <c r="BH39" i="5"/>
  <c r="A40" i="5"/>
  <c r="AE40" i="5"/>
  <c r="AF40" i="5"/>
  <c r="AG40" i="5"/>
  <c r="AH40" i="5"/>
  <c r="AI40" i="5"/>
  <c r="AJ40" i="5"/>
  <c r="AK40" i="5"/>
  <c r="BE40" i="5" s="1"/>
  <c r="AL40" i="5"/>
  <c r="AM40" i="5"/>
  <c r="AY40" i="5"/>
  <c r="AZ40" i="5"/>
  <c r="BA40" i="5"/>
  <c r="BB40" i="5"/>
  <c r="BC40" i="5"/>
  <c r="BD40" i="5"/>
  <c r="BF40" i="5"/>
  <c r="BG40" i="5"/>
  <c r="BH40" i="5"/>
  <c r="A41" i="5"/>
  <c r="B41" i="5" s="1"/>
  <c r="AD41" i="5"/>
  <c r="AE41" i="5"/>
  <c r="AF41" i="5"/>
  <c r="AG41" i="5"/>
  <c r="AH41" i="5"/>
  <c r="AI41" i="5"/>
  <c r="AJ41" i="5"/>
  <c r="AK41" i="5"/>
  <c r="BE41" i="5" s="1"/>
  <c r="AL41" i="5"/>
  <c r="AM41" i="5"/>
  <c r="AX41" i="5"/>
  <c r="AY41" i="5"/>
  <c r="AZ41" i="5"/>
  <c r="BA41" i="5"/>
  <c r="BB41" i="5"/>
  <c r="BC41" i="5"/>
  <c r="BD41" i="5"/>
  <c r="BF41" i="5"/>
  <c r="BG41" i="5"/>
  <c r="BH41" i="5"/>
  <c r="AX15" i="9" l="1"/>
  <c r="AX14" i="9"/>
  <c r="B15" i="9"/>
  <c r="A16" i="9"/>
  <c r="AX31" i="8"/>
  <c r="AD32" i="8"/>
  <c r="BF1" i="8"/>
  <c r="BD1" i="8"/>
  <c r="BB1" i="8"/>
  <c r="AZ1" i="8"/>
  <c r="AL1" i="8"/>
  <c r="AJ1" i="8"/>
  <c r="AH1" i="8"/>
  <c r="AF1" i="8"/>
  <c r="BG1" i="8"/>
  <c r="BE1" i="8"/>
  <c r="BC1" i="8"/>
  <c r="AY1" i="8"/>
  <c r="AM1" i="8"/>
  <c r="AK1" i="8"/>
  <c r="AI1" i="8"/>
  <c r="AE1" i="8"/>
  <c r="AY4" i="8" s="1"/>
  <c r="BA1" i="8"/>
  <c r="AG1" i="8"/>
  <c r="AD40" i="5"/>
  <c r="AX40" i="5" s="1"/>
  <c r="BG1" i="5"/>
  <c r="BC1" i="5"/>
  <c r="BA1" i="5"/>
  <c r="AY1" i="5"/>
  <c r="AM1" i="5"/>
  <c r="AI1" i="5"/>
  <c r="AG1" i="5"/>
  <c r="AE1" i="5"/>
  <c r="BF1" i="5"/>
  <c r="BD1" i="5"/>
  <c r="BB1" i="5"/>
  <c r="AZ1" i="5"/>
  <c r="AL1" i="5"/>
  <c r="AJ1" i="5"/>
  <c r="AH1" i="5"/>
  <c r="AF1" i="5"/>
  <c r="BE1" i="5"/>
  <c r="AK1" i="5"/>
  <c r="BF4" i="8"/>
  <c r="BD4" i="8"/>
  <c r="BB4" i="8"/>
  <c r="AZ4" i="8"/>
  <c r="BG4" i="8"/>
  <c r="BE4" i="8"/>
  <c r="BC4" i="8"/>
  <c r="BA4" i="8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AX19" i="5"/>
  <c r="AD20" i="5"/>
  <c r="BF4" i="5"/>
  <c r="BD4" i="5"/>
  <c r="BB4" i="5"/>
  <c r="AZ4" i="5"/>
  <c r="BE4" i="5"/>
  <c r="BC4" i="5"/>
  <c r="BA4" i="5"/>
  <c r="AY4" i="5"/>
  <c r="B40" i="5"/>
  <c r="A13" i="5"/>
  <c r="B12" i="5"/>
  <c r="AX16" i="9" l="1"/>
  <c r="B16" i="9"/>
  <c r="A17" i="9"/>
  <c r="AD33" i="8"/>
  <c r="AX32" i="8"/>
  <c r="AD21" i="5"/>
  <c r="AX20" i="5"/>
  <c r="B13" i="5"/>
  <c r="A14" i="5"/>
  <c r="AX17" i="9" l="1"/>
  <c r="B17" i="9"/>
  <c r="A18" i="9"/>
  <c r="AX33" i="8"/>
  <c r="AD34" i="8"/>
  <c r="AX34" i="8" s="1"/>
  <c r="B14" i="5"/>
  <c r="A15" i="5"/>
  <c r="AX21" i="5"/>
  <c r="AD22" i="5"/>
  <c r="AX18" i="9" l="1"/>
  <c r="B18" i="9"/>
  <c r="A19" i="9"/>
  <c r="AD1" i="8"/>
  <c r="AX4" i="8" s="1"/>
  <c r="AX1" i="8"/>
  <c r="AD23" i="5"/>
  <c r="AX22" i="5"/>
  <c r="B15" i="5"/>
  <c r="A16" i="5"/>
  <c r="AX19" i="9" l="1"/>
  <c r="A20" i="9"/>
  <c r="B19" i="9"/>
  <c r="B16" i="5"/>
  <c r="A17" i="5"/>
  <c r="AX23" i="5"/>
  <c r="AD24" i="5"/>
  <c r="AX20" i="9" l="1"/>
  <c r="A21" i="9"/>
  <c r="B20" i="9"/>
  <c r="AD25" i="5"/>
  <c r="AX24" i="5"/>
  <c r="B17" i="5"/>
  <c r="A18" i="5"/>
  <c r="AX21" i="9" l="1"/>
  <c r="A22" i="9"/>
  <c r="B21" i="9"/>
  <c r="AX25" i="5"/>
  <c r="AD26" i="5"/>
  <c r="B18" i="5"/>
  <c r="A19" i="5"/>
  <c r="AX22" i="9" l="1"/>
  <c r="A23" i="9"/>
  <c r="B22" i="9"/>
  <c r="AX26" i="5"/>
  <c r="AX1" i="5" s="1"/>
  <c r="AD1" i="5"/>
  <c r="B19" i="5"/>
  <c r="A20" i="5"/>
  <c r="AX23" i="9" l="1"/>
  <c r="A24" i="9"/>
  <c r="B23" i="9"/>
  <c r="AX4" i="5"/>
  <c r="B20" i="5"/>
  <c r="A21" i="5"/>
  <c r="AX24" i="9" l="1"/>
  <c r="A25" i="9"/>
  <c r="B24" i="9"/>
  <c r="B21" i="5"/>
  <c r="A22" i="5"/>
  <c r="AX25" i="9" l="1"/>
  <c r="A26" i="9"/>
  <c r="B25" i="9"/>
  <c r="B22" i="5"/>
  <c r="A23" i="5"/>
  <c r="AX26" i="9" l="1"/>
  <c r="A27" i="9"/>
  <c r="B26" i="9"/>
  <c r="B23" i="5"/>
  <c r="A24" i="5"/>
  <c r="AX27" i="9" l="1"/>
  <c r="A28" i="9"/>
  <c r="B27" i="9"/>
  <c r="B24" i="5"/>
  <c r="A25" i="5"/>
  <c r="AX28" i="9" l="1"/>
  <c r="A29" i="9"/>
  <c r="B28" i="9"/>
  <c r="B25" i="5"/>
  <c r="A26" i="5"/>
  <c r="AX29" i="9" l="1"/>
  <c r="A30" i="9"/>
  <c r="B29" i="9"/>
  <c r="B26" i="5"/>
  <c r="A27" i="5"/>
  <c r="AX30" i="9" l="1"/>
  <c r="A31" i="9"/>
  <c r="B30" i="9"/>
  <c r="B27" i="5"/>
  <c r="A28" i="5"/>
  <c r="AX31" i="9" l="1"/>
  <c r="A32" i="9"/>
  <c r="B31" i="9"/>
  <c r="B28" i="5"/>
  <c r="A29" i="5"/>
  <c r="AX32" i="9" l="1"/>
  <c r="A33" i="9"/>
  <c r="B32" i="9"/>
  <c r="B29" i="5"/>
  <c r="A30" i="5"/>
  <c r="AX33" i="9" l="1"/>
  <c r="A34" i="9"/>
  <c r="B33" i="9"/>
  <c r="B30" i="5"/>
  <c r="A31" i="5"/>
  <c r="AX34" i="9" l="1"/>
  <c r="A35" i="9"/>
  <c r="B34" i="9"/>
  <c r="B31" i="5"/>
  <c r="A32" i="5"/>
  <c r="AX35" i="9" l="1"/>
  <c r="A36" i="9"/>
  <c r="B35" i="9"/>
  <c r="B32" i="5"/>
  <c r="A33" i="5"/>
  <c r="AX36" i="9" l="1"/>
  <c r="A37" i="9"/>
  <c r="B36" i="9"/>
  <c r="B33" i="5"/>
  <c r="A34" i="5"/>
  <c r="AX37" i="9" l="1"/>
  <c r="A38" i="9"/>
  <c r="B38" i="9" s="1"/>
  <c r="B37" i="9"/>
  <c r="B34" i="5"/>
  <c r="A35" i="5"/>
  <c r="AX38" i="9" l="1"/>
  <c r="B35" i="5"/>
  <c r="A36" i="5"/>
  <c r="AX39" i="9" l="1"/>
  <c r="B36" i="5"/>
  <c r="A37" i="5"/>
  <c r="AX40" i="9" l="1"/>
  <c r="B37" i="5"/>
  <c r="A38" i="5"/>
  <c r="AX41" i="9" l="1"/>
  <c r="AX1" i="9" s="1"/>
  <c r="AD1" i="9"/>
  <c r="AX4" i="9" s="1"/>
  <c r="B38" i="5"/>
  <c r="AZ4" i="2" l="1"/>
  <c r="BA4" i="2"/>
  <c r="AP2" i="2"/>
  <c r="AQ2" i="2"/>
  <c r="AR2" i="2"/>
  <c r="AO2" i="2"/>
  <c r="BA2" i="2"/>
  <c r="AZ2" i="2"/>
  <c r="AY2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L12" i="2"/>
  <c r="AL13" i="2"/>
  <c r="AL14" i="2"/>
  <c r="AL15" i="2"/>
  <c r="AL16" i="2"/>
  <c r="AL17" i="2"/>
  <c r="AL18" i="2"/>
  <c r="AL19" i="2"/>
  <c r="AL20" i="2"/>
  <c r="AL21" i="2"/>
  <c r="AL22" i="2"/>
  <c r="AL23" i="2"/>
  <c r="AL24" i="2"/>
  <c r="AL25" i="2"/>
  <c r="AL26" i="2"/>
  <c r="AL27" i="2"/>
  <c r="AL28" i="2"/>
  <c r="AL29" i="2"/>
  <c r="AL30" i="2"/>
  <c r="AL31" i="2"/>
  <c r="AL32" i="2"/>
  <c r="AL33" i="2"/>
  <c r="AL34" i="2"/>
  <c r="AL35" i="2"/>
  <c r="AL36" i="2" s="1"/>
  <c r="AL37" i="2"/>
  <c r="AL38" i="2" s="1"/>
  <c r="AL39" i="2"/>
  <c r="AL40" i="2"/>
  <c r="AL41" i="2"/>
  <c r="AK12" i="2"/>
  <c r="AK13" i="2"/>
  <c r="AK14" i="2"/>
  <c r="AK15" i="2"/>
  <c r="AK16" i="2"/>
  <c r="AK17" i="2"/>
  <c r="AK18" i="2"/>
  <c r="AK19" i="2"/>
  <c r="AK20" i="2"/>
  <c r="AK21" i="2"/>
  <c r="AK22" i="2"/>
  <c r="AK23" i="2"/>
  <c r="AK24" i="2"/>
  <c r="AK25" i="2"/>
  <c r="AK26" i="2"/>
  <c r="AK27" i="2"/>
  <c r="AK28" i="2"/>
  <c r="AK29" i="2"/>
  <c r="AK30" i="2"/>
  <c r="AK31" i="2"/>
  <c r="AK32" i="2"/>
  <c r="AK33" i="2"/>
  <c r="AK34" i="2"/>
  <c r="AK35" i="2"/>
  <c r="AK36" i="2"/>
  <c r="AK37" i="2"/>
  <c r="AK38" i="2"/>
  <c r="AK39" i="2"/>
  <c r="AK40" i="2"/>
  <c r="AK4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24" i="2"/>
  <c r="AH25" i="2"/>
  <c r="AH26" i="2"/>
  <c r="AH27" i="2"/>
  <c r="AH28" i="2"/>
  <c r="AH29" i="2"/>
  <c r="AH30" i="2"/>
  <c r="AH31" i="2"/>
  <c r="AH32" i="2"/>
  <c r="AH33" i="2"/>
  <c r="AH34" i="2"/>
  <c r="AH35" i="2"/>
  <c r="AH36" i="2"/>
  <c r="AH37" i="2"/>
  <c r="AH38" i="2"/>
  <c r="AH39" i="2"/>
  <c r="AH40" i="2"/>
  <c r="AH41" i="2"/>
  <c r="AG12" i="2"/>
  <c r="AG13" i="2"/>
  <c r="AG14" i="2"/>
  <c r="AG15" i="2"/>
  <c r="AG16" i="2"/>
  <c r="AG17" i="2"/>
  <c r="AG18" i="2"/>
  <c r="AG19" i="2"/>
  <c r="AG20" i="2"/>
  <c r="AG21" i="2"/>
  <c r="AG22" i="2"/>
  <c r="AG23" i="2"/>
  <c r="AG24" i="2"/>
  <c r="AG25" i="2"/>
  <c r="AG26" i="2"/>
  <c r="AG27" i="2"/>
  <c r="AG28" i="2"/>
  <c r="AG29" i="2"/>
  <c r="AG30" i="2"/>
  <c r="AG31" i="2"/>
  <c r="AG32" i="2"/>
  <c r="AG33" i="2"/>
  <c r="AG34" i="2"/>
  <c r="AG35" i="2"/>
  <c r="AG36" i="2"/>
  <c r="AG37" i="2"/>
  <c r="AG38" i="2"/>
  <c r="AG39" i="2"/>
  <c r="AG40" i="2"/>
  <c r="AG41" i="2"/>
  <c r="AG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38" i="2"/>
  <c r="AE39" i="2"/>
  <c r="AE40" i="2"/>
  <c r="AE41" i="2"/>
  <c r="AE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34" i="2"/>
  <c r="AD35" i="2"/>
  <c r="AD36" i="2"/>
  <c r="AD37" i="2"/>
  <c r="AD38" i="2"/>
  <c r="AD39" i="2"/>
  <c r="AD40" i="2"/>
  <c r="AD11" i="2"/>
  <c r="AD41" i="2" l="1"/>
  <c r="AD1" i="2" s="1"/>
  <c r="AO1" i="2" l="1"/>
  <c r="AP1" i="2"/>
  <c r="AQ1" i="2"/>
  <c r="AR1" i="2"/>
  <c r="AW10" i="2" l="1"/>
  <c r="BG10" i="2" s="1"/>
  <c r="AX10" i="2"/>
  <c r="BH10" i="2" s="1"/>
  <c r="BH12" i="2"/>
  <c r="BH13" i="2"/>
  <c r="BH14" i="2"/>
  <c r="BH15" i="2"/>
  <c r="BH16" i="2"/>
  <c r="BH17" i="2"/>
  <c r="BH18" i="2"/>
  <c r="BH19" i="2"/>
  <c r="BH20" i="2"/>
  <c r="BH21" i="2"/>
  <c r="BH22" i="2"/>
  <c r="BH23" i="2"/>
  <c r="BH24" i="2"/>
  <c r="BH25" i="2"/>
  <c r="BH26" i="2"/>
  <c r="BH27" i="2"/>
  <c r="BH28" i="2"/>
  <c r="BH29" i="2"/>
  <c r="BH30" i="2"/>
  <c r="BH31" i="2"/>
  <c r="BH32" i="2"/>
  <c r="BH33" i="2"/>
  <c r="BH34" i="2"/>
  <c r="BH35" i="2"/>
  <c r="BH36" i="2"/>
  <c r="BH37" i="2"/>
  <c r="BH38" i="2"/>
  <c r="BH39" i="2"/>
  <c r="BH40" i="2"/>
  <c r="BH41" i="2"/>
  <c r="AM11" i="2"/>
  <c r="AL11" i="2"/>
  <c r="AO10" i="2"/>
  <c r="AP10" i="2"/>
  <c r="AQ10" i="2"/>
  <c r="AR10" i="2"/>
  <c r="BG19" i="2" l="1"/>
  <c r="BH11" i="2"/>
  <c r="AM1" i="2"/>
  <c r="BG11" i="2"/>
  <c r="BG12" i="2"/>
  <c r="BG13" i="2" l="1"/>
  <c r="BG16" i="2"/>
  <c r="BG14" i="2"/>
  <c r="BG18" i="2"/>
  <c r="BG15" i="2"/>
  <c r="BG17" i="2"/>
  <c r="BG20" i="2"/>
  <c r="BG21" i="2"/>
  <c r="BG22" i="2" l="1"/>
  <c r="AK11" i="2"/>
  <c r="AJ11" i="2"/>
  <c r="AI11" i="2"/>
  <c r="AH11" i="2"/>
  <c r="AJ1" i="2" l="1"/>
  <c r="AI1" i="2"/>
  <c r="AK1" i="2"/>
  <c r="AH1" i="2"/>
  <c r="BG23" i="2"/>
  <c r="BG24" i="2" l="1"/>
  <c r="AY41" i="2"/>
  <c r="BA41" i="2"/>
  <c r="BC41" i="2"/>
  <c r="BE41" i="2"/>
  <c r="BB41" i="2"/>
  <c r="BD41" i="2"/>
  <c r="BF41" i="2"/>
  <c r="BG25" i="2" l="1"/>
  <c r="AU10" i="2"/>
  <c r="BE10" i="2" s="1"/>
  <c r="AZ10" i="2"/>
  <c r="BA10" i="2"/>
  <c r="BB10" i="2"/>
  <c r="AS10" i="2"/>
  <c r="BC10" i="2" s="1"/>
  <c r="AT10" i="2"/>
  <c r="BD10" i="2" s="1"/>
  <c r="AV10" i="2"/>
  <c r="BF10" i="2" s="1"/>
  <c r="AY10" i="2"/>
  <c r="AZ41" i="2" l="1"/>
  <c r="BG26" i="2"/>
  <c r="BG27" i="2" l="1"/>
  <c r="BI1" i="2"/>
  <c r="BG28" i="2" l="1"/>
  <c r="BG29" i="2" l="1"/>
  <c r="BG30" i="2" l="1"/>
  <c r="BG31" i="2" l="1"/>
  <c r="BG32" i="2" l="1"/>
  <c r="BG33" i="2" l="1"/>
  <c r="BG34" i="2" l="1"/>
  <c r="AY11" i="2"/>
  <c r="BG35" i="2" l="1"/>
  <c r="BA38" i="2"/>
  <c r="BA34" i="2"/>
  <c r="BA30" i="2"/>
  <c r="BA26" i="2"/>
  <c r="BA22" i="2"/>
  <c r="BA18" i="2"/>
  <c r="BA14" i="2"/>
  <c r="BB40" i="2"/>
  <c r="BB36" i="2"/>
  <c r="BB30" i="2"/>
  <c r="BB22" i="2"/>
  <c r="BB14" i="2"/>
  <c r="BD11" i="2"/>
  <c r="BC40" i="2"/>
  <c r="BC38" i="2"/>
  <c r="BC36" i="2"/>
  <c r="BC34" i="2"/>
  <c r="BC32" i="2"/>
  <c r="BC30" i="2"/>
  <c r="BC28" i="2"/>
  <c r="BC26" i="2"/>
  <c r="BC24" i="2"/>
  <c r="BC22" i="2"/>
  <c r="BC20" i="2"/>
  <c r="BC18" i="2"/>
  <c r="BC16" i="2"/>
  <c r="BC14" i="2"/>
  <c r="BC12" i="2"/>
  <c r="BD40" i="2"/>
  <c r="BD38" i="2"/>
  <c r="BD36" i="2"/>
  <c r="BD34" i="2"/>
  <c r="BD32" i="2"/>
  <c r="BD30" i="2"/>
  <c r="BD28" i="2"/>
  <c r="BD26" i="2"/>
  <c r="BD24" i="2"/>
  <c r="BD22" i="2"/>
  <c r="BD20" i="2"/>
  <c r="BD18" i="2"/>
  <c r="BD16" i="2"/>
  <c r="BD14" i="2"/>
  <c r="BD12" i="2"/>
  <c r="BE40" i="2"/>
  <c r="BE38" i="2"/>
  <c r="BE36" i="2"/>
  <c r="BE34" i="2"/>
  <c r="BE32" i="2"/>
  <c r="BE30" i="2"/>
  <c r="BE28" i="2"/>
  <c r="BE26" i="2"/>
  <c r="BE24" i="2"/>
  <c r="BE22" i="2"/>
  <c r="BE20" i="2"/>
  <c r="BE18" i="2"/>
  <c r="BE16" i="2"/>
  <c r="BE14" i="2"/>
  <c r="BE12" i="2"/>
  <c r="BF40" i="2"/>
  <c r="BF38" i="2"/>
  <c r="BF36" i="2"/>
  <c r="BF34" i="2"/>
  <c r="BF32" i="2"/>
  <c r="BF30" i="2"/>
  <c r="BF28" i="2"/>
  <c r="BF26" i="2"/>
  <c r="BF24" i="2"/>
  <c r="BF22" i="2"/>
  <c r="BF20" i="2"/>
  <c r="BF18" i="2"/>
  <c r="BF16" i="2"/>
  <c r="BF14" i="2"/>
  <c r="BF12" i="2"/>
  <c r="AZ39" i="2"/>
  <c r="AZ37" i="2"/>
  <c r="AZ35" i="2"/>
  <c r="AZ33" i="2"/>
  <c r="AZ31" i="2"/>
  <c r="AZ29" i="2"/>
  <c r="AZ27" i="2"/>
  <c r="AZ25" i="2"/>
  <c r="AZ23" i="2"/>
  <c r="AZ21" i="2"/>
  <c r="AZ19" i="2"/>
  <c r="AZ17" i="2"/>
  <c r="AZ15" i="2"/>
  <c r="AZ13" i="2"/>
  <c r="AZ11" i="2"/>
  <c r="BA40" i="2"/>
  <c r="BA36" i="2"/>
  <c r="BA32" i="2"/>
  <c r="BA28" i="2"/>
  <c r="BA24" i="2"/>
  <c r="BA20" i="2"/>
  <c r="BA16" i="2"/>
  <c r="BA12" i="2"/>
  <c r="BB34" i="2"/>
  <c r="BB28" i="2"/>
  <c r="BB20" i="2"/>
  <c r="BB16" i="2"/>
  <c r="BB12" i="2"/>
  <c r="BF11" i="2"/>
  <c r="BA11" i="2"/>
  <c r="BA39" i="2"/>
  <c r="BA37" i="2"/>
  <c r="BA35" i="2"/>
  <c r="BA33" i="2"/>
  <c r="BA31" i="2"/>
  <c r="BA29" i="2"/>
  <c r="BA27" i="2"/>
  <c r="BA25" i="2"/>
  <c r="BA23" i="2"/>
  <c r="BA21" i="2"/>
  <c r="BA19" i="2"/>
  <c r="BA17" i="2"/>
  <c r="BA15" i="2"/>
  <c r="BA13" i="2"/>
  <c r="BB37" i="2"/>
  <c r="BB35" i="2"/>
  <c r="BB33" i="2"/>
  <c r="BB29" i="2"/>
  <c r="BB27" i="2"/>
  <c r="BB23" i="2"/>
  <c r="BB21" i="2"/>
  <c r="BB19" i="2"/>
  <c r="BB15" i="2"/>
  <c r="BB13" i="2"/>
  <c r="BC11" i="2"/>
  <c r="BE11" i="2"/>
  <c r="BC39" i="2"/>
  <c r="BC37" i="2"/>
  <c r="BC35" i="2"/>
  <c r="BC33" i="2"/>
  <c r="BC31" i="2"/>
  <c r="BC29" i="2"/>
  <c r="BC27" i="2"/>
  <c r="BC25" i="2"/>
  <c r="BC23" i="2"/>
  <c r="BC21" i="2"/>
  <c r="BC19" i="2"/>
  <c r="BC17" i="2"/>
  <c r="BC15" i="2"/>
  <c r="BC13" i="2"/>
  <c r="BD39" i="2"/>
  <c r="BD37" i="2"/>
  <c r="BD35" i="2"/>
  <c r="BD33" i="2"/>
  <c r="BD31" i="2"/>
  <c r="BD29" i="2"/>
  <c r="BD27" i="2"/>
  <c r="BD25" i="2"/>
  <c r="BD23" i="2"/>
  <c r="BD21" i="2"/>
  <c r="BD19" i="2"/>
  <c r="BD17" i="2"/>
  <c r="BD15" i="2"/>
  <c r="BD13" i="2"/>
  <c r="BE39" i="2"/>
  <c r="BE37" i="2"/>
  <c r="BE35" i="2"/>
  <c r="BE33" i="2"/>
  <c r="BE31" i="2"/>
  <c r="BE29" i="2"/>
  <c r="BE27" i="2"/>
  <c r="BE25" i="2"/>
  <c r="BE23" i="2"/>
  <c r="BE21" i="2"/>
  <c r="BE19" i="2"/>
  <c r="BE17" i="2"/>
  <c r="BE15" i="2"/>
  <c r="BE13" i="2"/>
  <c r="BF39" i="2"/>
  <c r="BF37" i="2"/>
  <c r="BF35" i="2"/>
  <c r="BF33" i="2"/>
  <c r="BF31" i="2"/>
  <c r="BF29" i="2"/>
  <c r="BF27" i="2"/>
  <c r="BF25" i="2"/>
  <c r="BF23" i="2"/>
  <c r="BF21" i="2"/>
  <c r="BF19" i="2"/>
  <c r="BF17" i="2"/>
  <c r="BF15" i="2"/>
  <c r="BF13" i="2"/>
  <c r="AZ40" i="2"/>
  <c r="AZ38" i="2"/>
  <c r="AZ36" i="2"/>
  <c r="AZ34" i="2"/>
  <c r="AZ32" i="2"/>
  <c r="AZ30" i="2"/>
  <c r="AZ28" i="2"/>
  <c r="AZ26" i="2"/>
  <c r="AZ24" i="2"/>
  <c r="AZ22" i="2"/>
  <c r="AZ20" i="2"/>
  <c r="AZ18" i="2"/>
  <c r="AZ16" i="2"/>
  <c r="AZ14" i="2"/>
  <c r="AZ12" i="2"/>
  <c r="AY13" i="2"/>
  <c r="AY12" i="2"/>
  <c r="BA1" i="2" l="1"/>
  <c r="AZ1" i="2"/>
  <c r="BG36" i="2"/>
  <c r="BG37" i="2" l="1"/>
  <c r="AY14" i="2"/>
  <c r="BG38" i="2" l="1"/>
  <c r="AY15" i="2"/>
  <c r="A41" i="2"/>
  <c r="A40" i="2"/>
  <c r="A39" i="2"/>
  <c r="B39" i="2" l="1"/>
  <c r="B40" i="2"/>
  <c r="B41" i="2"/>
  <c r="BG39" i="2"/>
  <c r="AY16" i="2"/>
  <c r="AL1" i="2" l="1"/>
  <c r="BG40" i="2"/>
  <c r="AY17" i="2"/>
  <c r="BG41" i="2" l="1"/>
  <c r="AY18" i="2"/>
  <c r="BB11" i="2"/>
  <c r="BB32" i="2"/>
  <c r="BB24" i="2"/>
  <c r="BB39" i="2"/>
  <c r="BB25" i="2"/>
  <c r="BB38" i="2"/>
  <c r="BB26" i="2"/>
  <c r="BB18" i="2"/>
  <c r="BB31" i="2"/>
  <c r="BB17" i="2"/>
  <c r="B11" i="2"/>
  <c r="A12" i="2"/>
  <c r="BI4" i="2"/>
  <c r="AY19" i="2" l="1"/>
  <c r="A13" i="2"/>
  <c r="B13" i="2"/>
  <c r="B12" i="2"/>
  <c r="AY20" i="2" l="1"/>
  <c r="A14" i="2"/>
  <c r="AY21" i="2" l="1"/>
  <c r="A15" i="2"/>
  <c r="B14" i="2"/>
  <c r="AY22" i="2" l="1"/>
  <c r="A16" i="2"/>
  <c r="B15" i="2"/>
  <c r="AY23" i="2" l="1"/>
  <c r="A17" i="2"/>
  <c r="B16" i="2"/>
  <c r="AY24" i="2" l="1"/>
  <c r="A18" i="2"/>
  <c r="B17" i="2"/>
  <c r="AY25" i="2" l="1"/>
  <c r="A19" i="2"/>
  <c r="B18" i="2"/>
  <c r="AY26" i="2" l="1"/>
  <c r="A20" i="2"/>
  <c r="B19" i="2"/>
  <c r="AY27" i="2" l="1"/>
  <c r="A21" i="2"/>
  <c r="B20" i="2"/>
  <c r="AY28" i="2" l="1"/>
  <c r="A22" i="2"/>
  <c r="B21" i="2"/>
  <c r="AY29" i="2" l="1"/>
  <c r="A23" i="2"/>
  <c r="B22" i="2"/>
  <c r="AY30" i="2" l="1"/>
  <c r="A24" i="2"/>
  <c r="B23" i="2"/>
  <c r="AY39" i="2" l="1"/>
  <c r="AY31" i="2"/>
  <c r="A25" i="2"/>
  <c r="B24" i="2"/>
  <c r="AY40" i="2" l="1"/>
  <c r="AY32" i="2"/>
  <c r="A26" i="2"/>
  <c r="B25" i="2"/>
  <c r="AY33" i="2" l="1"/>
  <c r="A27" i="2"/>
  <c r="B26" i="2"/>
  <c r="AY34" i="2" l="1"/>
  <c r="A28" i="2"/>
  <c r="B27" i="2"/>
  <c r="AY35" i="2" l="1"/>
  <c r="A29" i="2"/>
  <c r="B28" i="2"/>
  <c r="AY36" i="2" l="1"/>
  <c r="A30" i="2"/>
  <c r="B29" i="2"/>
  <c r="AY37" i="2" l="1"/>
  <c r="A31" i="2"/>
  <c r="B30" i="2"/>
  <c r="AY38" i="2" l="1"/>
  <c r="AY1" i="2" s="1"/>
  <c r="A32" i="2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B38" i="2" l="1"/>
  <c r="AY4" i="2" l="1"/>
</calcChain>
</file>

<file path=xl/sharedStrings.xml><?xml version="1.0" encoding="utf-8"?>
<sst xmlns="http://schemas.openxmlformats.org/spreadsheetml/2006/main" count="449" uniqueCount="56">
  <si>
    <t>Nom</t>
  </si>
  <si>
    <t>H. Déb</t>
  </si>
  <si>
    <t>Congés</t>
  </si>
  <si>
    <t>Date</t>
  </si>
  <si>
    <t>Semaine</t>
  </si>
  <si>
    <t>Securite</t>
  </si>
  <si>
    <t>Heures</t>
  </si>
  <si>
    <t>H. 
Déb</t>
  </si>
  <si>
    <t>H. 
Fin</t>
  </si>
  <si>
    <t>Heures effectuées</t>
  </si>
  <si>
    <t>Tickets restaurant</t>
  </si>
  <si>
    <t>Nombre de TR</t>
  </si>
  <si>
    <t>Barnabe</t>
  </si>
  <si>
    <t>Ludo</t>
  </si>
  <si>
    <t>Fac</t>
  </si>
  <si>
    <t>Tiff</t>
  </si>
  <si>
    <t>Yoann</t>
  </si>
  <si>
    <t>Pascal</t>
  </si>
  <si>
    <t>Karim</t>
  </si>
  <si>
    <t xml:space="preserve"> Villette aout 2014</t>
  </si>
  <si>
    <t>Bobigny</t>
  </si>
  <si>
    <t>Créteil</t>
  </si>
  <si>
    <t>Bezons</t>
  </si>
  <si>
    <t>Tours</t>
  </si>
  <si>
    <t>Toulouse</t>
  </si>
  <si>
    <t>Chilly</t>
  </si>
  <si>
    <t>Paris</t>
  </si>
  <si>
    <t>FERMETURE ANNUELLE</t>
  </si>
  <si>
    <t>H. sup. à rémunérer</t>
  </si>
  <si>
    <t>Heures Suplémentaires/jour</t>
  </si>
  <si>
    <t>Total non proratisé</t>
  </si>
  <si>
    <t>Jours CP</t>
  </si>
  <si>
    <t>Total heures effectuées/mois</t>
  </si>
  <si>
    <t>Nb Heures 
effectuées  autres centres</t>
  </si>
  <si>
    <t>H. contrat/jour</t>
  </si>
  <si>
    <t>H. contrat/mois</t>
  </si>
  <si>
    <t>S</t>
  </si>
  <si>
    <t>Steven</t>
  </si>
  <si>
    <t>Pierre</t>
  </si>
  <si>
    <t>Law</t>
  </si>
  <si>
    <t>bra</t>
  </si>
  <si>
    <t>Ouafae</t>
  </si>
  <si>
    <t>Virginie</t>
  </si>
  <si>
    <t>Jerem</t>
  </si>
  <si>
    <t>Julien</t>
  </si>
  <si>
    <t>Heures Suplémentaires</t>
  </si>
  <si>
    <t xml:space="preserve"> Paris aout 2014</t>
  </si>
  <si>
    <t>Total h supp effectuées à payées</t>
  </si>
  <si>
    <t>Tps de travail contractuel/mois</t>
  </si>
  <si>
    <t>Tps de travail contractuel/jour</t>
  </si>
  <si>
    <t>Total des heures effectuées/mois</t>
  </si>
  <si>
    <t>amine</t>
  </si>
  <si>
    <t>marion</t>
  </si>
  <si>
    <t>fred</t>
  </si>
  <si>
    <t>Toulouse aout 2014</t>
  </si>
  <si>
    <t>Bobigny aout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</si>
</sst>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#,##0.0"/>
    <numFmt numFmtId="166" formatCode="0.0"/>
    <numFmt numFmtId="167" formatCode="0.00;[Red]0.00"/>
  </numFmts>
  <fonts count="20" x14ac:knownFonts="1">
    <font>
      <sz val="11"/>
      <color theme="1"/>
      <name val="Calibri"/>
      <family val="2"/>
      <scheme val="minor"/>
    </font>
    <font>
      <b/>
      <sz val="24"/>
      <name val="Calibri"/>
      <family val="2"/>
    </font>
    <font>
      <b/>
      <i/>
      <sz val="18"/>
      <color theme="0"/>
      <name val="Calibri"/>
      <family val="2"/>
      <scheme val="minor"/>
    </font>
    <font>
      <sz val="11"/>
      <name val="Calibri"/>
      <family val="2"/>
    </font>
    <font>
      <b/>
      <sz val="14"/>
      <name val="Calibri"/>
      <family val="2"/>
    </font>
    <font>
      <b/>
      <sz val="11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b/>
      <i/>
      <sz val="11"/>
      <name val="Calibri"/>
      <family val="2"/>
    </font>
    <font>
      <b/>
      <i/>
      <sz val="12"/>
      <color theme="0"/>
      <name val="Calibri"/>
      <family val="2"/>
      <scheme val="minor"/>
    </font>
    <font>
      <b/>
      <i/>
      <sz val="12"/>
      <name val="Calibri"/>
      <family val="2"/>
    </font>
    <font>
      <b/>
      <i/>
      <sz val="12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0">
    <xf numFmtId="0" fontId="0" fillId="0" borderId="0" xfId="0"/>
    <xf numFmtId="165" fontId="6" fillId="0" borderId="1" xfId="0" applyNumberFormat="1" applyFont="1" applyBorder="1" applyAlignment="1" applyProtection="1">
      <alignment horizontal="center"/>
      <protection locked="0"/>
    </xf>
    <xf numFmtId="0" fontId="0" fillId="0" borderId="0" xfId="0" applyProtection="1"/>
    <xf numFmtId="1" fontId="3" fillId="6" borderId="6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</xf>
    <xf numFmtId="165" fontId="6" fillId="0" borderId="1" xfId="0" applyNumberFormat="1" applyFont="1" applyFill="1" applyBorder="1" applyAlignment="1" applyProtection="1">
      <alignment horizontal="center"/>
      <protection hidden="1"/>
    </xf>
    <xf numFmtId="165" fontId="6" fillId="0" borderId="4" xfId="0" applyNumberFormat="1" applyFont="1" applyBorder="1" applyAlignment="1" applyProtection="1">
      <alignment horizontal="center"/>
      <protection hidden="1"/>
    </xf>
    <xf numFmtId="165" fontId="6" fillId="13" borderId="4" xfId="0" applyNumberFormat="1" applyFont="1" applyFill="1" applyBorder="1" applyAlignment="1" applyProtection="1">
      <alignment horizontal="center"/>
      <protection hidden="1"/>
    </xf>
    <xf numFmtId="0" fontId="3" fillId="0" borderId="12" xfId="0" applyFont="1" applyBorder="1" applyAlignment="1" applyProtection="1">
      <alignment horizontal="center"/>
    </xf>
    <xf numFmtId="164" fontId="9" fillId="2" borderId="12" xfId="0" applyNumberFormat="1" applyFont="1" applyFill="1" applyBorder="1" applyAlignment="1" applyProtection="1">
      <alignment horizontal="center" vertical="center"/>
    </xf>
    <xf numFmtId="0" fontId="4" fillId="11" borderId="23" xfId="0" applyFont="1" applyFill="1" applyBorder="1" applyAlignment="1" applyProtection="1">
      <alignment horizontal="center" vertical="center"/>
    </xf>
    <xf numFmtId="0" fontId="4" fillId="11" borderId="8" xfId="0" applyFont="1" applyFill="1" applyBorder="1" applyAlignment="1" applyProtection="1">
      <alignment horizontal="center" vertical="center"/>
    </xf>
    <xf numFmtId="0" fontId="4" fillId="11" borderId="24" xfId="0" applyFont="1" applyFill="1" applyBorder="1" applyAlignment="1" applyProtection="1">
      <alignment horizontal="center" vertical="center"/>
    </xf>
    <xf numFmtId="0" fontId="4" fillId="11" borderId="10" xfId="0" applyFont="1" applyFill="1" applyBorder="1" applyAlignment="1" applyProtection="1">
      <alignment horizontal="center" vertical="center"/>
    </xf>
    <xf numFmtId="0" fontId="4" fillId="11" borderId="25" xfId="0" applyFont="1" applyFill="1" applyBorder="1" applyAlignment="1" applyProtection="1">
      <alignment horizontal="center" vertical="center"/>
    </xf>
    <xf numFmtId="0" fontId="4" fillId="16" borderId="10" xfId="0" applyFont="1" applyFill="1" applyBorder="1" applyAlignment="1" applyProtection="1">
      <alignment horizontal="center" vertical="center"/>
    </xf>
    <xf numFmtId="0" fontId="4" fillId="16" borderId="8" xfId="0" applyFont="1" applyFill="1" applyBorder="1" applyAlignment="1" applyProtection="1">
      <alignment horizontal="center" vertical="center"/>
    </xf>
    <xf numFmtId="0" fontId="4" fillId="16" borderId="25" xfId="0" applyFont="1" applyFill="1" applyBorder="1" applyAlignment="1" applyProtection="1">
      <alignment horizontal="center" vertical="center"/>
    </xf>
    <xf numFmtId="0" fontId="4" fillId="16" borderId="23" xfId="0" applyFont="1" applyFill="1" applyBorder="1" applyAlignment="1" applyProtection="1">
      <alignment horizontal="center" vertical="center"/>
    </xf>
    <xf numFmtId="0" fontId="4" fillId="16" borderId="24" xfId="0" applyFont="1" applyFill="1" applyBorder="1" applyAlignment="1" applyProtection="1">
      <alignment horizontal="center" vertical="center"/>
    </xf>
    <xf numFmtId="0" fontId="4" fillId="9" borderId="0" xfId="0" applyFont="1" applyFill="1" applyBorder="1" applyAlignment="1" applyProtection="1">
      <alignment horizontal="center" vertical="center"/>
    </xf>
    <xf numFmtId="0" fontId="4" fillId="9" borderId="10" xfId="0" applyFont="1" applyFill="1" applyBorder="1" applyAlignment="1" applyProtection="1">
      <alignment horizontal="center" vertical="center"/>
    </xf>
    <xf numFmtId="0" fontId="4" fillId="16" borderId="23" xfId="0" applyFont="1" applyFill="1" applyBorder="1" applyAlignment="1" applyProtection="1">
      <alignment vertical="center"/>
    </xf>
    <xf numFmtId="0" fontId="4" fillId="16" borderId="8" xfId="0" applyFont="1" applyFill="1" applyBorder="1" applyAlignment="1" applyProtection="1">
      <alignment vertical="center"/>
    </xf>
    <xf numFmtId="0" fontId="4" fillId="16" borderId="24" xfId="0" applyFont="1" applyFill="1" applyBorder="1" applyAlignment="1" applyProtection="1">
      <alignment vertical="center"/>
    </xf>
    <xf numFmtId="0" fontId="5" fillId="11" borderId="26" xfId="0" applyFont="1" applyFill="1" applyBorder="1" applyAlignment="1" applyProtection="1">
      <alignment horizontal="center" vertical="center" wrapText="1"/>
    </xf>
    <xf numFmtId="0" fontId="5" fillId="11" borderId="27" xfId="0" applyFont="1" applyFill="1" applyBorder="1" applyAlignment="1" applyProtection="1">
      <alignment horizontal="center" vertical="center" wrapText="1"/>
    </xf>
    <xf numFmtId="0" fontId="5" fillId="11" borderId="28" xfId="0" applyFont="1" applyFill="1" applyBorder="1" applyAlignment="1" applyProtection="1">
      <alignment horizontal="center" vertical="center" wrapText="1"/>
    </xf>
    <xf numFmtId="0" fontId="5" fillId="11" borderId="29" xfId="0" applyFont="1" applyFill="1" applyBorder="1" applyAlignment="1" applyProtection="1">
      <alignment horizontal="center" vertical="center" wrapText="1"/>
    </xf>
    <xf numFmtId="0" fontId="5" fillId="11" borderId="11" xfId="0" applyFont="1" applyFill="1" applyBorder="1" applyAlignment="1" applyProtection="1">
      <alignment horizontal="center" vertical="center" wrapText="1"/>
    </xf>
    <xf numFmtId="0" fontId="5" fillId="13" borderId="29" xfId="0" applyFont="1" applyFill="1" applyBorder="1" applyAlignment="1" applyProtection="1">
      <alignment horizontal="center" vertical="center" wrapText="1"/>
    </xf>
    <xf numFmtId="0" fontId="5" fillId="13" borderId="27" xfId="0" applyFont="1" applyFill="1" applyBorder="1" applyAlignment="1" applyProtection="1">
      <alignment horizontal="center" vertical="center" wrapText="1"/>
    </xf>
    <xf numFmtId="0" fontId="5" fillId="13" borderId="11" xfId="0" applyFont="1" applyFill="1" applyBorder="1" applyAlignment="1" applyProtection="1">
      <alignment horizontal="center" vertical="center" wrapText="1"/>
    </xf>
    <xf numFmtId="0" fontId="5" fillId="13" borderId="26" xfId="0" applyFont="1" applyFill="1" applyBorder="1" applyAlignment="1" applyProtection="1">
      <alignment horizontal="center" vertical="center" wrapText="1"/>
    </xf>
    <xf numFmtId="0" fontId="5" fillId="13" borderId="28" xfId="0" applyFont="1" applyFill="1" applyBorder="1" applyAlignment="1" applyProtection="1">
      <alignment horizontal="center" vertical="center" wrapText="1"/>
    </xf>
    <xf numFmtId="165" fontId="6" fillId="0" borderId="13" xfId="0" applyNumberFormat="1" applyFont="1" applyBorder="1" applyAlignment="1" applyProtection="1">
      <alignment horizontal="center"/>
      <protection hidden="1"/>
    </xf>
    <xf numFmtId="165" fontId="6" fillId="0" borderId="15" xfId="0" applyNumberFormat="1" applyFont="1" applyBorder="1" applyAlignment="1" applyProtection="1">
      <alignment horizontal="center"/>
      <protection hidden="1"/>
    </xf>
    <xf numFmtId="165" fontId="6" fillId="0" borderId="30" xfId="0" applyNumberFormat="1" applyFont="1" applyBorder="1" applyAlignment="1" applyProtection="1">
      <alignment horizontal="center"/>
      <protection hidden="1"/>
    </xf>
    <xf numFmtId="165" fontId="6" fillId="13" borderId="30" xfId="0" applyNumberFormat="1" applyFont="1" applyFill="1" applyBorder="1" applyAlignment="1" applyProtection="1">
      <alignment horizontal="center"/>
      <protection hidden="1"/>
    </xf>
    <xf numFmtId="165" fontId="6" fillId="0" borderId="13" xfId="0" applyNumberFormat="1" applyFont="1" applyFill="1" applyBorder="1" applyAlignment="1" applyProtection="1">
      <alignment horizontal="center"/>
      <protection hidden="1"/>
    </xf>
    <xf numFmtId="165" fontId="6" fillId="0" borderId="16" xfId="0" applyNumberFormat="1" applyFont="1" applyFill="1" applyBorder="1" applyAlignment="1" applyProtection="1">
      <alignment horizontal="center"/>
      <protection hidden="1"/>
    </xf>
    <xf numFmtId="0" fontId="4" fillId="15" borderId="7" xfId="0" applyFont="1" applyFill="1" applyBorder="1" applyAlignment="1" applyProtection="1">
      <alignment horizontal="center" vertical="center"/>
      <protection hidden="1"/>
    </xf>
    <xf numFmtId="0" fontId="4" fillId="15" borderId="33" xfId="0" applyFont="1" applyFill="1" applyBorder="1" applyAlignment="1" applyProtection="1">
      <alignment horizontal="center" vertical="center"/>
      <protection hidden="1"/>
    </xf>
    <xf numFmtId="0" fontId="5" fillId="15" borderId="7" xfId="0" applyFont="1" applyFill="1" applyBorder="1" applyAlignment="1" applyProtection="1">
      <alignment horizontal="center" vertical="center" wrapText="1"/>
      <protection hidden="1"/>
    </xf>
    <xf numFmtId="0" fontId="3" fillId="0" borderId="13" xfId="0" applyFont="1" applyBorder="1" applyAlignment="1" applyProtection="1">
      <alignment horizontal="left"/>
    </xf>
    <xf numFmtId="164" fontId="3" fillId="6" borderId="13" xfId="0" applyNumberFormat="1" applyFont="1" applyFill="1" applyBorder="1" applyAlignment="1" applyProtection="1">
      <alignment horizontal="left" vertical="center"/>
    </xf>
    <xf numFmtId="164" fontId="3" fillId="6" borderId="15" xfId="0" applyNumberFormat="1" applyFont="1" applyFill="1" applyBorder="1" applyAlignment="1" applyProtection="1">
      <alignment horizontal="left" vertical="center"/>
    </xf>
    <xf numFmtId="1" fontId="3" fillId="6" borderId="35" xfId="0" applyNumberFormat="1" applyFont="1" applyFill="1" applyBorder="1" applyAlignment="1" applyProtection="1">
      <alignment horizontal="center" vertical="center"/>
    </xf>
    <xf numFmtId="165" fontId="6" fillId="0" borderId="16" xfId="0" applyNumberFormat="1" applyFont="1" applyBorder="1" applyAlignment="1" applyProtection="1">
      <alignment horizontal="center"/>
      <protection locked="0"/>
    </xf>
    <xf numFmtId="165" fontId="6" fillId="0" borderId="20" xfId="0" applyNumberFormat="1" applyFont="1" applyBorder="1" applyAlignment="1" applyProtection="1">
      <alignment horizontal="center"/>
      <protection hidden="1"/>
    </xf>
    <xf numFmtId="165" fontId="6" fillId="0" borderId="36" xfId="0" applyNumberFormat="1" applyFont="1" applyBorder="1" applyAlignment="1" applyProtection="1">
      <alignment horizontal="center"/>
      <protection hidden="1"/>
    </xf>
    <xf numFmtId="165" fontId="6" fillId="13" borderId="36" xfId="0" applyNumberFormat="1" applyFont="1" applyFill="1" applyBorder="1" applyAlignment="1" applyProtection="1">
      <alignment horizontal="center"/>
      <protection hidden="1"/>
    </xf>
    <xf numFmtId="164" fontId="9" fillId="2" borderId="13" xfId="0" applyNumberFormat="1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horizontal="center" vertical="center"/>
    </xf>
    <xf numFmtId="165" fontId="6" fillId="0" borderId="37" xfId="0" applyNumberFormat="1" applyFont="1" applyBorder="1" applyAlignment="1" applyProtection="1">
      <alignment horizontal="center"/>
    </xf>
    <xf numFmtId="0" fontId="4" fillId="11" borderId="23" xfId="0" applyFont="1" applyFill="1" applyBorder="1" applyAlignment="1" applyProtection="1">
      <alignment horizontal="center" vertical="center"/>
      <protection hidden="1"/>
    </xf>
    <xf numFmtId="0" fontId="4" fillId="11" borderId="8" xfId="0" applyFont="1" applyFill="1" applyBorder="1" applyAlignment="1" applyProtection="1">
      <alignment horizontal="center" vertical="center"/>
      <protection hidden="1"/>
    </xf>
    <xf numFmtId="0" fontId="4" fillId="11" borderId="25" xfId="0" applyFont="1" applyFill="1" applyBorder="1" applyAlignment="1" applyProtection="1">
      <alignment horizontal="center" vertical="center"/>
      <protection hidden="1"/>
    </xf>
    <xf numFmtId="0" fontId="4" fillId="11" borderId="24" xfId="0" applyFont="1" applyFill="1" applyBorder="1" applyAlignment="1" applyProtection="1">
      <alignment horizontal="center" vertical="center"/>
      <protection hidden="1"/>
    </xf>
    <xf numFmtId="0" fontId="4" fillId="12" borderId="31" xfId="0" applyFont="1" applyFill="1" applyBorder="1" applyAlignment="1" applyProtection="1">
      <alignment horizontal="center" vertical="center"/>
      <protection hidden="1"/>
    </xf>
    <xf numFmtId="0" fontId="4" fillId="12" borderId="0" xfId="0" applyFont="1" applyFill="1" applyBorder="1" applyAlignment="1" applyProtection="1">
      <alignment horizontal="center" vertical="center"/>
      <protection hidden="1"/>
    </xf>
    <xf numFmtId="0" fontId="4" fillId="12" borderId="10" xfId="0" applyFont="1" applyFill="1" applyBorder="1" applyAlignment="1" applyProtection="1">
      <alignment horizontal="center" vertical="center"/>
      <protection hidden="1"/>
    </xf>
    <xf numFmtId="0" fontId="4" fillId="12" borderId="32" xfId="0" applyFont="1" applyFill="1" applyBorder="1" applyAlignment="1" applyProtection="1">
      <alignment horizontal="center" vertical="center"/>
      <protection hidden="1"/>
    </xf>
    <xf numFmtId="165" fontId="6" fillId="0" borderId="21" xfId="0" applyNumberFormat="1" applyFont="1" applyBorder="1" applyAlignment="1" applyProtection="1">
      <alignment horizontal="center"/>
      <protection locked="0"/>
    </xf>
    <xf numFmtId="0" fontId="4" fillId="11" borderId="0" xfId="0" applyFont="1" applyFill="1" applyBorder="1" applyAlignment="1" applyProtection="1">
      <alignment horizontal="center" vertical="center"/>
      <protection hidden="1"/>
    </xf>
    <xf numFmtId="165" fontId="6" fillId="0" borderId="20" xfId="0" applyNumberFormat="1" applyFont="1" applyFill="1" applyBorder="1" applyAlignment="1" applyProtection="1">
      <alignment horizontal="center"/>
      <protection hidden="1"/>
    </xf>
    <xf numFmtId="165" fontId="6" fillId="0" borderId="21" xfId="0" applyNumberFormat="1" applyFont="1" applyFill="1" applyBorder="1" applyAlignment="1" applyProtection="1">
      <alignment horizontal="center"/>
      <protection hidden="1"/>
    </xf>
    <xf numFmtId="164" fontId="3" fillId="7" borderId="13" xfId="0" applyNumberFormat="1" applyFont="1" applyFill="1" applyBorder="1" applyAlignment="1" applyProtection="1">
      <alignment horizontal="left" vertical="center"/>
    </xf>
    <xf numFmtId="165" fontId="6" fillId="0" borderId="51" xfId="0" applyNumberFormat="1" applyFont="1" applyFill="1" applyBorder="1" applyAlignment="1" applyProtection="1">
      <alignment horizontal="center"/>
      <protection hidden="1"/>
    </xf>
    <xf numFmtId="165" fontId="6" fillId="0" borderId="3" xfId="0" applyNumberFormat="1" applyFont="1" applyFill="1" applyBorder="1" applyAlignment="1" applyProtection="1">
      <alignment horizontal="center"/>
      <protection hidden="1"/>
    </xf>
    <xf numFmtId="165" fontId="6" fillId="0" borderId="52" xfId="0" applyNumberFormat="1" applyFont="1" applyFill="1" applyBorder="1" applyAlignment="1" applyProtection="1">
      <alignment horizontal="center"/>
      <protection hidden="1"/>
    </xf>
    <xf numFmtId="165" fontId="6" fillId="16" borderId="53" xfId="0" applyNumberFormat="1" applyFont="1" applyFill="1" applyBorder="1" applyAlignment="1" applyProtection="1">
      <alignment horizontal="center"/>
      <protection hidden="1"/>
    </xf>
    <xf numFmtId="165" fontId="6" fillId="16" borderId="34" xfId="0" applyNumberFormat="1" applyFont="1" applyFill="1" applyBorder="1" applyAlignment="1" applyProtection="1">
      <alignment horizontal="center"/>
      <protection hidden="1"/>
    </xf>
    <xf numFmtId="165" fontId="6" fillId="16" borderId="54" xfId="0" applyNumberFormat="1" applyFont="1" applyFill="1" applyBorder="1" applyAlignment="1" applyProtection="1">
      <alignment horizontal="center"/>
      <protection hidden="1"/>
    </xf>
    <xf numFmtId="0" fontId="5" fillId="0" borderId="13" xfId="0" applyFont="1" applyFill="1" applyBorder="1" applyAlignment="1" applyProtection="1">
      <alignment horizontal="center"/>
      <protection locked="0"/>
    </xf>
    <xf numFmtId="0" fontId="5" fillId="0" borderId="4" xfId="0" applyFont="1" applyFill="1" applyBorder="1" applyAlignment="1" applyProtection="1">
      <alignment horizontal="center"/>
      <protection locked="0"/>
    </xf>
    <xf numFmtId="0" fontId="5" fillId="0" borderId="45" xfId="0" applyFont="1" applyFill="1" applyBorder="1" applyAlignment="1" applyProtection="1">
      <alignment horizontal="center"/>
      <protection locked="0"/>
    </xf>
    <xf numFmtId="165" fontId="6" fillId="0" borderId="20" xfId="0" applyNumberFormat="1" applyFont="1" applyFill="1" applyBorder="1" applyAlignment="1" applyProtection="1">
      <alignment horizontal="center"/>
      <protection locked="0"/>
    </xf>
    <xf numFmtId="165" fontId="6" fillId="0" borderId="36" xfId="0" applyNumberFormat="1" applyFont="1" applyFill="1" applyBorder="1" applyAlignment="1" applyProtection="1">
      <alignment horizontal="center"/>
      <protection locked="0"/>
    </xf>
    <xf numFmtId="165" fontId="6" fillId="0" borderId="44" xfId="0" applyNumberFormat="1" applyFont="1" applyFill="1" applyBorder="1" applyAlignment="1" applyProtection="1">
      <alignment horizontal="center"/>
      <protection locked="0"/>
    </xf>
    <xf numFmtId="165" fontId="6" fillId="13" borderId="36" xfId="0" applyNumberFormat="1" applyFont="1" applyFill="1" applyBorder="1" applyAlignment="1" applyProtection="1">
      <alignment horizontal="center"/>
      <protection locked="0"/>
    </xf>
    <xf numFmtId="165" fontId="6" fillId="13" borderId="47" xfId="0" applyNumberFormat="1" applyFont="1" applyFill="1" applyBorder="1" applyAlignment="1" applyProtection="1">
      <alignment horizontal="center"/>
      <protection locked="0"/>
    </xf>
    <xf numFmtId="165" fontId="6" fillId="13" borderId="20" xfId="0" applyNumberFormat="1" applyFont="1" applyFill="1" applyBorder="1" applyAlignment="1" applyProtection="1">
      <alignment horizontal="center"/>
      <protection locked="0"/>
    </xf>
    <xf numFmtId="165" fontId="6" fillId="13" borderId="44" xfId="0" applyNumberFormat="1" applyFont="1" applyFill="1" applyBorder="1" applyAlignment="1" applyProtection="1">
      <alignment horizontal="center"/>
      <protection locked="0"/>
    </xf>
    <xf numFmtId="165" fontId="6" fillId="13" borderId="21" xfId="0" applyNumberFormat="1" applyFont="1" applyFill="1" applyBorder="1" applyAlignment="1" applyProtection="1">
      <alignment horizontal="center"/>
      <protection locked="0"/>
    </xf>
    <xf numFmtId="165" fontId="6" fillId="13" borderId="22" xfId="0" applyNumberFormat="1" applyFont="1" applyFill="1" applyBorder="1" applyAlignment="1" applyProtection="1">
      <alignment horizontal="center"/>
      <protection locked="0"/>
    </xf>
    <xf numFmtId="165" fontId="6" fillId="0" borderId="13" xfId="0" applyNumberFormat="1" applyFont="1" applyFill="1" applyBorder="1" applyAlignment="1" applyProtection="1">
      <alignment horizontal="center"/>
      <protection locked="0"/>
    </xf>
    <xf numFmtId="165" fontId="6" fillId="0" borderId="4" xfId="0" applyNumberFormat="1" applyFont="1" applyFill="1" applyBorder="1" applyAlignment="1" applyProtection="1">
      <alignment horizontal="center"/>
      <protection locked="0"/>
    </xf>
    <xf numFmtId="165" fontId="6" fillId="0" borderId="45" xfId="0" applyNumberFormat="1" applyFont="1" applyFill="1" applyBorder="1" applyAlignment="1" applyProtection="1">
      <alignment horizontal="center"/>
      <protection locked="0"/>
    </xf>
    <xf numFmtId="165" fontId="6" fillId="13" borderId="4" xfId="0" applyNumberFormat="1" applyFont="1" applyFill="1" applyBorder="1" applyAlignment="1" applyProtection="1">
      <alignment horizontal="center"/>
      <protection locked="0"/>
    </xf>
    <xf numFmtId="165" fontId="6" fillId="13" borderId="6" xfId="0" applyNumberFormat="1" applyFont="1" applyFill="1" applyBorder="1" applyAlignment="1" applyProtection="1">
      <alignment horizontal="center"/>
      <protection locked="0"/>
    </xf>
    <xf numFmtId="165" fontId="6" fillId="13" borderId="13" xfId="0" applyNumberFormat="1" applyFont="1" applyFill="1" applyBorder="1" applyAlignment="1" applyProtection="1">
      <alignment horizontal="center"/>
      <protection locked="0"/>
    </xf>
    <xf numFmtId="165" fontId="6" fillId="13" borderId="45" xfId="0" applyNumberFormat="1" applyFont="1" applyFill="1" applyBorder="1" applyAlignment="1" applyProtection="1">
      <alignment horizontal="center"/>
      <protection locked="0"/>
    </xf>
    <xf numFmtId="165" fontId="6" fillId="13" borderId="1" xfId="0" applyNumberFormat="1" applyFont="1" applyFill="1" applyBorder="1" applyAlignment="1" applyProtection="1">
      <alignment horizontal="center"/>
      <protection locked="0"/>
    </xf>
    <xf numFmtId="165" fontId="6" fillId="13" borderId="14" xfId="0" applyNumberFormat="1" applyFont="1" applyFill="1" applyBorder="1" applyAlignment="1" applyProtection="1">
      <alignment horizontal="center"/>
      <protection locked="0"/>
    </xf>
    <xf numFmtId="165" fontId="6" fillId="0" borderId="15" xfId="0" applyNumberFormat="1" applyFont="1" applyFill="1" applyBorder="1" applyAlignment="1" applyProtection="1">
      <alignment horizontal="center"/>
      <protection locked="0"/>
    </xf>
    <xf numFmtId="165" fontId="6" fillId="0" borderId="30" xfId="0" applyNumberFormat="1" applyFont="1" applyFill="1" applyBorder="1" applyAlignment="1" applyProtection="1">
      <alignment horizontal="center"/>
      <protection locked="0"/>
    </xf>
    <xf numFmtId="165" fontId="6" fillId="0" borderId="46" xfId="0" applyNumberFormat="1" applyFont="1" applyFill="1" applyBorder="1" applyAlignment="1" applyProtection="1">
      <alignment horizontal="center"/>
      <protection locked="0"/>
    </xf>
    <xf numFmtId="165" fontId="6" fillId="13" borderId="30" xfId="0" applyNumberFormat="1" applyFont="1" applyFill="1" applyBorder="1" applyAlignment="1" applyProtection="1">
      <alignment horizontal="center"/>
      <protection locked="0"/>
    </xf>
    <xf numFmtId="165" fontId="6" fillId="13" borderId="35" xfId="0" applyNumberFormat="1" applyFont="1" applyFill="1" applyBorder="1" applyAlignment="1" applyProtection="1">
      <alignment horizontal="center"/>
      <protection locked="0"/>
    </xf>
    <xf numFmtId="165" fontId="6" fillId="13" borderId="15" xfId="0" applyNumberFormat="1" applyFont="1" applyFill="1" applyBorder="1" applyAlignment="1" applyProtection="1">
      <alignment horizontal="center"/>
      <protection locked="0"/>
    </xf>
    <xf numFmtId="165" fontId="6" fillId="13" borderId="46" xfId="0" applyNumberFormat="1" applyFont="1" applyFill="1" applyBorder="1" applyAlignment="1" applyProtection="1">
      <alignment horizontal="center"/>
      <protection locked="0"/>
    </xf>
    <xf numFmtId="165" fontId="6" fillId="13" borderId="16" xfId="0" applyNumberFormat="1" applyFont="1" applyFill="1" applyBorder="1" applyAlignment="1" applyProtection="1">
      <alignment horizontal="center"/>
      <protection locked="0"/>
    </xf>
    <xf numFmtId="165" fontId="6" fillId="13" borderId="17" xfId="0" applyNumberFormat="1" applyFont="1" applyFill="1" applyBorder="1" applyAlignment="1" applyProtection="1">
      <alignment horizontal="center"/>
      <protection locked="0"/>
    </xf>
    <xf numFmtId="0" fontId="5" fillId="0" borderId="20" xfId="0" applyFont="1" applyFill="1" applyBorder="1" applyAlignment="1" applyProtection="1">
      <alignment horizontal="center"/>
      <protection locked="0"/>
    </xf>
    <xf numFmtId="0" fontId="5" fillId="0" borderId="36" xfId="0" applyFont="1" applyFill="1" applyBorder="1" applyAlignment="1" applyProtection="1">
      <alignment horizontal="center"/>
      <protection locked="0"/>
    </xf>
    <xf numFmtId="0" fontId="5" fillId="0" borderId="44" xfId="0" applyFont="1" applyFill="1" applyBorder="1" applyAlignment="1" applyProtection="1">
      <alignment horizontal="center"/>
      <protection locked="0"/>
    </xf>
    <xf numFmtId="0" fontId="10" fillId="0" borderId="13" xfId="0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 applyProtection="1">
      <alignment horizontal="center"/>
      <protection locked="0"/>
    </xf>
    <xf numFmtId="0" fontId="10" fillId="0" borderId="45" xfId="0" applyFont="1" applyFill="1" applyBorder="1" applyAlignment="1" applyProtection="1">
      <alignment horizontal="center"/>
      <protection locked="0"/>
    </xf>
    <xf numFmtId="0" fontId="7" fillId="0" borderId="13" xfId="0" applyFont="1" applyFill="1" applyBorder="1" applyAlignment="1" applyProtection="1">
      <alignment horizontal="center"/>
      <protection locked="0"/>
    </xf>
    <xf numFmtId="0" fontId="7" fillId="0" borderId="4" xfId="0" applyFont="1" applyFill="1" applyBorder="1" applyAlignment="1" applyProtection="1">
      <alignment horizontal="center"/>
      <protection locked="0"/>
    </xf>
    <xf numFmtId="0" fontId="7" fillId="0" borderId="45" xfId="0" applyFont="1" applyFill="1" applyBorder="1" applyAlignment="1" applyProtection="1">
      <alignment horizontal="center"/>
      <protection locked="0"/>
    </xf>
    <xf numFmtId="0" fontId="7" fillId="0" borderId="15" xfId="0" applyFont="1" applyFill="1" applyBorder="1" applyAlignment="1" applyProtection="1">
      <alignment horizontal="center"/>
      <protection locked="0"/>
    </xf>
    <xf numFmtId="0" fontId="7" fillId="0" borderId="30" xfId="0" applyFont="1" applyFill="1" applyBorder="1" applyAlignment="1" applyProtection="1">
      <alignment horizontal="center"/>
      <protection locked="0"/>
    </xf>
    <xf numFmtId="0" fontId="7" fillId="0" borderId="46" xfId="0" applyFont="1" applyFill="1" applyBorder="1" applyAlignment="1" applyProtection="1">
      <alignment horizontal="center"/>
      <protection locked="0"/>
    </xf>
    <xf numFmtId="0" fontId="5" fillId="6" borderId="7" xfId="0" applyFont="1" applyFill="1" applyBorder="1" applyAlignment="1" applyProtection="1">
      <alignment horizontal="center" vertical="center"/>
    </xf>
    <xf numFmtId="0" fontId="5" fillId="6" borderId="48" xfId="0" applyFont="1" applyFill="1" applyBorder="1" applyAlignment="1" applyProtection="1">
      <alignment horizontal="center" vertical="center"/>
    </xf>
    <xf numFmtId="0" fontId="5" fillId="6" borderId="27" xfId="0" applyFont="1" applyFill="1" applyBorder="1" applyAlignment="1" applyProtection="1">
      <alignment horizontal="center" vertical="center"/>
    </xf>
    <xf numFmtId="165" fontId="6" fillId="13" borderId="49" xfId="0" applyNumberFormat="1" applyFont="1" applyFill="1" applyBorder="1" applyAlignment="1" applyProtection="1">
      <alignment horizontal="center"/>
      <protection locked="0"/>
    </xf>
    <xf numFmtId="165" fontId="6" fillId="13" borderId="50" xfId="0" applyNumberFormat="1" applyFont="1" applyFill="1" applyBorder="1" applyAlignment="1" applyProtection="1">
      <alignment horizontal="center"/>
      <protection locked="0"/>
    </xf>
    <xf numFmtId="0" fontId="5" fillId="18" borderId="20" xfId="0" applyFont="1" applyFill="1" applyBorder="1" applyAlignment="1">
      <alignment horizontal="center"/>
    </xf>
    <xf numFmtId="0" fontId="5" fillId="18" borderId="36" xfId="0" applyFont="1" applyFill="1" applyBorder="1" applyAlignment="1">
      <alignment horizontal="center"/>
    </xf>
    <xf numFmtId="0" fontId="5" fillId="18" borderId="44" xfId="0" applyFont="1" applyFill="1" applyBorder="1" applyAlignment="1">
      <alignment horizontal="center"/>
    </xf>
    <xf numFmtId="0" fontId="5" fillId="20" borderId="20" xfId="0" applyFont="1" applyFill="1" applyBorder="1" applyAlignment="1">
      <alignment horizontal="center"/>
    </xf>
    <xf numFmtId="0" fontId="5" fillId="20" borderId="36" xfId="0" applyFont="1" applyFill="1" applyBorder="1" applyAlignment="1">
      <alignment horizontal="center"/>
    </xf>
    <xf numFmtId="0" fontId="5" fillId="20" borderId="44" xfId="0" applyFont="1" applyFill="1" applyBorder="1" applyAlignment="1">
      <alignment horizontal="center"/>
    </xf>
    <xf numFmtId="0" fontId="10" fillId="21" borderId="13" xfId="0" applyFont="1" applyFill="1" applyBorder="1" applyAlignment="1">
      <alignment horizontal="center"/>
    </xf>
    <xf numFmtId="0" fontId="10" fillId="21" borderId="4" xfId="0" applyFont="1" applyFill="1" applyBorder="1" applyAlignment="1">
      <alignment horizontal="center"/>
    </xf>
    <xf numFmtId="0" fontId="10" fillId="21" borderId="45" xfId="0" applyFont="1" applyFill="1" applyBorder="1" applyAlignment="1">
      <alignment horizontal="center"/>
    </xf>
    <xf numFmtId="0" fontId="10" fillId="18" borderId="13" xfId="0" applyFont="1" applyFill="1" applyBorder="1" applyAlignment="1">
      <alignment horizontal="center"/>
    </xf>
    <xf numFmtId="0" fontId="10" fillId="18" borderId="4" xfId="0" applyFont="1" applyFill="1" applyBorder="1" applyAlignment="1">
      <alignment horizontal="center"/>
    </xf>
    <xf numFmtId="0" fontId="10" fillId="18" borderId="45" xfId="0" applyFont="1" applyFill="1" applyBorder="1" applyAlignment="1">
      <alignment horizontal="center"/>
    </xf>
    <xf numFmtId="0" fontId="5" fillId="18" borderId="13" xfId="0" applyFont="1" applyFill="1" applyBorder="1" applyAlignment="1">
      <alignment horizontal="center"/>
    </xf>
    <xf numFmtId="0" fontId="5" fillId="18" borderId="4" xfId="0" applyFont="1" applyFill="1" applyBorder="1" applyAlignment="1">
      <alignment horizontal="center"/>
    </xf>
    <xf numFmtId="0" fontId="5" fillId="18" borderId="45" xfId="0" applyFont="1" applyFill="1" applyBorder="1" applyAlignment="1">
      <alignment horizontal="center"/>
    </xf>
    <xf numFmtId="0" fontId="5" fillId="7" borderId="13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45" xfId="0" applyFont="1" applyFill="1" applyBorder="1" applyAlignment="1">
      <alignment horizontal="center"/>
    </xf>
    <xf numFmtId="0" fontId="5" fillId="20" borderId="13" xfId="0" applyFont="1" applyFill="1" applyBorder="1" applyAlignment="1">
      <alignment horizontal="center"/>
    </xf>
    <xf numFmtId="0" fontId="5" fillId="20" borderId="4" xfId="0" applyFont="1" applyFill="1" applyBorder="1" applyAlignment="1">
      <alignment horizontal="center"/>
    </xf>
    <xf numFmtId="0" fontId="5" fillId="20" borderId="45" xfId="0" applyFont="1" applyFill="1" applyBorder="1" applyAlignment="1">
      <alignment horizontal="center"/>
    </xf>
    <xf numFmtId="0" fontId="7" fillId="22" borderId="13" xfId="0" applyFont="1" applyFill="1" applyBorder="1" applyAlignment="1">
      <alignment horizontal="center"/>
    </xf>
    <xf numFmtId="0" fontId="7" fillId="22" borderId="4" xfId="0" applyFont="1" applyFill="1" applyBorder="1" applyAlignment="1">
      <alignment horizontal="center"/>
    </xf>
    <xf numFmtId="0" fontId="7" fillId="22" borderId="45" xfId="0" applyFont="1" applyFill="1" applyBorder="1" applyAlignment="1">
      <alignment horizontal="center"/>
    </xf>
    <xf numFmtId="0" fontId="7" fillId="23" borderId="13" xfId="0" applyFont="1" applyFill="1" applyBorder="1" applyAlignment="1">
      <alignment horizontal="center"/>
    </xf>
    <xf numFmtId="0" fontId="7" fillId="23" borderId="4" xfId="0" applyFont="1" applyFill="1" applyBorder="1" applyAlignment="1">
      <alignment horizontal="center"/>
    </xf>
    <xf numFmtId="0" fontId="7" fillId="23" borderId="45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45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5" fillId="4" borderId="45" xfId="0" applyFont="1" applyFill="1" applyBorder="1" applyAlignment="1">
      <alignment horizontal="center"/>
    </xf>
    <xf numFmtId="0" fontId="5" fillId="24" borderId="15" xfId="0" applyFont="1" applyFill="1" applyBorder="1" applyAlignment="1">
      <alignment horizontal="center"/>
    </xf>
    <xf numFmtId="0" fontId="5" fillId="24" borderId="30" xfId="0" applyFont="1" applyFill="1" applyBorder="1" applyAlignment="1">
      <alignment horizontal="center"/>
    </xf>
    <xf numFmtId="0" fontId="5" fillId="24" borderId="46" xfId="0" applyFont="1" applyFill="1" applyBorder="1" applyAlignment="1">
      <alignment horizontal="center"/>
    </xf>
    <xf numFmtId="0" fontId="5" fillId="20" borderId="15" xfId="0" applyFont="1" applyFill="1" applyBorder="1" applyAlignment="1">
      <alignment horizontal="center"/>
    </xf>
    <xf numFmtId="0" fontId="5" fillId="20" borderId="30" xfId="0" applyFont="1" applyFill="1" applyBorder="1" applyAlignment="1">
      <alignment horizontal="center"/>
    </xf>
    <xf numFmtId="0" fontId="5" fillId="20" borderId="46" xfId="0" applyFont="1" applyFill="1" applyBorder="1" applyAlignment="1">
      <alignment horizontal="center"/>
    </xf>
    <xf numFmtId="0" fontId="5" fillId="18" borderId="15" xfId="0" applyFont="1" applyFill="1" applyBorder="1" applyAlignment="1">
      <alignment horizontal="center"/>
    </xf>
    <xf numFmtId="0" fontId="5" fillId="18" borderId="30" xfId="0" applyFont="1" applyFill="1" applyBorder="1" applyAlignment="1">
      <alignment horizontal="center"/>
    </xf>
    <xf numFmtId="0" fontId="5" fillId="18" borderId="46" xfId="0" applyFont="1" applyFill="1" applyBorder="1" applyAlignment="1">
      <alignment horizontal="center"/>
    </xf>
    <xf numFmtId="165" fontId="6" fillId="25" borderId="1" xfId="0" applyNumberFormat="1" applyFont="1" applyFill="1" applyBorder="1" applyAlignment="1" applyProtection="1">
      <alignment horizontal="center"/>
      <protection locked="0"/>
    </xf>
    <xf numFmtId="49" fontId="1" fillId="17" borderId="0" xfId="0" applyNumberFormat="1" applyFont="1" applyFill="1" applyBorder="1" applyAlignment="1" applyProtection="1">
      <alignment vertical="center"/>
    </xf>
    <xf numFmtId="0" fontId="2" fillId="17" borderId="0" xfId="0" applyFont="1" applyFill="1" applyBorder="1" applyAlignment="1" applyProtection="1"/>
    <xf numFmtId="0" fontId="5" fillId="6" borderId="39" xfId="0" applyFont="1" applyFill="1" applyBorder="1" applyAlignment="1" applyProtection="1">
      <alignment horizontal="center" vertical="center"/>
    </xf>
    <xf numFmtId="165" fontId="6" fillId="13" borderId="47" xfId="0" applyNumberFormat="1" applyFont="1" applyFill="1" applyBorder="1" applyAlignment="1" applyProtection="1">
      <alignment horizontal="center"/>
      <protection hidden="1"/>
    </xf>
    <xf numFmtId="165" fontId="6" fillId="13" borderId="6" xfId="0" applyNumberFormat="1" applyFont="1" applyFill="1" applyBorder="1" applyAlignment="1" applyProtection="1">
      <alignment horizontal="center"/>
      <protection hidden="1"/>
    </xf>
    <xf numFmtId="165" fontId="6" fillId="13" borderId="35" xfId="0" applyNumberFormat="1" applyFont="1" applyFill="1" applyBorder="1" applyAlignment="1" applyProtection="1">
      <alignment horizontal="center"/>
      <protection hidden="1"/>
    </xf>
    <xf numFmtId="165" fontId="6" fillId="0" borderId="36" xfId="0" applyNumberFormat="1" applyFont="1" applyBorder="1" applyAlignment="1" applyProtection="1">
      <alignment horizontal="center"/>
      <protection locked="0"/>
    </xf>
    <xf numFmtId="165" fontId="6" fillId="0" borderId="4" xfId="0" applyNumberFormat="1" applyFont="1" applyBorder="1" applyAlignment="1" applyProtection="1">
      <alignment horizontal="center"/>
      <protection locked="0"/>
    </xf>
    <xf numFmtId="165" fontId="6" fillId="25" borderId="4" xfId="0" applyNumberFormat="1" applyFont="1" applyFill="1" applyBorder="1" applyAlignment="1" applyProtection="1">
      <alignment horizontal="center"/>
      <protection locked="0"/>
    </xf>
    <xf numFmtId="165" fontId="6" fillId="0" borderId="30" xfId="0" applyNumberFormat="1" applyFont="1" applyBorder="1" applyAlignment="1" applyProtection="1">
      <alignment horizontal="center"/>
      <protection locked="0"/>
    </xf>
    <xf numFmtId="0" fontId="5" fillId="8" borderId="7" xfId="0" applyFont="1" applyFill="1" applyBorder="1" applyAlignment="1" applyProtection="1">
      <alignment horizontal="center" vertical="center"/>
    </xf>
    <xf numFmtId="0" fontId="5" fillId="9" borderId="58" xfId="0" applyFont="1" applyFill="1" applyBorder="1" applyAlignment="1" applyProtection="1">
      <alignment horizontal="center" vertical="center"/>
    </xf>
    <xf numFmtId="0" fontId="5" fillId="9" borderId="48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</xf>
    <xf numFmtId="0" fontId="7" fillId="5" borderId="39" xfId="0" applyFont="1" applyFill="1" applyBorder="1" applyAlignment="1" applyProtection="1">
      <alignment horizontal="center" vertical="center"/>
    </xf>
    <xf numFmtId="49" fontId="5" fillId="17" borderId="0" xfId="0" applyNumberFormat="1" applyFont="1" applyFill="1" applyBorder="1" applyAlignment="1" applyProtection="1">
      <alignment vertical="center"/>
    </xf>
    <xf numFmtId="165" fontId="12" fillId="8" borderId="21" xfId="0" applyNumberFormat="1" applyFont="1" applyFill="1" applyBorder="1" applyAlignment="1" applyProtection="1">
      <alignment horizontal="center" vertical="center"/>
    </xf>
    <xf numFmtId="165" fontId="12" fillId="6" borderId="21" xfId="0" applyNumberFormat="1" applyFont="1" applyFill="1" applyBorder="1" applyAlignment="1" applyProtection="1">
      <alignment horizontal="center" vertical="center"/>
    </xf>
    <xf numFmtId="165" fontId="12" fillId="10" borderId="1" xfId="0" applyNumberFormat="1" applyFont="1" applyFill="1" applyBorder="1" applyAlignment="1" applyProtection="1">
      <alignment horizontal="center" vertical="center"/>
    </xf>
    <xf numFmtId="165" fontId="12" fillId="9" borderId="1" xfId="0" applyNumberFormat="1" applyFont="1" applyFill="1" applyBorder="1" applyAlignment="1" applyProtection="1">
      <alignment horizontal="center" vertical="center"/>
    </xf>
    <xf numFmtId="165" fontId="12" fillId="5" borderId="21" xfId="0" applyNumberFormat="1" applyFont="1" applyFill="1" applyBorder="1" applyAlignment="1" applyProtection="1">
      <alignment horizontal="center" vertical="center"/>
    </xf>
    <xf numFmtId="165" fontId="12" fillId="13" borderId="21" xfId="0" applyNumberFormat="1" applyFont="1" applyFill="1" applyBorder="1" applyAlignment="1" applyProtection="1">
      <alignment horizontal="center" vertical="center"/>
    </xf>
    <xf numFmtId="165" fontId="11" fillId="6" borderId="21" xfId="0" applyNumberFormat="1" applyFont="1" applyFill="1" applyBorder="1" applyAlignment="1" applyProtection="1">
      <alignment horizontal="center" vertical="center"/>
    </xf>
    <xf numFmtId="165" fontId="11" fillId="14" borderId="22" xfId="0" applyNumberFormat="1" applyFont="1" applyFill="1" applyBorder="1" applyAlignment="1" applyProtection="1">
      <alignment horizontal="center" vertical="center"/>
    </xf>
    <xf numFmtId="0" fontId="0" fillId="0" borderId="0" xfId="0" applyFont="1" applyProtection="1"/>
    <xf numFmtId="165" fontId="12" fillId="5" borderId="1" xfId="0" applyNumberFormat="1" applyFont="1" applyFill="1" applyBorder="1" applyAlignment="1" applyProtection="1">
      <alignment horizontal="center" vertical="center"/>
    </xf>
    <xf numFmtId="165" fontId="12" fillId="13" borderId="1" xfId="0" applyNumberFormat="1" applyFont="1" applyFill="1" applyBorder="1" applyAlignment="1" applyProtection="1">
      <alignment horizontal="center" vertical="center"/>
    </xf>
    <xf numFmtId="165" fontId="11" fillId="6" borderId="1" xfId="0" applyNumberFormat="1" applyFont="1" applyFill="1" applyBorder="1" applyAlignment="1" applyProtection="1">
      <alignment horizontal="center" vertical="center"/>
    </xf>
    <xf numFmtId="165" fontId="11" fillId="13" borderId="14" xfId="0" applyNumberFormat="1" applyFont="1" applyFill="1" applyBorder="1" applyAlignment="1" applyProtection="1">
      <alignment horizontal="center" vertical="center"/>
    </xf>
    <xf numFmtId="4" fontId="12" fillId="5" borderId="1" xfId="0" applyNumberFormat="1" applyFont="1" applyFill="1" applyBorder="1" applyAlignment="1" applyProtection="1">
      <alignment horizontal="center" vertical="center"/>
    </xf>
    <xf numFmtId="4" fontId="12" fillId="13" borderId="1" xfId="0" applyNumberFormat="1" applyFont="1" applyFill="1" applyBorder="1" applyAlignment="1" applyProtection="1">
      <alignment horizontal="center" vertical="center"/>
    </xf>
    <xf numFmtId="4" fontId="11" fillId="6" borderId="1" xfId="0" applyNumberFormat="1" applyFont="1" applyFill="1" applyBorder="1" applyAlignment="1" applyProtection="1">
      <alignment horizontal="center" vertical="center"/>
    </xf>
    <xf numFmtId="4" fontId="11" fillId="6" borderId="3" xfId="0" applyNumberFormat="1" applyFont="1" applyFill="1" applyBorder="1" applyAlignment="1" applyProtection="1">
      <alignment horizontal="center" vertical="center"/>
    </xf>
    <xf numFmtId="165" fontId="14" fillId="5" borderId="1" xfId="0" applyNumberFormat="1" applyFont="1" applyFill="1" applyBorder="1" applyAlignment="1" applyProtection="1">
      <alignment horizontal="center" vertical="center"/>
    </xf>
    <xf numFmtId="165" fontId="14" fillId="13" borderId="1" xfId="0" applyNumberFormat="1" applyFont="1" applyFill="1" applyBorder="1" applyAlignment="1" applyProtection="1">
      <alignment horizontal="center" vertical="center"/>
    </xf>
    <xf numFmtId="165" fontId="15" fillId="6" borderId="1" xfId="0" applyNumberFormat="1" applyFont="1" applyFill="1" applyBorder="1" applyAlignment="1" applyProtection="1">
      <alignment horizontal="center" vertical="center"/>
    </xf>
    <xf numFmtId="165" fontId="11" fillId="14" borderId="19" xfId="0" applyNumberFormat="1" applyFont="1" applyFill="1" applyBorder="1" applyAlignment="1" applyProtection="1">
      <alignment horizontal="center" vertical="center"/>
    </xf>
    <xf numFmtId="49" fontId="5" fillId="17" borderId="32" xfId="0" applyNumberFormat="1" applyFont="1" applyFill="1" applyBorder="1" applyAlignment="1" applyProtection="1">
      <alignment vertical="center"/>
    </xf>
    <xf numFmtId="49" fontId="3" fillId="13" borderId="1" xfId="0" applyNumberFormat="1" applyFont="1" applyFill="1" applyBorder="1" applyAlignment="1" applyProtection="1">
      <alignment horizontal="center" vertical="center"/>
      <protection locked="0"/>
    </xf>
    <xf numFmtId="0" fontId="6" fillId="13" borderId="2" xfId="0" applyFont="1" applyFill="1" applyBorder="1" applyAlignment="1" applyProtection="1">
      <alignment horizontal="center"/>
    </xf>
    <xf numFmtId="165" fontId="6" fillId="0" borderId="50" xfId="0" applyNumberFormat="1" applyFont="1" applyBorder="1" applyAlignment="1" applyProtection="1">
      <alignment horizontal="center"/>
      <protection locked="0"/>
    </xf>
    <xf numFmtId="165" fontId="6" fillId="0" borderId="15" xfId="0" applyNumberFormat="1" applyFont="1" applyBorder="1" applyAlignment="1" applyProtection="1">
      <alignment horizontal="center"/>
      <protection locked="0"/>
    </xf>
    <xf numFmtId="165" fontId="6" fillId="13" borderId="43" xfId="0" applyNumberFormat="1" applyFont="1" applyFill="1" applyBorder="1" applyAlignment="1" applyProtection="1">
      <alignment horizontal="center"/>
      <protection hidden="1"/>
    </xf>
    <xf numFmtId="167" fontId="9" fillId="26" borderId="17" xfId="0" applyNumberFormat="1" applyFont="1" applyFill="1" applyBorder="1" applyAlignment="1">
      <alignment horizontal="center" vertical="center"/>
    </xf>
    <xf numFmtId="167" fontId="9" fillId="26" borderId="16" xfId="0" applyNumberFormat="1" applyFont="1" applyFill="1" applyBorder="1" applyAlignment="1">
      <alignment horizontal="center" vertical="center"/>
    </xf>
    <xf numFmtId="167" fontId="9" fillId="26" borderId="30" xfId="0" applyNumberFormat="1" applyFont="1" applyFill="1" applyBorder="1" applyAlignment="1">
      <alignment horizontal="center" vertical="center"/>
    </xf>
    <xf numFmtId="0" fontId="0" fillId="0" borderId="17" xfId="0" applyBorder="1"/>
    <xf numFmtId="0" fontId="0" fillId="0" borderId="16" xfId="0" applyBorder="1"/>
    <xf numFmtId="0" fontId="0" fillId="0" borderId="15" xfId="0" applyBorder="1"/>
    <xf numFmtId="2" fontId="5" fillId="3" borderId="52" xfId="0" applyNumberFormat="1" applyFont="1" applyFill="1" applyBorder="1" applyAlignment="1">
      <alignment horizontal="center" vertical="center"/>
    </xf>
    <xf numFmtId="2" fontId="5" fillId="3" borderId="16" xfId="0" applyNumberFormat="1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/>
    </xf>
    <xf numFmtId="2" fontId="5" fillId="23" borderId="17" xfId="0" applyNumberFormat="1" applyFont="1" applyFill="1" applyBorder="1" applyAlignment="1">
      <alignment horizontal="center" vertical="center"/>
    </xf>
    <xf numFmtId="2" fontId="5" fillId="23" borderId="16" xfId="0" applyNumberFormat="1" applyFont="1" applyFill="1" applyBorder="1" applyAlignment="1">
      <alignment horizontal="center" vertical="center"/>
    </xf>
    <xf numFmtId="0" fontId="5" fillId="23" borderId="15" xfId="0" applyFont="1" applyFill="1" applyBorder="1" applyAlignment="1">
      <alignment horizontal="center"/>
    </xf>
    <xf numFmtId="2" fontId="5" fillId="0" borderId="52" xfId="0" applyNumberFormat="1" applyFont="1" applyFill="1" applyBorder="1" applyAlignment="1">
      <alignment horizontal="center" vertical="center"/>
    </xf>
    <xf numFmtId="2" fontId="5" fillId="0" borderId="16" xfId="0" applyNumberFormat="1" applyFont="1" applyFill="1" applyBorder="1" applyAlignment="1">
      <alignment horizontal="center" vertical="center"/>
    </xf>
    <xf numFmtId="0" fontId="11" fillId="18" borderId="30" xfId="0" applyFont="1" applyFill="1" applyBorder="1" applyAlignment="1">
      <alignment horizontal="center"/>
    </xf>
    <xf numFmtId="2" fontId="5" fillId="27" borderId="17" xfId="0" applyNumberFormat="1" applyFont="1" applyFill="1" applyBorder="1" applyAlignment="1">
      <alignment horizontal="center" vertical="center"/>
    </xf>
    <xf numFmtId="2" fontId="5" fillId="27" borderId="16" xfId="0" applyNumberFormat="1" applyFont="1" applyFill="1" applyBorder="1" applyAlignment="1">
      <alignment horizontal="center" vertical="center"/>
    </xf>
    <xf numFmtId="0" fontId="5" fillId="27" borderId="15" xfId="0" applyFont="1" applyFill="1" applyBorder="1" applyAlignment="1">
      <alignment horizontal="center"/>
    </xf>
    <xf numFmtId="2" fontId="7" fillId="18" borderId="52" xfId="0" applyNumberFormat="1" applyFont="1" applyFill="1" applyBorder="1" applyAlignment="1">
      <alignment horizontal="center"/>
    </xf>
    <xf numFmtId="2" fontId="7" fillId="18" borderId="16" xfId="0" applyNumberFormat="1" applyFont="1" applyFill="1" applyBorder="1" applyAlignment="1">
      <alignment horizontal="center"/>
    </xf>
    <xf numFmtId="0" fontId="7" fillId="18" borderId="15" xfId="0" applyFont="1" applyFill="1" applyBorder="1" applyAlignment="1">
      <alignment horizontal="center"/>
    </xf>
    <xf numFmtId="165" fontId="6" fillId="0" borderId="49" xfId="0" applyNumberFormat="1" applyFont="1" applyBorder="1" applyAlignment="1" applyProtection="1">
      <alignment horizontal="center"/>
      <protection locked="0"/>
    </xf>
    <xf numFmtId="165" fontId="6" fillId="0" borderId="13" xfId="0" applyNumberFormat="1" applyFont="1" applyBorder="1" applyAlignment="1" applyProtection="1">
      <alignment horizontal="center"/>
      <protection locked="0"/>
    </xf>
    <xf numFmtId="165" fontId="6" fillId="13" borderId="42" xfId="0" applyNumberFormat="1" applyFont="1" applyFill="1" applyBorder="1" applyAlignment="1" applyProtection="1">
      <alignment horizontal="center"/>
      <protection hidden="1"/>
    </xf>
    <xf numFmtId="167" fontId="9" fillId="26" borderId="14" xfId="0" applyNumberFormat="1" applyFont="1" applyFill="1" applyBorder="1" applyAlignment="1">
      <alignment horizontal="center" vertical="center"/>
    </xf>
    <xf numFmtId="167" fontId="9" fillId="26" borderId="1" xfId="0" applyNumberFormat="1" applyFont="1" applyFill="1" applyBorder="1" applyAlignment="1">
      <alignment horizontal="center" vertical="center"/>
    </xf>
    <xf numFmtId="167" fontId="9" fillId="26" borderId="4" xfId="0" applyNumberFormat="1" applyFont="1" applyFill="1" applyBorder="1" applyAlignment="1">
      <alignment horizontal="center" vertical="center"/>
    </xf>
    <xf numFmtId="0" fontId="0" fillId="0" borderId="14" xfId="0" applyBorder="1"/>
    <xf numFmtId="0" fontId="0" fillId="0" borderId="1" xfId="0" applyBorder="1"/>
    <xf numFmtId="0" fontId="0" fillId="0" borderId="13" xfId="0" applyBorder="1"/>
    <xf numFmtId="0" fontId="5" fillId="18" borderId="3" xfId="0" applyFont="1" applyFill="1" applyBorder="1" applyAlignment="1">
      <alignment horizontal="center"/>
    </xf>
    <xf numFmtId="0" fontId="5" fillId="18" borderId="1" xfId="0" applyFont="1" applyFill="1" applyBorder="1" applyAlignment="1">
      <alignment horizontal="center"/>
    </xf>
    <xf numFmtId="2" fontId="5" fillId="23" borderId="14" xfId="0" applyNumberFormat="1" applyFont="1" applyFill="1" applyBorder="1" applyAlignment="1">
      <alignment horizontal="center" vertical="center"/>
    </xf>
    <xf numFmtId="2" fontId="5" fillId="23" borderId="1" xfId="0" applyNumberFormat="1" applyFont="1" applyFill="1" applyBorder="1" applyAlignment="1">
      <alignment horizontal="center" vertical="center"/>
    </xf>
    <xf numFmtId="0" fontId="5" fillId="23" borderId="13" xfId="0" applyFont="1" applyFill="1" applyBorder="1" applyAlignment="1">
      <alignment horizontal="center"/>
    </xf>
    <xf numFmtId="2" fontId="5" fillId="0" borderId="3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167" fontId="0" fillId="18" borderId="4" xfId="0" applyNumberFormat="1" applyFill="1" applyBorder="1"/>
    <xf numFmtId="2" fontId="11" fillId="18" borderId="14" xfId="0" applyNumberFormat="1" applyFont="1" applyFill="1" applyBorder="1" applyAlignment="1">
      <alignment horizontal="center"/>
    </xf>
    <xf numFmtId="2" fontId="11" fillId="18" borderId="1" xfId="0" applyNumberFormat="1" applyFont="1" applyFill="1" applyBorder="1" applyAlignment="1">
      <alignment horizontal="center"/>
    </xf>
    <xf numFmtId="2" fontId="11" fillId="18" borderId="13" xfId="0" applyNumberFormat="1" applyFont="1" applyFill="1" applyBorder="1" applyAlignment="1">
      <alignment horizontal="center"/>
    </xf>
    <xf numFmtId="2" fontId="11" fillId="18" borderId="3" xfId="0" applyNumberFormat="1" applyFont="1" applyFill="1" applyBorder="1" applyAlignment="1">
      <alignment horizontal="center"/>
    </xf>
    <xf numFmtId="0" fontId="11" fillId="18" borderId="13" xfId="0" applyFont="1" applyFill="1" applyBorder="1" applyAlignment="1">
      <alignment horizontal="center"/>
    </xf>
    <xf numFmtId="2" fontId="5" fillId="23" borderId="3" xfId="0" applyNumberFormat="1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/>
    </xf>
    <xf numFmtId="2" fontId="5" fillId="22" borderId="14" xfId="0" applyNumberFormat="1" applyFont="1" applyFill="1" applyBorder="1" applyAlignment="1">
      <alignment horizontal="center" vertical="center"/>
    </xf>
    <xf numFmtId="2" fontId="5" fillId="22" borderId="1" xfId="0" applyNumberFormat="1" applyFont="1" applyFill="1" applyBorder="1" applyAlignment="1">
      <alignment horizontal="center" vertical="center"/>
    </xf>
    <xf numFmtId="0" fontId="5" fillId="22" borderId="13" xfId="0" applyFont="1" applyFill="1" applyBorder="1" applyAlignment="1">
      <alignment horizontal="center"/>
    </xf>
    <xf numFmtId="2" fontId="5" fillId="7" borderId="3" xfId="0" applyNumberFormat="1" applyFont="1" applyFill="1" applyBorder="1" applyAlignment="1">
      <alignment horizontal="center" vertical="center"/>
    </xf>
    <xf numFmtId="2" fontId="5" fillId="7" borderId="1" xfId="0" applyNumberFormat="1" applyFont="1" applyFill="1" applyBorder="1" applyAlignment="1">
      <alignment horizontal="center" vertical="center"/>
    </xf>
    <xf numFmtId="0" fontId="5" fillId="18" borderId="14" xfId="0" applyFont="1" applyFill="1" applyBorder="1" applyAlignment="1">
      <alignment horizontal="center"/>
    </xf>
    <xf numFmtId="2" fontId="5" fillId="28" borderId="3" xfId="0" applyNumberFormat="1" applyFont="1" applyFill="1" applyBorder="1" applyAlignment="1">
      <alignment horizontal="center" vertical="center"/>
    </xf>
    <xf numFmtId="2" fontId="5" fillId="28" borderId="1" xfId="0" applyNumberFormat="1" applyFont="1" applyFill="1" applyBorder="1" applyAlignment="1">
      <alignment horizontal="center" vertical="center"/>
    </xf>
    <xf numFmtId="0" fontId="5" fillId="28" borderId="13" xfId="0" applyFont="1" applyFill="1" applyBorder="1" applyAlignment="1">
      <alignment horizontal="center" vertical="center"/>
    </xf>
    <xf numFmtId="2" fontId="5" fillId="15" borderId="14" xfId="0" applyNumberFormat="1" applyFont="1" applyFill="1" applyBorder="1" applyAlignment="1">
      <alignment horizontal="center" vertical="center"/>
    </xf>
    <xf numFmtId="2" fontId="5" fillId="15" borderId="1" xfId="0" applyNumberFormat="1" applyFont="1" applyFill="1" applyBorder="1" applyAlignment="1">
      <alignment horizontal="center" vertical="center"/>
    </xf>
    <xf numFmtId="0" fontId="5" fillId="15" borderId="13" xfId="0" applyFont="1" applyFill="1" applyBorder="1" applyAlignment="1">
      <alignment horizontal="center"/>
    </xf>
    <xf numFmtId="2" fontId="5" fillId="27" borderId="14" xfId="0" applyNumberFormat="1" applyFont="1" applyFill="1" applyBorder="1" applyAlignment="1">
      <alignment horizontal="center" vertical="center"/>
    </xf>
    <xf numFmtId="2" fontId="5" fillId="27" borderId="1" xfId="0" applyNumberFormat="1" applyFont="1" applyFill="1" applyBorder="1" applyAlignment="1">
      <alignment horizontal="center" vertical="center"/>
    </xf>
    <xf numFmtId="0" fontId="5" fillId="27" borderId="13" xfId="0" applyFont="1" applyFill="1" applyBorder="1" applyAlignment="1">
      <alignment horizontal="center"/>
    </xf>
    <xf numFmtId="2" fontId="5" fillId="29" borderId="14" xfId="0" applyNumberFormat="1" applyFont="1" applyFill="1" applyBorder="1" applyAlignment="1">
      <alignment horizontal="center" vertical="center"/>
    </xf>
    <xf numFmtId="2" fontId="5" fillId="29" borderId="1" xfId="0" applyNumberFormat="1" applyFont="1" applyFill="1" applyBorder="1" applyAlignment="1">
      <alignment horizontal="center" vertical="center"/>
    </xf>
    <xf numFmtId="0" fontId="5" fillId="29" borderId="13" xfId="0" applyFont="1" applyFill="1" applyBorder="1" applyAlignment="1">
      <alignment horizontal="center"/>
    </xf>
    <xf numFmtId="2" fontId="5" fillId="3" borderId="3" xfId="0" applyNumberFormat="1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2" fontId="5" fillId="22" borderId="3" xfId="0" applyNumberFormat="1" applyFont="1" applyFill="1" applyBorder="1" applyAlignment="1">
      <alignment horizontal="center" vertical="center"/>
    </xf>
    <xf numFmtId="0" fontId="5" fillId="22" borderId="4" xfId="0" applyFont="1" applyFill="1" applyBorder="1" applyAlignment="1">
      <alignment horizontal="center"/>
    </xf>
    <xf numFmtId="2" fontId="5" fillId="7" borderId="3" xfId="0" applyNumberFormat="1" applyFont="1" applyFill="1" applyBorder="1" applyAlignment="1">
      <alignment horizontal="center"/>
    </xf>
    <xf numFmtId="2" fontId="5" fillId="7" borderId="1" xfId="0" applyNumberFormat="1" applyFont="1" applyFill="1" applyBorder="1" applyAlignment="1">
      <alignment horizontal="center"/>
    </xf>
    <xf numFmtId="2" fontId="5" fillId="7" borderId="14" xfId="0" applyNumberFormat="1" applyFont="1" applyFill="1" applyBorder="1" applyAlignment="1">
      <alignment horizontal="center" vertical="center"/>
    </xf>
    <xf numFmtId="2" fontId="5" fillId="29" borderId="3" xfId="0" applyNumberFormat="1" applyFont="1" applyFill="1" applyBorder="1" applyAlignment="1">
      <alignment horizontal="center" vertical="center"/>
    </xf>
    <xf numFmtId="0" fontId="5" fillId="29" borderId="4" xfId="0" applyFont="1" applyFill="1" applyBorder="1" applyAlignment="1">
      <alignment horizontal="center"/>
    </xf>
    <xf numFmtId="0" fontId="11" fillId="18" borderId="4" xfId="0" applyFont="1" applyFill="1" applyBorder="1" applyAlignment="1">
      <alignment horizontal="center"/>
    </xf>
    <xf numFmtId="2" fontId="7" fillId="18" borderId="3" xfId="0" applyNumberFormat="1" applyFont="1" applyFill="1" applyBorder="1" applyAlignment="1">
      <alignment horizontal="center"/>
    </xf>
    <xf numFmtId="2" fontId="7" fillId="18" borderId="1" xfId="0" applyNumberFormat="1" applyFont="1" applyFill="1" applyBorder="1" applyAlignment="1">
      <alignment horizontal="center"/>
    </xf>
    <xf numFmtId="0" fontId="7" fillId="18" borderId="13" xfId="0" applyFont="1" applyFill="1" applyBorder="1" applyAlignment="1">
      <alignment horizontal="center"/>
    </xf>
    <xf numFmtId="2" fontId="5" fillId="30" borderId="14" xfId="0" applyNumberFormat="1" applyFont="1" applyFill="1" applyBorder="1" applyAlignment="1">
      <alignment horizontal="center" vertical="center"/>
    </xf>
    <xf numFmtId="2" fontId="5" fillId="30" borderId="1" xfId="0" applyNumberFormat="1" applyFont="1" applyFill="1" applyBorder="1" applyAlignment="1">
      <alignment horizontal="center" vertical="center"/>
    </xf>
    <xf numFmtId="0" fontId="5" fillId="30" borderId="13" xfId="0" applyFont="1" applyFill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22" xfId="0" applyBorder="1"/>
    <xf numFmtId="0" fontId="0" fillId="0" borderId="21" xfId="0" applyBorder="1"/>
    <xf numFmtId="0" fontId="0" fillId="0" borderId="20" xfId="0" applyBorder="1"/>
    <xf numFmtId="165" fontId="6" fillId="0" borderId="44" xfId="0" applyNumberFormat="1" applyFont="1" applyBorder="1" applyAlignment="1" applyProtection="1">
      <alignment horizontal="center"/>
      <protection locked="0"/>
    </xf>
    <xf numFmtId="165" fontId="6" fillId="0" borderId="20" xfId="0" applyNumberFormat="1" applyFont="1" applyBorder="1" applyAlignment="1" applyProtection="1">
      <alignment horizontal="center"/>
      <protection locked="0"/>
    </xf>
    <xf numFmtId="165" fontId="6" fillId="13" borderId="53" xfId="0" applyNumberFormat="1" applyFont="1" applyFill="1" applyBorder="1" applyAlignment="1" applyProtection="1">
      <alignment horizontal="center"/>
      <protection hidden="1"/>
    </xf>
    <xf numFmtId="167" fontId="9" fillId="26" borderId="19" xfId="0" applyNumberFormat="1" applyFont="1" applyFill="1" applyBorder="1" applyAlignment="1">
      <alignment horizontal="center" vertical="center"/>
    </xf>
    <xf numFmtId="167" fontId="9" fillId="26" borderId="5" xfId="0" applyNumberFormat="1" applyFont="1" applyFill="1" applyBorder="1" applyAlignment="1">
      <alignment horizontal="center" vertical="center"/>
    </xf>
    <xf numFmtId="167" fontId="9" fillId="26" borderId="9" xfId="0" applyNumberFormat="1" applyFont="1" applyFill="1" applyBorder="1" applyAlignment="1">
      <alignment horizontal="center" vertical="center"/>
    </xf>
    <xf numFmtId="2" fontId="5" fillId="29" borderId="60" xfId="0" applyNumberFormat="1" applyFont="1" applyFill="1" applyBorder="1" applyAlignment="1">
      <alignment horizontal="center" vertical="center"/>
    </xf>
    <xf numFmtId="2" fontId="5" fillId="29" borderId="61" xfId="0" applyNumberFormat="1" applyFont="1" applyFill="1" applyBorder="1" applyAlignment="1">
      <alignment horizontal="center" vertical="center"/>
    </xf>
    <xf numFmtId="0" fontId="5" fillId="29" borderId="61" xfId="0" applyFont="1" applyFill="1" applyBorder="1" applyAlignment="1">
      <alignment horizontal="center"/>
    </xf>
    <xf numFmtId="2" fontId="5" fillId="23" borderId="21" xfId="0" applyNumberFormat="1" applyFont="1" applyFill="1" applyBorder="1" applyAlignment="1">
      <alignment horizontal="center" vertical="center"/>
    </xf>
    <xf numFmtId="0" fontId="5" fillId="23" borderId="36" xfId="0" applyFont="1" applyFill="1" applyBorder="1" applyAlignment="1">
      <alignment horizontal="center"/>
    </xf>
    <xf numFmtId="2" fontId="5" fillId="22" borderId="22" xfId="0" applyNumberFormat="1" applyFont="1" applyFill="1" applyBorder="1" applyAlignment="1">
      <alignment horizontal="center" vertical="center"/>
    </xf>
    <xf numFmtId="2" fontId="5" fillId="22" borderId="21" xfId="0" applyNumberFormat="1" applyFont="1" applyFill="1" applyBorder="1" applyAlignment="1">
      <alignment horizontal="center" vertical="center"/>
    </xf>
    <xf numFmtId="0" fontId="5" fillId="22" borderId="20" xfId="0" applyFont="1" applyFill="1" applyBorder="1" applyAlignment="1">
      <alignment horizontal="center"/>
    </xf>
    <xf numFmtId="2" fontId="5" fillId="7" borderId="51" xfId="0" applyNumberFormat="1" applyFont="1" applyFill="1" applyBorder="1" applyAlignment="1">
      <alignment horizontal="center" vertical="center"/>
    </xf>
    <xf numFmtId="2" fontId="5" fillId="7" borderId="21" xfId="0" applyNumberFormat="1" applyFont="1" applyFill="1" applyBorder="1" applyAlignment="1">
      <alignment horizontal="center" vertical="center"/>
    </xf>
    <xf numFmtId="0" fontId="5" fillId="7" borderId="36" xfId="0" applyFont="1" applyFill="1" applyBorder="1" applyAlignment="1">
      <alignment horizontal="center"/>
    </xf>
    <xf numFmtId="2" fontId="5" fillId="27" borderId="22" xfId="0" applyNumberFormat="1" applyFont="1" applyFill="1" applyBorder="1" applyAlignment="1">
      <alignment horizontal="center" vertical="center"/>
    </xf>
    <xf numFmtId="2" fontId="5" fillId="27" borderId="21" xfId="0" applyNumberFormat="1" applyFont="1" applyFill="1" applyBorder="1" applyAlignment="1">
      <alignment horizontal="center" vertical="center"/>
    </xf>
    <xf numFmtId="0" fontId="5" fillId="27" borderId="20" xfId="0" applyFont="1" applyFill="1" applyBorder="1" applyAlignment="1">
      <alignment horizontal="center"/>
    </xf>
    <xf numFmtId="2" fontId="5" fillId="28" borderId="51" xfId="0" applyNumberFormat="1" applyFont="1" applyFill="1" applyBorder="1" applyAlignment="1">
      <alignment horizontal="center" vertical="center"/>
    </xf>
    <xf numFmtId="2" fontId="5" fillId="28" borderId="21" xfId="0" applyNumberFormat="1" applyFont="1" applyFill="1" applyBorder="1" applyAlignment="1">
      <alignment horizontal="center" vertical="center"/>
    </xf>
    <xf numFmtId="0" fontId="5" fillId="28" borderId="20" xfId="0" applyFont="1" applyFill="1" applyBorder="1" applyAlignment="1">
      <alignment horizontal="center" vertical="center"/>
    </xf>
    <xf numFmtId="0" fontId="5" fillId="12" borderId="7" xfId="0" applyFont="1" applyFill="1" applyBorder="1" applyAlignment="1" applyProtection="1">
      <alignment horizontal="center" vertical="center"/>
    </xf>
    <xf numFmtId="0" fontId="5" fillId="12" borderId="27" xfId="0" applyFont="1" applyFill="1" applyBorder="1" applyAlignment="1" applyProtection="1">
      <alignment horizontal="center" vertical="center"/>
    </xf>
    <xf numFmtId="0" fontId="7" fillId="12" borderId="7" xfId="0" applyFont="1" applyFill="1" applyBorder="1" applyAlignment="1" applyProtection="1">
      <alignment horizontal="center" vertical="center"/>
    </xf>
    <xf numFmtId="0" fontId="7" fillId="12" borderId="39" xfId="0" applyFont="1" applyFill="1" applyBorder="1" applyAlignment="1" applyProtection="1">
      <alignment horizontal="center" vertical="center"/>
    </xf>
    <xf numFmtId="0" fontId="5" fillId="10" borderId="48" xfId="0" applyFont="1" applyFill="1" applyBorder="1" applyAlignment="1" applyProtection="1">
      <alignment horizontal="center" vertical="center"/>
    </xf>
    <xf numFmtId="0" fontId="5" fillId="11" borderId="7" xfId="0" applyFont="1" applyFill="1" applyBorder="1" applyAlignment="1" applyProtection="1">
      <alignment horizontal="center" vertical="center"/>
      <protection locked="0"/>
    </xf>
    <xf numFmtId="0" fontId="5" fillId="11" borderId="59" xfId="0" applyFont="1" applyFill="1" applyBorder="1" applyAlignment="1" applyProtection="1">
      <alignment horizontal="center" vertical="center"/>
      <protection locked="0"/>
    </xf>
    <xf numFmtId="0" fontId="5" fillId="11" borderId="7" xfId="0" applyFont="1" applyFill="1" applyBorder="1" applyAlignment="1" applyProtection="1">
      <alignment horizontal="center" vertical="center"/>
    </xf>
    <xf numFmtId="0" fontId="5" fillId="11" borderId="40" xfId="0" applyFont="1" applyFill="1" applyBorder="1" applyAlignment="1" applyProtection="1">
      <alignment horizontal="center" vertical="center"/>
    </xf>
    <xf numFmtId="0" fontId="7" fillId="11" borderId="40" xfId="0" applyFont="1" applyFill="1" applyBorder="1" applyAlignment="1" applyProtection="1">
      <alignment horizontal="center" vertical="center"/>
    </xf>
    <xf numFmtId="0" fontId="5" fillId="13" borderId="62" xfId="0" applyFont="1" applyFill="1" applyBorder="1" applyAlignment="1" applyProtection="1">
      <alignment horizontal="center" vertical="center" wrapText="1"/>
    </xf>
    <xf numFmtId="0" fontId="5" fillId="13" borderId="61" xfId="0" applyFont="1" applyFill="1" applyBorder="1" applyAlignment="1" applyProtection="1">
      <alignment horizontal="center" vertical="center" wrapText="1"/>
    </xf>
    <xf numFmtId="0" fontId="5" fillId="13" borderId="58" xfId="0" applyFont="1" applyFill="1" applyBorder="1" applyAlignment="1" applyProtection="1">
      <alignment horizontal="center" vertical="center" wrapText="1"/>
    </xf>
    <xf numFmtId="0" fontId="5" fillId="11" borderId="60" xfId="0" applyFont="1" applyFill="1" applyBorder="1" applyAlignment="1" applyProtection="1">
      <alignment horizontal="center" vertical="center" wrapText="1"/>
    </xf>
    <xf numFmtId="0" fontId="5" fillId="11" borderId="61" xfId="0" applyFont="1" applyFill="1" applyBorder="1" applyAlignment="1" applyProtection="1">
      <alignment horizontal="center" vertical="center" wrapText="1"/>
    </xf>
    <xf numFmtId="0" fontId="5" fillId="11" borderId="48" xfId="0" applyFont="1" applyFill="1" applyBorder="1" applyAlignment="1" applyProtection="1">
      <alignment horizontal="center" vertical="center" wrapText="1"/>
    </xf>
    <xf numFmtId="0" fontId="5" fillId="11" borderId="62" xfId="0" applyFont="1" applyFill="1" applyBorder="1" applyAlignment="1" applyProtection="1">
      <alignment horizontal="center" vertical="center" wrapText="1"/>
    </xf>
    <xf numFmtId="0" fontId="5" fillId="11" borderId="58" xfId="0" applyFont="1" applyFill="1" applyBorder="1" applyAlignment="1" applyProtection="1">
      <alignment horizontal="center" vertical="center" wrapText="1"/>
    </xf>
    <xf numFmtId="0" fontId="2" fillId="31" borderId="32" xfId="0" applyFont="1" applyFill="1" applyBorder="1" applyAlignment="1" applyProtection="1"/>
    <xf numFmtId="0" fontId="2" fillId="31" borderId="0" xfId="0" applyFont="1" applyFill="1" applyBorder="1" applyAlignment="1" applyProtection="1"/>
    <xf numFmtId="0" fontId="6" fillId="12" borderId="1" xfId="0" applyFont="1" applyFill="1" applyBorder="1" applyAlignment="1" applyProtection="1"/>
    <xf numFmtId="49" fontId="1" fillId="31" borderId="0" xfId="0" applyNumberFormat="1" applyFont="1" applyFill="1" applyBorder="1" applyAlignment="1" applyProtection="1">
      <alignment vertical="center"/>
    </xf>
    <xf numFmtId="49" fontId="1" fillId="31" borderId="32" xfId="0" applyNumberFormat="1" applyFont="1" applyFill="1" applyBorder="1" applyAlignment="1" applyProtection="1">
      <alignment vertical="center"/>
    </xf>
    <xf numFmtId="49" fontId="3" fillId="12" borderId="1" xfId="0" applyNumberFormat="1" applyFont="1" applyFill="1" applyBorder="1" applyAlignment="1" applyProtection="1">
      <alignment vertical="center"/>
      <protection locked="0"/>
    </xf>
    <xf numFmtId="165" fontId="8" fillId="14" borderId="19" xfId="0" applyNumberFormat="1" applyFont="1" applyFill="1" applyBorder="1" applyAlignment="1" applyProtection="1">
      <alignment horizontal="center" vertical="center"/>
    </xf>
    <xf numFmtId="165" fontId="17" fillId="13" borderId="1" xfId="0" applyNumberFormat="1" applyFont="1" applyFill="1" applyBorder="1" applyAlignment="1" applyProtection="1">
      <alignment horizontal="center" vertical="center"/>
    </xf>
    <xf numFmtId="165" fontId="17" fillId="3" borderId="0" xfId="0" applyNumberFormat="1" applyFont="1" applyFill="1" applyBorder="1" applyAlignment="1" applyProtection="1">
      <alignment horizontal="center" vertical="center"/>
    </xf>
    <xf numFmtId="0" fontId="18" fillId="3" borderId="0" xfId="0" applyFont="1" applyFill="1" applyBorder="1" applyAlignment="1" applyProtection="1">
      <alignment horizontal="center" vertical="center"/>
    </xf>
    <xf numFmtId="165" fontId="8" fillId="13" borderId="14" xfId="0" applyNumberFormat="1" applyFont="1" applyFill="1" applyBorder="1" applyAlignment="1" applyProtection="1">
      <alignment horizontal="center" vertical="center"/>
    </xf>
    <xf numFmtId="4" fontId="8" fillId="3" borderId="3" xfId="0" applyNumberFormat="1" applyFont="1" applyFill="1" applyBorder="1" applyAlignment="1" applyProtection="1">
      <alignment horizontal="center" vertical="center"/>
    </xf>
    <xf numFmtId="165" fontId="8" fillId="3" borderId="1" xfId="0" applyNumberFormat="1" applyFont="1" applyFill="1" applyBorder="1" applyAlignment="1" applyProtection="1">
      <alignment horizontal="center" vertical="center"/>
    </xf>
    <xf numFmtId="165" fontId="8" fillId="3" borderId="0" xfId="0" applyNumberFormat="1" applyFont="1" applyFill="1" applyBorder="1" applyAlignment="1" applyProtection="1">
      <alignment horizontal="center" vertical="center"/>
    </xf>
    <xf numFmtId="0" fontId="19" fillId="3" borderId="0" xfId="0" applyFont="1" applyFill="1" applyBorder="1" applyAlignment="1" applyProtection="1">
      <alignment horizontal="center" vertical="center"/>
    </xf>
    <xf numFmtId="165" fontId="8" fillId="3" borderId="21" xfId="0" applyNumberFormat="1" applyFont="1" applyFill="1" applyBorder="1" applyAlignment="1" applyProtection="1">
      <alignment horizontal="center" vertical="center"/>
    </xf>
    <xf numFmtId="165" fontId="8" fillId="14" borderId="22" xfId="0" applyNumberFormat="1" applyFont="1" applyFill="1" applyBorder="1" applyAlignment="1" applyProtection="1">
      <alignment horizontal="center" vertical="center"/>
    </xf>
    <xf numFmtId="0" fontId="19" fillId="3" borderId="63" xfId="0" applyFont="1" applyFill="1" applyBorder="1" applyAlignment="1" applyProtection="1">
      <alignment horizontal="center" vertical="center"/>
    </xf>
    <xf numFmtId="165" fontId="6" fillId="0" borderId="43" xfId="0" applyNumberFormat="1" applyFont="1" applyBorder="1" applyAlignment="1" applyProtection="1">
      <alignment horizontal="center"/>
      <protection hidden="1"/>
    </xf>
    <xf numFmtId="165" fontId="6" fillId="0" borderId="37" xfId="0" applyNumberFormat="1" applyFont="1" applyBorder="1" applyAlignment="1" applyProtection="1">
      <alignment horizontal="center"/>
      <protection hidden="1"/>
    </xf>
    <xf numFmtId="0" fontId="7" fillId="0" borderId="50" xfId="0" applyFont="1" applyFill="1" applyBorder="1" applyAlignment="1" applyProtection="1">
      <alignment horizontal="center"/>
      <protection locked="0"/>
    </xf>
    <xf numFmtId="0" fontId="7" fillId="0" borderId="64" xfId="0" applyFont="1" applyFill="1" applyBorder="1" applyAlignment="1" applyProtection="1">
      <alignment horizontal="center"/>
      <protection locked="0"/>
    </xf>
    <xf numFmtId="0" fontId="5" fillId="32" borderId="17" xfId="0" applyFont="1" applyFill="1" applyBorder="1" applyAlignment="1">
      <alignment horizontal="center"/>
    </xf>
    <xf numFmtId="0" fontId="5" fillId="32" borderId="16" xfId="0" applyFont="1" applyFill="1" applyBorder="1" applyAlignment="1">
      <alignment horizontal="center"/>
    </xf>
    <xf numFmtId="0" fontId="7" fillId="15" borderId="17" xfId="0" applyFont="1" applyFill="1" applyBorder="1" applyAlignment="1">
      <alignment horizontal="center"/>
    </xf>
    <xf numFmtId="0" fontId="7" fillId="15" borderId="16" xfId="0" applyFont="1" applyFill="1" applyBorder="1" applyAlignment="1">
      <alignment horizontal="center"/>
    </xf>
    <xf numFmtId="0" fontId="7" fillId="15" borderId="15" xfId="0" applyFont="1" applyFill="1" applyBorder="1" applyAlignment="1">
      <alignment horizontal="center"/>
    </xf>
    <xf numFmtId="0" fontId="7" fillId="25" borderId="17" xfId="0" applyFont="1" applyFill="1" applyBorder="1" applyAlignment="1">
      <alignment horizontal="center"/>
    </xf>
    <xf numFmtId="0" fontId="7" fillId="25" borderId="16" xfId="0" applyFont="1" applyFill="1" applyBorder="1" applyAlignment="1">
      <alignment horizontal="center"/>
    </xf>
    <xf numFmtId="0" fontId="7" fillId="25" borderId="15" xfId="0" applyFont="1" applyFill="1" applyBorder="1" applyAlignment="1">
      <alignment horizontal="center"/>
    </xf>
    <xf numFmtId="165" fontId="6" fillId="0" borderId="42" xfId="0" applyNumberFormat="1" applyFont="1" applyBorder="1" applyAlignment="1" applyProtection="1">
      <alignment horizontal="center"/>
      <protection hidden="1"/>
    </xf>
    <xf numFmtId="165" fontId="6" fillId="0" borderId="18" xfId="0" applyNumberFormat="1" applyFont="1" applyBorder="1" applyAlignment="1" applyProtection="1">
      <alignment horizontal="center"/>
      <protection hidden="1"/>
    </xf>
    <xf numFmtId="0" fontId="5" fillId="0" borderId="14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 applyProtection="1">
      <alignment horizontal="center"/>
      <protection locked="0"/>
    </xf>
    <xf numFmtId="0" fontId="7" fillId="0" borderId="4" xfId="0" applyNumberFormat="1" applyFont="1" applyFill="1" applyBorder="1" applyAlignment="1" applyProtection="1">
      <alignment horizontal="center"/>
      <protection locked="0"/>
    </xf>
    <xf numFmtId="0" fontId="5" fillId="32" borderId="14" xfId="0" applyFont="1" applyFill="1" applyBorder="1" applyAlignment="1">
      <alignment horizontal="center"/>
    </xf>
    <xf numFmtId="0" fontId="5" fillId="32" borderId="1" xfId="0" applyFont="1" applyFill="1" applyBorder="1" applyAlignment="1">
      <alignment horizontal="center"/>
    </xf>
    <xf numFmtId="0" fontId="7" fillId="15" borderId="14" xfId="0" applyFont="1" applyFill="1" applyBorder="1" applyAlignment="1">
      <alignment horizontal="center"/>
    </xf>
    <xf numFmtId="0" fontId="7" fillId="15" borderId="1" xfId="0" applyFont="1" applyFill="1" applyBorder="1" applyAlignment="1">
      <alignment horizontal="center"/>
    </xf>
    <xf numFmtId="0" fontId="7" fillId="15" borderId="13" xfId="0" applyFont="1" applyFill="1" applyBorder="1" applyAlignment="1">
      <alignment horizontal="center"/>
    </xf>
    <xf numFmtId="0" fontId="7" fillId="25" borderId="14" xfId="0" applyFont="1" applyFill="1" applyBorder="1" applyAlignment="1">
      <alignment horizontal="center"/>
    </xf>
    <xf numFmtId="0" fontId="7" fillId="25" borderId="1" xfId="0" applyFont="1" applyFill="1" applyBorder="1" applyAlignment="1">
      <alignment horizontal="center"/>
    </xf>
    <xf numFmtId="0" fontId="7" fillId="25" borderId="13" xfId="0" applyFont="1" applyFill="1" applyBorder="1" applyAlignment="1">
      <alignment horizontal="center"/>
    </xf>
    <xf numFmtId="0" fontId="5" fillId="23" borderId="14" xfId="0" applyFont="1" applyFill="1" applyBorder="1" applyAlignment="1">
      <alignment horizontal="center"/>
    </xf>
    <xf numFmtId="0" fontId="7" fillId="23" borderId="1" xfId="0" applyNumberFormat="1" applyFont="1" applyFill="1" applyBorder="1" applyAlignment="1">
      <alignment horizontal="center"/>
    </xf>
    <xf numFmtId="0" fontId="5" fillId="15" borderId="14" xfId="0" applyFont="1" applyFill="1" applyBorder="1" applyAlignment="1">
      <alignment horizontal="center"/>
    </xf>
    <xf numFmtId="0" fontId="5" fillId="15" borderId="1" xfId="0" applyFont="1" applyFill="1" applyBorder="1" applyAlignment="1">
      <alignment horizontal="center"/>
    </xf>
    <xf numFmtId="0" fontId="5" fillId="25" borderId="14" xfId="0" applyFont="1" applyFill="1" applyBorder="1" applyAlignment="1">
      <alignment horizontal="center"/>
    </xf>
    <xf numFmtId="0" fontId="5" fillId="25" borderId="1" xfId="0" applyFont="1" applyFill="1" applyBorder="1" applyAlignment="1">
      <alignment horizontal="center"/>
    </xf>
    <xf numFmtId="0" fontId="5" fillId="25" borderId="13" xfId="0" applyFont="1" applyFill="1" applyBorder="1" applyAlignment="1">
      <alignment horizontal="center"/>
    </xf>
    <xf numFmtId="0" fontId="7" fillId="25" borderId="1" xfId="0" applyNumberFormat="1" applyFont="1" applyFill="1" applyBorder="1" applyAlignment="1">
      <alignment horizontal="center"/>
    </xf>
    <xf numFmtId="0" fontId="5" fillId="23" borderId="1" xfId="0" applyFont="1" applyFill="1" applyBorder="1" applyAlignment="1">
      <alignment horizontal="center"/>
    </xf>
    <xf numFmtId="0" fontId="0" fillId="15" borderId="13" xfId="0" applyFill="1" applyBorder="1"/>
    <xf numFmtId="0" fontId="7" fillId="23" borderId="14" xfId="0" applyFont="1" applyFill="1" applyBorder="1" applyAlignment="1">
      <alignment horizontal="center"/>
    </xf>
    <xf numFmtId="0" fontId="7" fillId="23" borderId="1" xfId="0" applyFont="1" applyFill="1" applyBorder="1" applyAlignment="1">
      <alignment horizontal="center"/>
    </xf>
    <xf numFmtId="0" fontId="7" fillId="15" borderId="1" xfId="0" applyNumberFormat="1" applyFont="1" applyFill="1" applyBorder="1" applyAlignment="1">
      <alignment horizontal="center"/>
    </xf>
    <xf numFmtId="0" fontId="5" fillId="0" borderId="19" xfId="0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 applyProtection="1">
      <alignment horizontal="center"/>
      <protection locked="0"/>
    </xf>
    <xf numFmtId="0" fontId="5" fillId="0" borderId="9" xfId="0" applyFont="1" applyFill="1" applyBorder="1" applyAlignment="1" applyProtection="1">
      <alignment horizontal="center"/>
      <protection locked="0"/>
    </xf>
    <xf numFmtId="0" fontId="5" fillId="32" borderId="13" xfId="0" applyFont="1" applyFill="1" applyBorder="1" applyAlignment="1">
      <alignment horizontal="center"/>
    </xf>
    <xf numFmtId="0" fontId="7" fillId="32" borderId="14" xfId="0" applyFont="1" applyFill="1" applyBorder="1" applyAlignment="1">
      <alignment horizontal="center"/>
    </xf>
    <xf numFmtId="0" fontId="7" fillId="32" borderId="1" xfId="0" applyNumberFormat="1" applyFont="1" applyFill="1" applyBorder="1" applyAlignment="1">
      <alignment horizontal="center"/>
    </xf>
    <xf numFmtId="0" fontId="7" fillId="32" borderId="13" xfId="0" applyFont="1" applyFill="1" applyBorder="1" applyAlignment="1">
      <alignment horizontal="center"/>
    </xf>
    <xf numFmtId="165" fontId="6" fillId="0" borderId="53" xfId="0" applyNumberFormat="1" applyFont="1" applyBorder="1" applyAlignment="1" applyProtection="1">
      <alignment horizontal="center"/>
      <protection hidden="1"/>
    </xf>
    <xf numFmtId="165" fontId="6" fillId="0" borderId="65" xfId="0" applyNumberFormat="1" applyFont="1" applyBorder="1" applyAlignment="1" applyProtection="1">
      <alignment horizontal="center"/>
      <protection hidden="1"/>
    </xf>
    <xf numFmtId="0" fontId="5" fillId="0" borderId="22" xfId="0" applyFont="1" applyFill="1" applyBorder="1" applyAlignment="1" applyProtection="1">
      <alignment horizontal="center"/>
      <protection locked="0"/>
    </xf>
    <xf numFmtId="0" fontId="5" fillId="0" borderId="21" xfId="0" applyFont="1" applyFill="1" applyBorder="1" applyAlignment="1" applyProtection="1">
      <alignment horizontal="center"/>
      <protection locked="0"/>
    </xf>
    <xf numFmtId="0" fontId="7" fillId="0" borderId="44" xfId="0" applyFont="1" applyFill="1" applyBorder="1" applyAlignment="1" applyProtection="1">
      <alignment horizontal="center"/>
      <protection locked="0"/>
    </xf>
    <xf numFmtId="0" fontId="7" fillId="0" borderId="36" xfId="0" applyFont="1" applyFill="1" applyBorder="1" applyAlignment="1" applyProtection="1">
      <alignment horizontal="center"/>
      <protection locked="0"/>
    </xf>
    <xf numFmtId="0" fontId="7" fillId="32" borderId="22" xfId="0" applyFont="1" applyFill="1" applyBorder="1" applyAlignment="1">
      <alignment horizontal="center"/>
    </xf>
    <xf numFmtId="0" fontId="7" fillId="32" borderId="21" xfId="0" applyFont="1" applyFill="1" applyBorder="1" applyAlignment="1">
      <alignment horizontal="center"/>
    </xf>
    <xf numFmtId="0" fontId="0" fillId="32" borderId="20" xfId="0" applyFill="1" applyBorder="1"/>
    <xf numFmtId="0" fontId="5" fillId="15" borderId="22" xfId="0" applyFont="1" applyFill="1" applyBorder="1" applyAlignment="1">
      <alignment horizontal="center"/>
    </xf>
    <xf numFmtId="0" fontId="5" fillId="15" borderId="21" xfId="0" applyFont="1" applyFill="1" applyBorder="1" applyAlignment="1">
      <alignment horizontal="center"/>
    </xf>
    <xf numFmtId="0" fontId="5" fillId="15" borderId="20" xfId="0" applyFont="1" applyFill="1" applyBorder="1" applyAlignment="1">
      <alignment horizontal="center"/>
    </xf>
    <xf numFmtId="0" fontId="7" fillId="25" borderId="22" xfId="0" applyFont="1" applyFill="1" applyBorder="1" applyAlignment="1">
      <alignment horizontal="center"/>
    </xf>
    <xf numFmtId="0" fontId="7" fillId="25" borderId="21" xfId="0" applyFont="1" applyFill="1" applyBorder="1" applyAlignment="1">
      <alignment horizontal="center"/>
    </xf>
    <xf numFmtId="0" fontId="7" fillId="25" borderId="20" xfId="0" applyFont="1" applyFill="1" applyBorder="1" applyAlignment="1">
      <alignment horizontal="center"/>
    </xf>
    <xf numFmtId="0" fontId="5" fillId="11" borderId="29" xfId="0" applyFont="1" applyFill="1" applyBorder="1" applyAlignment="1" applyProtection="1">
      <alignment horizontal="center" vertical="center"/>
    </xf>
    <xf numFmtId="0" fontId="5" fillId="11" borderId="11" xfId="0" applyFont="1" applyFill="1" applyBorder="1" applyAlignment="1" applyProtection="1">
      <alignment horizontal="center" vertical="center"/>
    </xf>
    <xf numFmtId="0" fontId="7" fillId="11" borderId="7" xfId="0" applyFont="1" applyFill="1" applyBorder="1" applyAlignment="1" applyProtection="1">
      <alignment horizontal="center" vertical="center"/>
    </xf>
    <xf numFmtId="0" fontId="5" fillId="11" borderId="26" xfId="0" applyFont="1" applyFill="1" applyBorder="1" applyAlignment="1" applyProtection="1">
      <alignment horizontal="center" vertical="center"/>
    </xf>
    <xf numFmtId="4" fontId="8" fillId="3" borderId="1" xfId="0" applyNumberFormat="1" applyFont="1" applyFill="1" applyBorder="1" applyAlignment="1" applyProtection="1">
      <alignment horizontal="center" vertical="center"/>
    </xf>
    <xf numFmtId="0" fontId="4" fillId="11" borderId="39" xfId="0" applyFont="1" applyFill="1" applyBorder="1" applyAlignment="1" applyProtection="1">
      <alignment vertical="center"/>
      <protection hidden="1"/>
    </xf>
    <xf numFmtId="0" fontId="4" fillId="11" borderId="40" xfId="0" applyFont="1" applyFill="1" applyBorder="1" applyAlignment="1" applyProtection="1">
      <alignment vertical="center"/>
      <protection hidden="1"/>
    </xf>
    <xf numFmtId="0" fontId="4" fillId="11" borderId="38" xfId="0" applyFont="1" applyFill="1" applyBorder="1" applyAlignment="1" applyProtection="1">
      <alignment vertical="center"/>
      <protection hidden="1"/>
    </xf>
    <xf numFmtId="166" fontId="0" fillId="13" borderId="1" xfId="0" applyNumberFormat="1" applyFill="1" applyBorder="1" applyProtection="1"/>
    <xf numFmtId="0" fontId="16" fillId="3" borderId="18" xfId="0" applyFont="1" applyFill="1" applyBorder="1" applyAlignment="1" applyProtection="1">
      <alignment horizontal="center" vertical="center"/>
    </xf>
    <xf numFmtId="0" fontId="16" fillId="3" borderId="6" xfId="0" applyFont="1" applyFill="1" applyBorder="1" applyAlignment="1" applyProtection="1">
      <alignment horizontal="center" vertical="center"/>
    </xf>
    <xf numFmtId="0" fontId="3" fillId="17" borderId="31" xfId="0" applyFont="1" applyFill="1" applyBorder="1" applyAlignment="1" applyProtection="1">
      <alignment horizontal="center"/>
    </xf>
    <xf numFmtId="0" fontId="3" fillId="17" borderId="0" xfId="0" applyFont="1" applyFill="1" applyBorder="1" applyAlignment="1" applyProtection="1">
      <alignment horizontal="center"/>
    </xf>
    <xf numFmtId="0" fontId="4" fillId="11" borderId="3" xfId="0" applyFont="1" applyFill="1" applyBorder="1" applyAlignment="1" applyProtection="1">
      <alignment horizontal="center" vertical="center"/>
      <protection hidden="1"/>
    </xf>
    <xf numFmtId="0" fontId="4" fillId="11" borderId="6" xfId="0" applyFont="1" applyFill="1" applyBorder="1" applyAlignment="1" applyProtection="1">
      <alignment horizontal="center" vertical="center"/>
      <protection hidden="1"/>
    </xf>
    <xf numFmtId="0" fontId="4" fillId="11" borderId="45" xfId="0" applyFont="1" applyFill="1" applyBorder="1" applyAlignment="1" applyProtection="1">
      <alignment horizontal="center" vertical="center"/>
      <protection hidden="1"/>
    </xf>
    <xf numFmtId="0" fontId="4" fillId="10" borderId="39" xfId="0" applyFont="1" applyFill="1" applyBorder="1" applyAlignment="1" applyProtection="1">
      <alignment horizontal="center" vertical="center"/>
    </xf>
    <xf numFmtId="0" fontId="4" fillId="10" borderId="40" xfId="0" applyFont="1" applyFill="1" applyBorder="1" applyAlignment="1" applyProtection="1">
      <alignment horizontal="center" vertical="center"/>
    </xf>
    <xf numFmtId="0" fontId="4" fillId="10" borderId="38" xfId="0" applyFont="1" applyFill="1" applyBorder="1" applyAlignment="1" applyProtection="1">
      <alignment horizontal="center" vertical="center"/>
    </xf>
    <xf numFmtId="0" fontId="4" fillId="12" borderId="39" xfId="0" applyFont="1" applyFill="1" applyBorder="1" applyAlignment="1" applyProtection="1">
      <alignment horizontal="center" vertical="center"/>
      <protection hidden="1"/>
    </xf>
    <xf numFmtId="0" fontId="4" fillId="12" borderId="40" xfId="0" applyFont="1" applyFill="1" applyBorder="1" applyAlignment="1" applyProtection="1">
      <alignment horizontal="center" vertical="center"/>
      <protection hidden="1"/>
    </xf>
    <xf numFmtId="0" fontId="4" fillId="12" borderId="38" xfId="0" applyFont="1" applyFill="1" applyBorder="1" applyAlignment="1" applyProtection="1">
      <alignment horizontal="center" vertical="center"/>
      <protection hidden="1"/>
    </xf>
    <xf numFmtId="0" fontId="19" fillId="3" borderId="20" xfId="0" applyFont="1" applyFill="1" applyBorder="1" applyAlignment="1" applyProtection="1">
      <alignment horizontal="left" vertical="center"/>
    </xf>
    <xf numFmtId="0" fontId="19" fillId="3" borderId="21" xfId="0" applyFont="1" applyFill="1" applyBorder="1" applyAlignment="1" applyProtection="1">
      <alignment horizontal="left" vertical="center"/>
    </xf>
    <xf numFmtId="0" fontId="19" fillId="3" borderId="18" xfId="0" applyFont="1" applyFill="1" applyBorder="1" applyAlignment="1" applyProtection="1">
      <alignment horizontal="left" vertical="center"/>
    </xf>
    <xf numFmtId="0" fontId="19" fillId="3" borderId="6" xfId="0" applyFont="1" applyFill="1" applyBorder="1" applyAlignment="1" applyProtection="1">
      <alignment horizontal="left" vertical="center"/>
    </xf>
    <xf numFmtId="0" fontId="19" fillId="3" borderId="4" xfId="0" applyFont="1" applyFill="1" applyBorder="1" applyAlignment="1" applyProtection="1">
      <alignment horizontal="left" vertical="center"/>
    </xf>
    <xf numFmtId="0" fontId="16" fillId="3" borderId="18" xfId="0" applyFont="1" applyFill="1" applyBorder="1" applyAlignment="1" applyProtection="1">
      <alignment horizontal="left" vertical="center"/>
    </xf>
    <xf numFmtId="0" fontId="16" fillId="3" borderId="6" xfId="0" applyFont="1" applyFill="1" applyBorder="1" applyAlignment="1" applyProtection="1">
      <alignment horizontal="left" vertical="center"/>
    </xf>
    <xf numFmtId="0" fontId="16" fillId="3" borderId="4" xfId="0" applyFont="1" applyFill="1" applyBorder="1" applyAlignment="1" applyProtection="1">
      <alignment horizontal="left" vertical="center"/>
    </xf>
    <xf numFmtId="49" fontId="1" fillId="31" borderId="31" xfId="0" applyNumberFormat="1" applyFont="1" applyFill="1" applyBorder="1" applyAlignment="1" applyProtection="1">
      <alignment horizontal="center" vertical="center"/>
    </xf>
    <xf numFmtId="49" fontId="1" fillId="31" borderId="0" xfId="0" applyNumberFormat="1" applyFont="1" applyFill="1" applyBorder="1" applyAlignment="1" applyProtection="1">
      <alignment horizontal="center" vertical="center"/>
    </xf>
    <xf numFmtId="49" fontId="1" fillId="31" borderId="32" xfId="0" applyNumberFormat="1" applyFont="1" applyFill="1" applyBorder="1" applyAlignment="1" applyProtection="1">
      <alignment horizontal="center" vertical="center"/>
    </xf>
    <xf numFmtId="49" fontId="1" fillId="17" borderId="0" xfId="0" applyNumberFormat="1" applyFont="1" applyFill="1" applyBorder="1" applyAlignment="1" applyProtection="1">
      <alignment horizontal="center" vertical="center"/>
    </xf>
    <xf numFmtId="49" fontId="1" fillId="17" borderId="32" xfId="0" applyNumberFormat="1" applyFont="1" applyFill="1" applyBorder="1" applyAlignment="1" applyProtection="1">
      <alignment horizontal="center" vertical="center"/>
    </xf>
    <xf numFmtId="0" fontId="9" fillId="11" borderId="3" xfId="0" applyFont="1" applyFill="1" applyBorder="1" applyAlignment="1" applyProtection="1">
      <alignment horizontal="center" vertical="center"/>
    </xf>
    <xf numFmtId="0" fontId="9" fillId="11" borderId="6" xfId="0" applyFont="1" applyFill="1" applyBorder="1" applyAlignment="1" applyProtection="1">
      <alignment horizontal="center" vertical="center"/>
    </xf>
    <xf numFmtId="0" fontId="9" fillId="11" borderId="4" xfId="0" applyFont="1" applyFill="1" applyBorder="1" applyAlignment="1" applyProtection="1">
      <alignment horizontal="center" vertical="center"/>
    </xf>
    <xf numFmtId="49" fontId="1" fillId="7" borderId="0" xfId="0" applyNumberFormat="1" applyFont="1" applyFill="1" applyBorder="1" applyAlignment="1" applyProtection="1">
      <alignment horizontal="center" vertical="center"/>
    </xf>
    <xf numFmtId="165" fontId="12" fillId="12" borderId="3" xfId="0" applyNumberFormat="1" applyFont="1" applyFill="1" applyBorder="1" applyAlignment="1" applyProtection="1">
      <alignment horizontal="center" vertical="center"/>
    </xf>
    <xf numFmtId="165" fontId="12" fillId="12" borderId="6" xfId="0" applyNumberFormat="1" applyFont="1" applyFill="1" applyBorder="1" applyAlignment="1" applyProtection="1">
      <alignment horizontal="center" vertical="center"/>
    </xf>
    <xf numFmtId="165" fontId="12" fillId="12" borderId="4" xfId="0" applyNumberFormat="1" applyFont="1" applyFill="1" applyBorder="1" applyAlignment="1" applyProtection="1">
      <alignment horizontal="center" vertical="center"/>
    </xf>
    <xf numFmtId="0" fontId="4" fillId="17" borderId="59" xfId="0" applyFont="1" applyFill="1" applyBorder="1" applyAlignment="1" applyProtection="1">
      <alignment horizontal="center" vertical="center"/>
      <protection hidden="1"/>
    </xf>
    <xf numFmtId="0" fontId="4" fillId="17" borderId="33" xfId="0" applyFont="1" applyFill="1" applyBorder="1" applyAlignment="1" applyProtection="1">
      <alignment horizontal="center" vertical="center"/>
      <protection hidden="1"/>
    </xf>
    <xf numFmtId="0" fontId="4" fillId="17" borderId="54" xfId="0" applyFont="1" applyFill="1" applyBorder="1" applyAlignment="1" applyProtection="1">
      <alignment horizontal="center" vertical="center"/>
      <protection hidden="1"/>
    </xf>
    <xf numFmtId="0" fontId="9" fillId="11" borderId="1" xfId="0" applyFont="1" applyFill="1" applyBorder="1" applyAlignment="1" applyProtection="1">
      <alignment horizontal="left"/>
    </xf>
    <xf numFmtId="0" fontId="9" fillId="11" borderId="1" xfId="0" applyFont="1" applyFill="1" applyBorder="1" applyAlignment="1" applyProtection="1">
      <alignment horizontal="center" vertical="center" wrapText="1"/>
    </xf>
    <xf numFmtId="0" fontId="9" fillId="11" borderId="1" xfId="0" applyFont="1" applyFill="1" applyBorder="1" applyAlignment="1" applyProtection="1">
      <alignment horizontal="center" vertical="center"/>
    </xf>
    <xf numFmtId="0" fontId="13" fillId="17" borderId="18" xfId="0" applyFont="1" applyFill="1" applyBorder="1" applyAlignment="1" applyProtection="1">
      <alignment horizontal="center" vertical="center"/>
    </xf>
    <xf numFmtId="0" fontId="13" fillId="17" borderId="6" xfId="0" applyFont="1" applyFill="1" applyBorder="1" applyAlignment="1" applyProtection="1">
      <alignment horizontal="center" vertical="center"/>
    </xf>
    <xf numFmtId="0" fontId="8" fillId="19" borderId="55" xfId="0" applyFont="1" applyFill="1" applyBorder="1" applyAlignment="1">
      <alignment horizontal="center" vertical="center"/>
    </xf>
    <xf numFmtId="0" fontId="8" fillId="19" borderId="12" xfId="0" applyFont="1" applyFill="1" applyBorder="1" applyAlignment="1">
      <alignment horizontal="center" vertical="center"/>
    </xf>
    <xf numFmtId="0" fontId="8" fillId="19" borderId="56" xfId="0" applyFont="1" applyFill="1" applyBorder="1" applyAlignment="1">
      <alignment horizontal="center" vertical="center"/>
    </xf>
    <xf numFmtId="0" fontId="8" fillId="19" borderId="31" xfId="0" applyFont="1" applyFill="1" applyBorder="1" applyAlignment="1">
      <alignment horizontal="center" vertical="center"/>
    </xf>
    <xf numFmtId="0" fontId="8" fillId="19" borderId="0" xfId="0" applyFont="1" applyFill="1" applyBorder="1" applyAlignment="1">
      <alignment horizontal="center" vertical="center"/>
    </xf>
    <xf numFmtId="0" fontId="8" fillId="19" borderId="32" xfId="0" applyFont="1" applyFill="1" applyBorder="1" applyAlignment="1">
      <alignment horizontal="center" vertical="center"/>
    </xf>
    <xf numFmtId="0" fontId="8" fillId="19" borderId="57" xfId="0" applyFont="1" applyFill="1" applyBorder="1" applyAlignment="1">
      <alignment horizontal="center" vertical="center"/>
    </xf>
    <xf numFmtId="0" fontId="8" fillId="19" borderId="41" xfId="0" applyFont="1" applyFill="1" applyBorder="1" applyAlignment="1">
      <alignment horizontal="center" vertical="center"/>
    </xf>
    <xf numFmtId="0" fontId="8" fillId="19" borderId="49" xfId="0" applyFont="1" applyFill="1" applyBorder="1" applyAlignment="1">
      <alignment horizontal="center" vertical="center"/>
    </xf>
  </cellXfs>
  <cellStyles count="1"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numFmt numFmtId="166" formatCode="0.0"/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numFmt numFmtId="166" formatCode="0.0"/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numFmt numFmtId="166" formatCode="0.0"/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auto="1"/>
      </font>
      <numFmt numFmtId="166" formatCode="0.0"/>
      <fill>
        <patternFill>
          <bgColor theme="0" tint="-4.9989318521683403E-2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35.emf"/><Relationship Id="rId13" Type="http://schemas.openxmlformats.org/officeDocument/2006/relationships/image" Target="../media/image30.emf"/><Relationship Id="rId18" Type="http://schemas.openxmlformats.org/officeDocument/2006/relationships/image" Target="../media/image25.emf"/><Relationship Id="rId26" Type="http://schemas.openxmlformats.org/officeDocument/2006/relationships/image" Target="../media/image17.emf"/><Relationship Id="rId39" Type="http://schemas.openxmlformats.org/officeDocument/2006/relationships/image" Target="../media/image4.emf"/><Relationship Id="rId3" Type="http://schemas.openxmlformats.org/officeDocument/2006/relationships/image" Target="../media/image40.emf"/><Relationship Id="rId21" Type="http://schemas.openxmlformats.org/officeDocument/2006/relationships/image" Target="../media/image22.emf"/><Relationship Id="rId34" Type="http://schemas.openxmlformats.org/officeDocument/2006/relationships/image" Target="../media/image9.emf"/><Relationship Id="rId42" Type="http://schemas.openxmlformats.org/officeDocument/2006/relationships/image" Target="../media/image1.emf"/><Relationship Id="rId7" Type="http://schemas.openxmlformats.org/officeDocument/2006/relationships/image" Target="../media/image36.emf"/><Relationship Id="rId12" Type="http://schemas.openxmlformats.org/officeDocument/2006/relationships/image" Target="../media/image31.emf"/><Relationship Id="rId17" Type="http://schemas.openxmlformats.org/officeDocument/2006/relationships/image" Target="../media/image26.emf"/><Relationship Id="rId25" Type="http://schemas.openxmlformats.org/officeDocument/2006/relationships/image" Target="../media/image18.emf"/><Relationship Id="rId33" Type="http://schemas.openxmlformats.org/officeDocument/2006/relationships/image" Target="../media/image10.emf"/><Relationship Id="rId38" Type="http://schemas.openxmlformats.org/officeDocument/2006/relationships/image" Target="../media/image5.emf"/><Relationship Id="rId2" Type="http://schemas.openxmlformats.org/officeDocument/2006/relationships/image" Target="../media/image41.emf"/><Relationship Id="rId16" Type="http://schemas.openxmlformats.org/officeDocument/2006/relationships/image" Target="../media/image27.emf"/><Relationship Id="rId20" Type="http://schemas.openxmlformats.org/officeDocument/2006/relationships/image" Target="../media/image23.emf"/><Relationship Id="rId29" Type="http://schemas.openxmlformats.org/officeDocument/2006/relationships/image" Target="../media/image14.emf"/><Relationship Id="rId41" Type="http://schemas.openxmlformats.org/officeDocument/2006/relationships/image" Target="../media/image2.emf"/><Relationship Id="rId1" Type="http://schemas.openxmlformats.org/officeDocument/2006/relationships/image" Target="../media/image42.emf"/><Relationship Id="rId6" Type="http://schemas.openxmlformats.org/officeDocument/2006/relationships/image" Target="../media/image37.emf"/><Relationship Id="rId11" Type="http://schemas.openxmlformats.org/officeDocument/2006/relationships/image" Target="../media/image32.emf"/><Relationship Id="rId24" Type="http://schemas.openxmlformats.org/officeDocument/2006/relationships/image" Target="../media/image19.emf"/><Relationship Id="rId32" Type="http://schemas.openxmlformats.org/officeDocument/2006/relationships/image" Target="../media/image11.emf"/><Relationship Id="rId37" Type="http://schemas.openxmlformats.org/officeDocument/2006/relationships/image" Target="../media/image6.emf"/><Relationship Id="rId40" Type="http://schemas.openxmlformats.org/officeDocument/2006/relationships/image" Target="../media/image3.emf"/><Relationship Id="rId5" Type="http://schemas.openxmlformats.org/officeDocument/2006/relationships/image" Target="../media/image38.emf"/><Relationship Id="rId15" Type="http://schemas.openxmlformats.org/officeDocument/2006/relationships/image" Target="../media/image28.emf"/><Relationship Id="rId23" Type="http://schemas.openxmlformats.org/officeDocument/2006/relationships/image" Target="../media/image20.emf"/><Relationship Id="rId28" Type="http://schemas.openxmlformats.org/officeDocument/2006/relationships/image" Target="../media/image15.emf"/><Relationship Id="rId36" Type="http://schemas.openxmlformats.org/officeDocument/2006/relationships/image" Target="../media/image7.emf"/><Relationship Id="rId10" Type="http://schemas.openxmlformats.org/officeDocument/2006/relationships/image" Target="../media/image33.emf"/><Relationship Id="rId19" Type="http://schemas.openxmlformats.org/officeDocument/2006/relationships/image" Target="../media/image24.emf"/><Relationship Id="rId31" Type="http://schemas.openxmlformats.org/officeDocument/2006/relationships/image" Target="../media/image12.emf"/><Relationship Id="rId4" Type="http://schemas.openxmlformats.org/officeDocument/2006/relationships/image" Target="../media/image39.emf"/><Relationship Id="rId9" Type="http://schemas.openxmlformats.org/officeDocument/2006/relationships/image" Target="../media/image34.emf"/><Relationship Id="rId14" Type="http://schemas.openxmlformats.org/officeDocument/2006/relationships/image" Target="../media/image29.emf"/><Relationship Id="rId22" Type="http://schemas.openxmlformats.org/officeDocument/2006/relationships/image" Target="../media/image21.emf"/><Relationship Id="rId27" Type="http://schemas.openxmlformats.org/officeDocument/2006/relationships/image" Target="../media/image16.emf"/><Relationship Id="rId30" Type="http://schemas.openxmlformats.org/officeDocument/2006/relationships/image" Target="../media/image13.emf"/><Relationship Id="rId35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247650</xdr:colOff>
          <xdr:row>49</xdr:row>
          <xdr:rowOff>0</xdr:rowOff>
        </xdr:from>
        <xdr:to>
          <xdr:col>33</xdr:col>
          <xdr:colOff>381000</xdr:colOff>
          <xdr:row>49</xdr:row>
          <xdr:rowOff>0</xdr:rowOff>
        </xdr:to>
        <xdr:sp macro="" textlink="">
          <xdr:nvSpPr>
            <xdr:cNvPr id="2063" name="CheckBox3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247650</xdr:colOff>
          <xdr:row>49</xdr:row>
          <xdr:rowOff>0</xdr:rowOff>
        </xdr:from>
        <xdr:to>
          <xdr:col>34</xdr:col>
          <xdr:colOff>381000</xdr:colOff>
          <xdr:row>49</xdr:row>
          <xdr:rowOff>0</xdr:rowOff>
        </xdr:to>
        <xdr:sp macro="" textlink="">
          <xdr:nvSpPr>
            <xdr:cNvPr id="2065" name="CheckBox4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247650</xdr:colOff>
          <xdr:row>49</xdr:row>
          <xdr:rowOff>0</xdr:rowOff>
        </xdr:from>
        <xdr:to>
          <xdr:col>34</xdr:col>
          <xdr:colOff>381000</xdr:colOff>
          <xdr:row>49</xdr:row>
          <xdr:rowOff>0</xdr:rowOff>
        </xdr:to>
        <xdr:sp macro="" textlink="">
          <xdr:nvSpPr>
            <xdr:cNvPr id="2068" name="CheckBox1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247650</xdr:colOff>
          <xdr:row>49</xdr:row>
          <xdr:rowOff>0</xdr:rowOff>
        </xdr:from>
        <xdr:to>
          <xdr:col>34</xdr:col>
          <xdr:colOff>381000</xdr:colOff>
          <xdr:row>49</xdr:row>
          <xdr:rowOff>0</xdr:rowOff>
        </xdr:to>
        <xdr:sp macro="" textlink="">
          <xdr:nvSpPr>
            <xdr:cNvPr id="2069" name="CheckBox5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247650</xdr:colOff>
          <xdr:row>49</xdr:row>
          <xdr:rowOff>0</xdr:rowOff>
        </xdr:from>
        <xdr:to>
          <xdr:col>34</xdr:col>
          <xdr:colOff>381000</xdr:colOff>
          <xdr:row>49</xdr:row>
          <xdr:rowOff>0</xdr:rowOff>
        </xdr:to>
        <xdr:sp macro="" textlink="">
          <xdr:nvSpPr>
            <xdr:cNvPr id="2070" name="CheckBox6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247650</xdr:colOff>
          <xdr:row>49</xdr:row>
          <xdr:rowOff>0</xdr:rowOff>
        </xdr:from>
        <xdr:to>
          <xdr:col>34</xdr:col>
          <xdr:colOff>381000</xdr:colOff>
          <xdr:row>49</xdr:row>
          <xdr:rowOff>0</xdr:rowOff>
        </xdr:to>
        <xdr:sp macro="" textlink="">
          <xdr:nvSpPr>
            <xdr:cNvPr id="2071" name="CheckBox7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247650</xdr:colOff>
          <xdr:row>49</xdr:row>
          <xdr:rowOff>0</xdr:rowOff>
        </xdr:from>
        <xdr:to>
          <xdr:col>34</xdr:col>
          <xdr:colOff>381000</xdr:colOff>
          <xdr:row>49</xdr:row>
          <xdr:rowOff>0</xdr:rowOff>
        </xdr:to>
        <xdr:sp macro="" textlink="">
          <xdr:nvSpPr>
            <xdr:cNvPr id="2072" name="CheckBox8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247650</xdr:colOff>
          <xdr:row>49</xdr:row>
          <xdr:rowOff>0</xdr:rowOff>
        </xdr:from>
        <xdr:to>
          <xdr:col>34</xdr:col>
          <xdr:colOff>381000</xdr:colOff>
          <xdr:row>49</xdr:row>
          <xdr:rowOff>0</xdr:rowOff>
        </xdr:to>
        <xdr:sp macro="" textlink="">
          <xdr:nvSpPr>
            <xdr:cNvPr id="2074" name="CheckBox9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247650</xdr:colOff>
          <xdr:row>49</xdr:row>
          <xdr:rowOff>0</xdr:rowOff>
        </xdr:from>
        <xdr:to>
          <xdr:col>33</xdr:col>
          <xdr:colOff>381000</xdr:colOff>
          <xdr:row>49</xdr:row>
          <xdr:rowOff>0</xdr:rowOff>
        </xdr:to>
        <xdr:sp macro="" textlink="">
          <xdr:nvSpPr>
            <xdr:cNvPr id="2075" name="CheckBox10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247650</xdr:colOff>
          <xdr:row>49</xdr:row>
          <xdr:rowOff>0</xdr:rowOff>
        </xdr:from>
        <xdr:to>
          <xdr:col>33</xdr:col>
          <xdr:colOff>381000</xdr:colOff>
          <xdr:row>49</xdr:row>
          <xdr:rowOff>0</xdr:rowOff>
        </xdr:to>
        <xdr:sp macro="" textlink="">
          <xdr:nvSpPr>
            <xdr:cNvPr id="2076" name="CheckBox11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247650</xdr:colOff>
          <xdr:row>49</xdr:row>
          <xdr:rowOff>0</xdr:rowOff>
        </xdr:from>
        <xdr:to>
          <xdr:col>33</xdr:col>
          <xdr:colOff>381000</xdr:colOff>
          <xdr:row>49</xdr:row>
          <xdr:rowOff>0</xdr:rowOff>
        </xdr:to>
        <xdr:sp macro="" textlink="">
          <xdr:nvSpPr>
            <xdr:cNvPr id="2077" name="CheckBox12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247650</xdr:colOff>
          <xdr:row>49</xdr:row>
          <xdr:rowOff>0</xdr:rowOff>
        </xdr:from>
        <xdr:to>
          <xdr:col>33</xdr:col>
          <xdr:colOff>381000</xdr:colOff>
          <xdr:row>49</xdr:row>
          <xdr:rowOff>0</xdr:rowOff>
        </xdr:to>
        <xdr:sp macro="" textlink="">
          <xdr:nvSpPr>
            <xdr:cNvPr id="2078" name="CheckBox13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247650</xdr:colOff>
          <xdr:row>49</xdr:row>
          <xdr:rowOff>0</xdr:rowOff>
        </xdr:from>
        <xdr:to>
          <xdr:col>33</xdr:col>
          <xdr:colOff>381000</xdr:colOff>
          <xdr:row>49</xdr:row>
          <xdr:rowOff>0</xdr:rowOff>
        </xdr:to>
        <xdr:sp macro="" textlink="">
          <xdr:nvSpPr>
            <xdr:cNvPr id="2079" name="CheckBox14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247650</xdr:colOff>
          <xdr:row>49</xdr:row>
          <xdr:rowOff>0</xdr:rowOff>
        </xdr:from>
        <xdr:to>
          <xdr:col>35</xdr:col>
          <xdr:colOff>381000</xdr:colOff>
          <xdr:row>49</xdr:row>
          <xdr:rowOff>0</xdr:rowOff>
        </xdr:to>
        <xdr:sp macro="" textlink="">
          <xdr:nvSpPr>
            <xdr:cNvPr id="2081" name="CheckBox15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247650</xdr:colOff>
          <xdr:row>49</xdr:row>
          <xdr:rowOff>0</xdr:rowOff>
        </xdr:from>
        <xdr:to>
          <xdr:col>35</xdr:col>
          <xdr:colOff>381000</xdr:colOff>
          <xdr:row>49</xdr:row>
          <xdr:rowOff>0</xdr:rowOff>
        </xdr:to>
        <xdr:sp macro="" textlink="">
          <xdr:nvSpPr>
            <xdr:cNvPr id="2082" name="CheckBox16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247650</xdr:colOff>
          <xdr:row>49</xdr:row>
          <xdr:rowOff>0</xdr:rowOff>
        </xdr:from>
        <xdr:to>
          <xdr:col>35</xdr:col>
          <xdr:colOff>381000</xdr:colOff>
          <xdr:row>49</xdr:row>
          <xdr:rowOff>0</xdr:rowOff>
        </xdr:to>
        <xdr:sp macro="" textlink="">
          <xdr:nvSpPr>
            <xdr:cNvPr id="2083" name="CheckBox17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247650</xdr:colOff>
          <xdr:row>49</xdr:row>
          <xdr:rowOff>0</xdr:rowOff>
        </xdr:from>
        <xdr:to>
          <xdr:col>35</xdr:col>
          <xdr:colOff>381000</xdr:colOff>
          <xdr:row>49</xdr:row>
          <xdr:rowOff>0</xdr:rowOff>
        </xdr:to>
        <xdr:sp macro="" textlink="">
          <xdr:nvSpPr>
            <xdr:cNvPr id="2084" name="CheckBox18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247650</xdr:colOff>
          <xdr:row>49</xdr:row>
          <xdr:rowOff>0</xdr:rowOff>
        </xdr:from>
        <xdr:to>
          <xdr:col>35</xdr:col>
          <xdr:colOff>381000</xdr:colOff>
          <xdr:row>49</xdr:row>
          <xdr:rowOff>0</xdr:rowOff>
        </xdr:to>
        <xdr:sp macro="" textlink="">
          <xdr:nvSpPr>
            <xdr:cNvPr id="2086" name="CheckBox19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247650</xdr:colOff>
          <xdr:row>49</xdr:row>
          <xdr:rowOff>0</xdr:rowOff>
        </xdr:from>
        <xdr:to>
          <xdr:col>35</xdr:col>
          <xdr:colOff>381000</xdr:colOff>
          <xdr:row>49</xdr:row>
          <xdr:rowOff>0</xdr:rowOff>
        </xdr:to>
        <xdr:sp macro="" textlink="">
          <xdr:nvSpPr>
            <xdr:cNvPr id="2087" name="CheckBox20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247650</xdr:colOff>
          <xdr:row>49</xdr:row>
          <xdr:rowOff>0</xdr:rowOff>
        </xdr:from>
        <xdr:to>
          <xdr:col>35</xdr:col>
          <xdr:colOff>381000</xdr:colOff>
          <xdr:row>49</xdr:row>
          <xdr:rowOff>0</xdr:rowOff>
        </xdr:to>
        <xdr:sp macro="" textlink="">
          <xdr:nvSpPr>
            <xdr:cNvPr id="2088" name="CheckBox21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247650</xdr:colOff>
          <xdr:row>49</xdr:row>
          <xdr:rowOff>0</xdr:rowOff>
        </xdr:from>
        <xdr:to>
          <xdr:col>36</xdr:col>
          <xdr:colOff>381000</xdr:colOff>
          <xdr:row>49</xdr:row>
          <xdr:rowOff>0</xdr:rowOff>
        </xdr:to>
        <xdr:sp macro="" textlink="">
          <xdr:nvSpPr>
            <xdr:cNvPr id="2089" name="CheckBox22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247650</xdr:colOff>
          <xdr:row>49</xdr:row>
          <xdr:rowOff>0</xdr:rowOff>
        </xdr:from>
        <xdr:to>
          <xdr:col>36</xdr:col>
          <xdr:colOff>381000</xdr:colOff>
          <xdr:row>49</xdr:row>
          <xdr:rowOff>0</xdr:rowOff>
        </xdr:to>
        <xdr:sp macro="" textlink="">
          <xdr:nvSpPr>
            <xdr:cNvPr id="2090" name="CheckBox23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247650</xdr:colOff>
          <xdr:row>49</xdr:row>
          <xdr:rowOff>0</xdr:rowOff>
        </xdr:from>
        <xdr:to>
          <xdr:col>36</xdr:col>
          <xdr:colOff>381000</xdr:colOff>
          <xdr:row>49</xdr:row>
          <xdr:rowOff>0</xdr:rowOff>
        </xdr:to>
        <xdr:sp macro="" textlink="">
          <xdr:nvSpPr>
            <xdr:cNvPr id="2091" name="CheckBox24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247650</xdr:colOff>
          <xdr:row>49</xdr:row>
          <xdr:rowOff>0</xdr:rowOff>
        </xdr:from>
        <xdr:to>
          <xdr:col>36</xdr:col>
          <xdr:colOff>381000</xdr:colOff>
          <xdr:row>49</xdr:row>
          <xdr:rowOff>0</xdr:rowOff>
        </xdr:to>
        <xdr:sp macro="" textlink="">
          <xdr:nvSpPr>
            <xdr:cNvPr id="2092" name="CheckBox25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247650</xdr:colOff>
          <xdr:row>49</xdr:row>
          <xdr:rowOff>0</xdr:rowOff>
        </xdr:from>
        <xdr:to>
          <xdr:col>36</xdr:col>
          <xdr:colOff>381000</xdr:colOff>
          <xdr:row>49</xdr:row>
          <xdr:rowOff>0</xdr:rowOff>
        </xdr:to>
        <xdr:sp macro="" textlink="">
          <xdr:nvSpPr>
            <xdr:cNvPr id="2093" name="CheckBox26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247650</xdr:colOff>
          <xdr:row>49</xdr:row>
          <xdr:rowOff>0</xdr:rowOff>
        </xdr:from>
        <xdr:to>
          <xdr:col>36</xdr:col>
          <xdr:colOff>381000</xdr:colOff>
          <xdr:row>49</xdr:row>
          <xdr:rowOff>0</xdr:rowOff>
        </xdr:to>
        <xdr:sp macro="" textlink="">
          <xdr:nvSpPr>
            <xdr:cNvPr id="2094" name="CheckBox27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247650</xdr:colOff>
          <xdr:row>49</xdr:row>
          <xdr:rowOff>0</xdr:rowOff>
        </xdr:from>
        <xdr:to>
          <xdr:col>36</xdr:col>
          <xdr:colOff>381000</xdr:colOff>
          <xdr:row>49</xdr:row>
          <xdr:rowOff>0</xdr:rowOff>
        </xdr:to>
        <xdr:sp macro="" textlink="">
          <xdr:nvSpPr>
            <xdr:cNvPr id="2095" name="CheckBox28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247650</xdr:colOff>
          <xdr:row>49</xdr:row>
          <xdr:rowOff>0</xdr:rowOff>
        </xdr:from>
        <xdr:to>
          <xdr:col>37</xdr:col>
          <xdr:colOff>381000</xdr:colOff>
          <xdr:row>49</xdr:row>
          <xdr:rowOff>0</xdr:rowOff>
        </xdr:to>
        <xdr:sp macro="" textlink="">
          <xdr:nvSpPr>
            <xdr:cNvPr id="2098" name="CheckBox29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247650</xdr:colOff>
          <xdr:row>49</xdr:row>
          <xdr:rowOff>0</xdr:rowOff>
        </xdr:from>
        <xdr:to>
          <xdr:col>37</xdr:col>
          <xdr:colOff>381000</xdr:colOff>
          <xdr:row>49</xdr:row>
          <xdr:rowOff>0</xdr:rowOff>
        </xdr:to>
        <xdr:sp macro="" textlink="">
          <xdr:nvSpPr>
            <xdr:cNvPr id="2099" name="CheckBox30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247650</xdr:colOff>
          <xdr:row>49</xdr:row>
          <xdr:rowOff>0</xdr:rowOff>
        </xdr:from>
        <xdr:to>
          <xdr:col>37</xdr:col>
          <xdr:colOff>381000</xdr:colOff>
          <xdr:row>49</xdr:row>
          <xdr:rowOff>0</xdr:rowOff>
        </xdr:to>
        <xdr:sp macro="" textlink="">
          <xdr:nvSpPr>
            <xdr:cNvPr id="2101" name="CheckBox31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247650</xdr:colOff>
          <xdr:row>49</xdr:row>
          <xdr:rowOff>0</xdr:rowOff>
        </xdr:from>
        <xdr:to>
          <xdr:col>37</xdr:col>
          <xdr:colOff>381000</xdr:colOff>
          <xdr:row>49</xdr:row>
          <xdr:rowOff>0</xdr:rowOff>
        </xdr:to>
        <xdr:sp macro="" textlink="">
          <xdr:nvSpPr>
            <xdr:cNvPr id="2102" name="CheckBox32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247650</xdr:colOff>
          <xdr:row>49</xdr:row>
          <xdr:rowOff>0</xdr:rowOff>
        </xdr:from>
        <xdr:to>
          <xdr:col>37</xdr:col>
          <xdr:colOff>381000</xdr:colOff>
          <xdr:row>49</xdr:row>
          <xdr:rowOff>0</xdr:rowOff>
        </xdr:to>
        <xdr:sp macro="" textlink="">
          <xdr:nvSpPr>
            <xdr:cNvPr id="2104" name="CheckBox33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247650</xdr:colOff>
          <xdr:row>49</xdr:row>
          <xdr:rowOff>0</xdr:rowOff>
        </xdr:from>
        <xdr:to>
          <xdr:col>37</xdr:col>
          <xdr:colOff>381000</xdr:colOff>
          <xdr:row>49</xdr:row>
          <xdr:rowOff>0</xdr:rowOff>
        </xdr:to>
        <xdr:sp macro="" textlink="">
          <xdr:nvSpPr>
            <xdr:cNvPr id="2106" name="CheckBox34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247650</xdr:colOff>
          <xdr:row>49</xdr:row>
          <xdr:rowOff>0</xdr:rowOff>
        </xdr:from>
        <xdr:to>
          <xdr:col>37</xdr:col>
          <xdr:colOff>381000</xdr:colOff>
          <xdr:row>49</xdr:row>
          <xdr:rowOff>0</xdr:rowOff>
        </xdr:to>
        <xdr:sp macro="" textlink="">
          <xdr:nvSpPr>
            <xdr:cNvPr id="2107" name="CheckBox35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247650</xdr:colOff>
          <xdr:row>49</xdr:row>
          <xdr:rowOff>0</xdr:rowOff>
        </xdr:from>
        <xdr:to>
          <xdr:col>38</xdr:col>
          <xdr:colOff>381000</xdr:colOff>
          <xdr:row>49</xdr:row>
          <xdr:rowOff>0</xdr:rowOff>
        </xdr:to>
        <xdr:sp macro="" textlink="">
          <xdr:nvSpPr>
            <xdr:cNvPr id="2108" name="CheckBox36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247650</xdr:colOff>
          <xdr:row>49</xdr:row>
          <xdr:rowOff>0</xdr:rowOff>
        </xdr:from>
        <xdr:to>
          <xdr:col>38</xdr:col>
          <xdr:colOff>381000</xdr:colOff>
          <xdr:row>49</xdr:row>
          <xdr:rowOff>0</xdr:rowOff>
        </xdr:to>
        <xdr:sp macro="" textlink="">
          <xdr:nvSpPr>
            <xdr:cNvPr id="2110" name="CheckBox37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247650</xdr:colOff>
          <xdr:row>49</xdr:row>
          <xdr:rowOff>0</xdr:rowOff>
        </xdr:from>
        <xdr:to>
          <xdr:col>38</xdr:col>
          <xdr:colOff>381000</xdr:colOff>
          <xdr:row>49</xdr:row>
          <xdr:rowOff>0</xdr:rowOff>
        </xdr:to>
        <xdr:sp macro="" textlink="">
          <xdr:nvSpPr>
            <xdr:cNvPr id="2111" name="CheckBox38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247650</xdr:colOff>
          <xdr:row>49</xdr:row>
          <xdr:rowOff>0</xdr:rowOff>
        </xdr:from>
        <xdr:to>
          <xdr:col>38</xdr:col>
          <xdr:colOff>381000</xdr:colOff>
          <xdr:row>49</xdr:row>
          <xdr:rowOff>0</xdr:rowOff>
        </xdr:to>
        <xdr:sp macro="" textlink="">
          <xdr:nvSpPr>
            <xdr:cNvPr id="2112" name="CheckBox39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247650</xdr:colOff>
          <xdr:row>49</xdr:row>
          <xdr:rowOff>0</xdr:rowOff>
        </xdr:from>
        <xdr:to>
          <xdr:col>38</xdr:col>
          <xdr:colOff>381000</xdr:colOff>
          <xdr:row>49</xdr:row>
          <xdr:rowOff>0</xdr:rowOff>
        </xdr:to>
        <xdr:sp macro="" textlink="">
          <xdr:nvSpPr>
            <xdr:cNvPr id="2113" name="CheckBox40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247650</xdr:colOff>
          <xdr:row>49</xdr:row>
          <xdr:rowOff>0</xdr:rowOff>
        </xdr:from>
        <xdr:to>
          <xdr:col>38</xdr:col>
          <xdr:colOff>381000</xdr:colOff>
          <xdr:row>49</xdr:row>
          <xdr:rowOff>0</xdr:rowOff>
        </xdr:to>
        <xdr:sp macro="" textlink="">
          <xdr:nvSpPr>
            <xdr:cNvPr id="2115" name="CheckBox41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247650</xdr:colOff>
          <xdr:row>49</xdr:row>
          <xdr:rowOff>0</xdr:rowOff>
        </xdr:from>
        <xdr:to>
          <xdr:col>38</xdr:col>
          <xdr:colOff>381000</xdr:colOff>
          <xdr:row>49</xdr:row>
          <xdr:rowOff>0</xdr:rowOff>
        </xdr:to>
        <xdr:sp macro="" textlink="">
          <xdr:nvSpPr>
            <xdr:cNvPr id="2116" name="CheckBox42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247650</xdr:colOff>
          <xdr:row>49</xdr:row>
          <xdr:rowOff>0</xdr:rowOff>
        </xdr:from>
        <xdr:to>
          <xdr:col>33</xdr:col>
          <xdr:colOff>381000</xdr:colOff>
          <xdr:row>49</xdr:row>
          <xdr:rowOff>0</xdr:rowOff>
        </xdr:to>
        <xdr:sp macro="" textlink="">
          <xdr:nvSpPr>
            <xdr:cNvPr id="2117" name="CheckBox2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68" Type="http://schemas.openxmlformats.org/officeDocument/2006/relationships/control" Target="../activeX/activeX33.xml"/><Relationship Id="rId76" Type="http://schemas.openxmlformats.org/officeDocument/2006/relationships/control" Target="../activeX/activeX37.xml"/><Relationship Id="rId84" Type="http://schemas.openxmlformats.org/officeDocument/2006/relationships/control" Target="../activeX/activeX41.xml"/><Relationship Id="rId7" Type="http://schemas.openxmlformats.org/officeDocument/2006/relationships/image" Target="../media/image2.emf"/><Relationship Id="rId71" Type="http://schemas.openxmlformats.org/officeDocument/2006/relationships/image" Target="../media/image34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control" Target="../activeX/activeX32.xml"/><Relationship Id="rId74" Type="http://schemas.openxmlformats.org/officeDocument/2006/relationships/control" Target="../activeX/activeX36.xml"/><Relationship Id="rId79" Type="http://schemas.openxmlformats.org/officeDocument/2006/relationships/image" Target="../media/image38.emf"/><Relationship Id="rId87" Type="http://schemas.openxmlformats.org/officeDocument/2006/relationships/image" Target="../media/image42.emf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82" Type="http://schemas.openxmlformats.org/officeDocument/2006/relationships/control" Target="../activeX/activeX40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69" Type="http://schemas.openxmlformats.org/officeDocument/2006/relationships/image" Target="../media/image33.emf"/><Relationship Id="rId77" Type="http://schemas.openxmlformats.org/officeDocument/2006/relationships/image" Target="../media/image37.emf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72" Type="http://schemas.openxmlformats.org/officeDocument/2006/relationships/control" Target="../activeX/activeX35.xml"/><Relationship Id="rId80" Type="http://schemas.openxmlformats.org/officeDocument/2006/relationships/control" Target="../activeX/activeX39.xml"/><Relationship Id="rId85" Type="http://schemas.openxmlformats.org/officeDocument/2006/relationships/image" Target="../media/image41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67" Type="http://schemas.openxmlformats.org/officeDocument/2006/relationships/image" Target="../media/image32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6.emf"/><Relationship Id="rId83" Type="http://schemas.openxmlformats.org/officeDocument/2006/relationships/image" Target="../media/image40.emf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73" Type="http://schemas.openxmlformats.org/officeDocument/2006/relationships/image" Target="../media/image35.emf"/><Relationship Id="rId78" Type="http://schemas.openxmlformats.org/officeDocument/2006/relationships/control" Target="../activeX/activeX38.xml"/><Relationship Id="rId81" Type="http://schemas.openxmlformats.org/officeDocument/2006/relationships/image" Target="../media/image39.emf"/><Relationship Id="rId86" Type="http://schemas.openxmlformats.org/officeDocument/2006/relationships/control" Target="../activeX/activeX4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H54"/>
  <sheetViews>
    <sheetView zoomScale="75" zoomScaleNormal="75" workbookViewId="0">
      <pane xSplit="1" ySplit="10" topLeftCell="Q11" activePane="bottomRight" state="frozen"/>
      <selection activeCell="AW43" sqref="AW43"/>
      <selection pane="topRight" activeCell="AW43" sqref="AW43"/>
      <selection pane="bottomLeft" activeCell="AW43" sqref="AW43"/>
      <selection pane="bottomRight" activeCell="AB47" sqref="AB47"/>
    </sheetView>
  </sheetViews>
  <sheetFormatPr baseColWidth="10" defaultColWidth="9.140625" defaultRowHeight="15" x14ac:dyDescent="0.25"/>
  <cols>
    <col min="1" max="1" width="28.28515625" style="4" customWidth="1"/>
    <col min="2" max="2" width="10.140625" style="5" customWidth="1"/>
    <col min="3" max="3" width="5.42578125" style="2" bestFit="1" customWidth="1"/>
    <col min="4" max="5" width="7" style="2" bestFit="1" customWidth="1"/>
    <col min="6" max="6" width="7.5703125" style="2" bestFit="1" customWidth="1"/>
    <col min="7" max="7" width="6" style="2" customWidth="1"/>
    <col min="8" max="8" width="7" style="2" customWidth="1"/>
    <col min="9" max="9" width="7.5703125" style="2" bestFit="1" customWidth="1"/>
    <col min="10" max="10" width="7.140625" style="2" bestFit="1" customWidth="1"/>
    <col min="11" max="11" width="7.7109375" style="2" customWidth="1"/>
    <col min="12" max="12" width="5.42578125" style="2" bestFit="1" customWidth="1"/>
    <col min="13" max="14" width="6" style="2" customWidth="1"/>
    <col min="15" max="15" width="5.42578125" style="2" bestFit="1" customWidth="1"/>
    <col min="16" max="16" width="7.140625" style="2" customWidth="1"/>
    <col min="17" max="17" width="6.42578125" style="2" customWidth="1"/>
    <col min="18" max="18" width="7.42578125" style="2" customWidth="1"/>
    <col min="19" max="20" width="6" style="2" customWidth="1"/>
    <col min="21" max="21" width="6.7109375" style="2" customWidth="1"/>
    <col min="22" max="22" width="6.85546875" style="2" customWidth="1"/>
    <col min="23" max="23" width="6" style="2" customWidth="1"/>
    <col min="24" max="24" width="5.42578125" style="2" customWidth="1"/>
    <col min="25" max="25" width="6.85546875" style="2" customWidth="1"/>
    <col min="26" max="26" width="6" style="2" customWidth="1"/>
    <col min="27" max="27" width="6.7109375" style="2" customWidth="1"/>
    <col min="28" max="29" width="6" style="2" customWidth="1"/>
    <col min="30" max="30" width="10.85546875" style="2" bestFit="1" customWidth="1"/>
    <col min="31" max="32" width="7.5703125" style="2" bestFit="1" customWidth="1"/>
    <col min="33" max="33" width="9.42578125" style="2" bestFit="1" customWidth="1"/>
    <col min="34" max="34" width="8.5703125" style="2" customWidth="1"/>
    <col min="35" max="35" width="6.7109375" style="2" customWidth="1"/>
    <col min="36" max="36" width="8.7109375" style="2" customWidth="1"/>
    <col min="37" max="39" width="7.140625" style="2" customWidth="1"/>
    <col min="40" max="41" width="6.85546875" style="2" bestFit="1" customWidth="1"/>
    <col min="42" max="42" width="7.42578125" style="2" bestFit="1" customWidth="1"/>
    <col min="43" max="43" width="8.5703125" style="2" customWidth="1"/>
    <col min="44" max="44" width="6.42578125" style="2" bestFit="1" customWidth="1"/>
    <col min="45" max="45" width="8.28515625" style="2" bestFit="1" customWidth="1"/>
    <col min="46" max="46" width="8" style="2" bestFit="1" customWidth="1"/>
    <col min="47" max="47" width="7.140625" style="2" bestFit="1" customWidth="1"/>
    <col min="48" max="49" width="7.140625" style="2" customWidth="1"/>
    <col min="50" max="51" width="7.5703125" style="2" bestFit="1" customWidth="1"/>
    <col min="52" max="52" width="7.42578125" style="2" bestFit="1" customWidth="1"/>
    <col min="53" max="53" width="9.42578125" style="2" bestFit="1" customWidth="1"/>
    <col min="54" max="54" width="7.5703125" style="2" bestFit="1" customWidth="1"/>
    <col min="55" max="55" width="8.28515625" style="2" bestFit="1" customWidth="1"/>
    <col min="56" max="56" width="8" style="2" bestFit="1" customWidth="1"/>
    <col min="57" max="59" width="7.5703125" style="2" bestFit="1" customWidth="1"/>
    <col min="60" max="60" width="10.7109375" style="2" bestFit="1" customWidth="1"/>
    <col min="61" max="16384" width="9.140625" style="2"/>
  </cols>
  <sheetData>
    <row r="1" spans="1:60" ht="15.75" x14ac:dyDescent="0.25">
      <c r="A1" s="433" t="s">
        <v>50</v>
      </c>
      <c r="B1" s="434"/>
      <c r="C1" s="434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48">
        <f t="shared" ref="AD1:BG1" si="0">SUM(AD11:AD59)</f>
        <v>31</v>
      </c>
      <c r="AE1" s="348">
        <f t="shared" si="0"/>
        <v>138</v>
      </c>
      <c r="AF1" s="348">
        <f t="shared" si="0"/>
        <v>97.5</v>
      </c>
      <c r="AG1" s="348">
        <f t="shared" si="0"/>
        <v>19.5</v>
      </c>
      <c r="AH1" s="348">
        <f t="shared" si="0"/>
        <v>0</v>
      </c>
      <c r="AI1" s="348">
        <f t="shared" si="0"/>
        <v>0</v>
      </c>
      <c r="AJ1" s="348">
        <f t="shared" si="0"/>
        <v>0</v>
      </c>
      <c r="AK1" s="348">
        <f t="shared" si="0"/>
        <v>0</v>
      </c>
      <c r="AL1" s="348">
        <f t="shared" si="0"/>
        <v>0</v>
      </c>
      <c r="AM1" s="348">
        <f t="shared" si="0"/>
        <v>0</v>
      </c>
      <c r="AN1" s="348">
        <f t="shared" si="0"/>
        <v>14</v>
      </c>
      <c r="AO1" s="348">
        <f t="shared" si="0"/>
        <v>7</v>
      </c>
      <c r="AP1" s="348">
        <f t="shared" si="0"/>
        <v>12</v>
      </c>
      <c r="AQ1" s="348">
        <f t="shared" si="0"/>
        <v>0</v>
      </c>
      <c r="AR1" s="348">
        <f t="shared" si="0"/>
        <v>0</v>
      </c>
      <c r="AS1" s="348">
        <f t="shared" si="0"/>
        <v>0</v>
      </c>
      <c r="AT1" s="348">
        <f t="shared" si="0"/>
        <v>0</v>
      </c>
      <c r="AU1" s="348">
        <f t="shared" si="0"/>
        <v>0</v>
      </c>
      <c r="AV1" s="348">
        <f t="shared" si="0"/>
        <v>0</v>
      </c>
      <c r="AW1" s="348">
        <f t="shared" si="0"/>
        <v>0</v>
      </c>
      <c r="AX1" s="348">
        <f t="shared" si="0"/>
        <v>0</v>
      </c>
      <c r="AY1" s="348">
        <f t="shared" si="0"/>
        <v>25.651851851851866</v>
      </c>
      <c r="AZ1" s="348">
        <f t="shared" si="0"/>
        <v>8.9129629629629683</v>
      </c>
      <c r="BA1" s="348">
        <f t="shared" si="0"/>
        <v>19.5</v>
      </c>
      <c r="BB1" s="348">
        <f t="shared" si="0"/>
        <v>0</v>
      </c>
      <c r="BC1" s="348">
        <f t="shared" si="0"/>
        <v>0</v>
      </c>
      <c r="BD1" s="348">
        <f t="shared" si="0"/>
        <v>0</v>
      </c>
      <c r="BE1" s="348">
        <f t="shared" si="0"/>
        <v>0</v>
      </c>
      <c r="BF1" s="348">
        <f t="shared" si="0"/>
        <v>0</v>
      </c>
      <c r="BG1" s="348">
        <f t="shared" si="0"/>
        <v>0</v>
      </c>
      <c r="BH1" s="349">
        <f>SUM(BH11:BH41)</f>
        <v>0</v>
      </c>
    </row>
    <row r="2" spans="1:60" ht="15.75" x14ac:dyDescent="0.25">
      <c r="A2" s="435" t="s">
        <v>49</v>
      </c>
      <c r="B2" s="436"/>
      <c r="C2" s="43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6"/>
      <c r="AE2" s="346"/>
      <c r="AF2" s="346"/>
      <c r="AG2" s="346"/>
      <c r="AH2" s="346"/>
      <c r="AI2" s="346"/>
      <c r="AJ2" s="346"/>
      <c r="AK2" s="346"/>
      <c r="AL2" s="346"/>
      <c r="AM2" s="346"/>
      <c r="AN2" s="346"/>
      <c r="AO2" s="346"/>
      <c r="AP2" s="346"/>
      <c r="AQ2" s="346"/>
      <c r="AR2" s="346"/>
      <c r="AS2" s="346"/>
      <c r="AT2" s="346"/>
      <c r="AU2" s="346"/>
      <c r="AV2" s="346"/>
      <c r="AW2" s="346"/>
      <c r="AX2" s="345">
        <f t="shared" ref="AX2:BG2" si="1">AX3/21.6</f>
        <v>7.0217592592592579</v>
      </c>
      <c r="AY2" s="345">
        <f t="shared" si="1"/>
        <v>7.0217592592592579</v>
      </c>
      <c r="AZ2" s="345">
        <f t="shared" si="1"/>
        <v>7.0217592592592579</v>
      </c>
      <c r="BA2" s="345">
        <f t="shared" si="1"/>
        <v>0</v>
      </c>
      <c r="BB2" s="345">
        <f t="shared" si="1"/>
        <v>0</v>
      </c>
      <c r="BC2" s="345">
        <f t="shared" si="1"/>
        <v>0</v>
      </c>
      <c r="BD2" s="345">
        <f t="shared" si="1"/>
        <v>0</v>
      </c>
      <c r="BE2" s="345">
        <f t="shared" si="1"/>
        <v>0</v>
      </c>
      <c r="BF2" s="345">
        <f t="shared" si="1"/>
        <v>0</v>
      </c>
      <c r="BG2" s="345">
        <f t="shared" si="1"/>
        <v>0</v>
      </c>
      <c r="BH2" s="343"/>
    </row>
    <row r="3" spans="1:60" ht="15.75" x14ac:dyDescent="0.25">
      <c r="A3" s="435" t="s">
        <v>48</v>
      </c>
      <c r="B3" s="436"/>
      <c r="C3" s="43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6"/>
      <c r="AE3" s="346"/>
      <c r="AF3" s="346"/>
      <c r="AG3" s="346"/>
      <c r="AH3" s="346"/>
      <c r="AI3" s="346"/>
      <c r="AJ3" s="346"/>
      <c r="AK3" s="346"/>
      <c r="AL3" s="346"/>
      <c r="AM3" s="346"/>
      <c r="AN3" s="346"/>
      <c r="AO3" s="346"/>
      <c r="AP3" s="346"/>
      <c r="AQ3" s="346"/>
      <c r="AR3" s="346"/>
      <c r="AS3" s="346"/>
      <c r="AT3" s="346"/>
      <c r="AU3" s="346"/>
      <c r="AV3" s="346"/>
      <c r="AW3" s="346"/>
      <c r="AX3" s="415">
        <v>151.66999999999999</v>
      </c>
      <c r="AY3" s="415">
        <v>151.66999999999999</v>
      </c>
      <c r="AZ3" s="415">
        <v>151.66999999999999</v>
      </c>
      <c r="BA3" s="415"/>
      <c r="BB3" s="415"/>
      <c r="BC3" s="415"/>
      <c r="BD3" s="415"/>
      <c r="BE3" s="415"/>
      <c r="BF3" s="344"/>
      <c r="BG3" s="344"/>
      <c r="BH3" s="343"/>
    </row>
    <row r="4" spans="1:60" ht="15.75" x14ac:dyDescent="0.25">
      <c r="A4" s="438" t="s">
        <v>47</v>
      </c>
      <c r="B4" s="439"/>
      <c r="C4" s="440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1"/>
      <c r="AE4" s="341"/>
      <c r="AF4" s="341"/>
      <c r="AG4" s="341"/>
      <c r="AH4" s="341"/>
      <c r="AI4" s="341"/>
      <c r="AJ4" s="341"/>
      <c r="AK4" s="341"/>
      <c r="AL4" s="341"/>
      <c r="AM4" s="341"/>
      <c r="AN4" s="341"/>
      <c r="AO4" s="341"/>
      <c r="AP4" s="341"/>
      <c r="AQ4" s="341"/>
      <c r="AR4" s="341"/>
      <c r="AS4" s="341"/>
      <c r="AT4" s="341"/>
      <c r="AU4" s="341"/>
      <c r="AV4" s="341"/>
      <c r="AW4" s="341"/>
      <c r="AX4" s="340">
        <f t="shared" ref="AX4:BG4" si="2">IF(AD1=0,"",IF(AD1&gt;AX3,AD1-AX3,0))</f>
        <v>0</v>
      </c>
      <c r="AY4" s="340">
        <f t="shared" si="2"/>
        <v>0</v>
      </c>
      <c r="AZ4" s="340">
        <f t="shared" si="2"/>
        <v>0</v>
      </c>
      <c r="BA4" s="340">
        <f t="shared" si="2"/>
        <v>19.5</v>
      </c>
      <c r="BB4" s="340" t="str">
        <f t="shared" si="2"/>
        <v/>
      </c>
      <c r="BC4" s="340" t="str">
        <f t="shared" si="2"/>
        <v/>
      </c>
      <c r="BD4" s="340" t="str">
        <f t="shared" si="2"/>
        <v/>
      </c>
      <c r="BE4" s="340" t="str">
        <f t="shared" si="2"/>
        <v/>
      </c>
      <c r="BF4" s="340" t="str">
        <f t="shared" si="2"/>
        <v/>
      </c>
      <c r="BG4" s="340" t="str">
        <f t="shared" si="2"/>
        <v/>
      </c>
      <c r="BH4" s="339">
        <f>IF(AN1&gt;BH3,AN1-BH3,0)</f>
        <v>14</v>
      </c>
    </row>
    <row r="5" spans="1:60" ht="31.5" x14ac:dyDescent="0.25">
      <c r="A5" s="441" t="s">
        <v>55</v>
      </c>
      <c r="B5" s="442"/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  <c r="AR5" s="442"/>
      <c r="AS5" s="442"/>
      <c r="AT5" s="442"/>
      <c r="AU5" s="442"/>
      <c r="AV5" s="442"/>
      <c r="AW5" s="442"/>
      <c r="AX5" s="442"/>
      <c r="AY5" s="442"/>
      <c r="AZ5" s="442"/>
      <c r="BA5" s="442"/>
      <c r="BB5" s="442"/>
      <c r="BC5" s="442"/>
      <c r="BD5" s="442"/>
      <c r="BE5" s="442"/>
      <c r="BF5" s="442"/>
      <c r="BG5" s="442"/>
      <c r="BH5" s="443"/>
    </row>
    <row r="6" spans="1:60" ht="18.75" customHeight="1" x14ac:dyDescent="0.25">
      <c r="A6" s="336"/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420" t="s">
        <v>10</v>
      </c>
      <c r="AB6" s="421"/>
      <c r="AC6" s="421"/>
      <c r="AD6" s="338"/>
      <c r="AE6" s="338"/>
      <c r="AF6" s="338"/>
      <c r="AG6" s="338"/>
      <c r="AH6" s="338"/>
      <c r="AI6" s="338"/>
      <c r="AJ6" s="338"/>
      <c r="AK6" s="338"/>
      <c r="AL6" s="338"/>
      <c r="AM6" s="338"/>
      <c r="AN6" s="336"/>
      <c r="AO6" s="336"/>
      <c r="AP6" s="336"/>
      <c r="AQ6" s="336"/>
      <c r="AR6" s="336"/>
      <c r="AS6" s="336"/>
      <c r="AT6" s="336"/>
      <c r="AU6" s="336"/>
      <c r="AV6" s="336"/>
      <c r="AW6" s="336"/>
      <c r="AX6" s="336"/>
      <c r="AY6" s="336"/>
      <c r="AZ6" s="336"/>
      <c r="BA6" s="336"/>
      <c r="BB6" s="336"/>
      <c r="BC6" s="336"/>
      <c r="BD6" s="336"/>
      <c r="BE6" s="336"/>
      <c r="BF6" s="336"/>
      <c r="BG6" s="336"/>
      <c r="BH6" s="337"/>
    </row>
    <row r="7" spans="1:60" ht="18.75" customHeight="1" thickBot="1" x14ac:dyDescent="0.4">
      <c r="A7" s="336"/>
      <c r="B7" s="336"/>
      <c r="C7" s="336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420" t="s">
        <v>11</v>
      </c>
      <c r="AB7" s="421"/>
      <c r="AC7" s="421"/>
      <c r="AD7" s="335" t="e">
        <f>IF(VLOOKUP(Bobigny!$A$11,#REF!,1)=#REF!,IF(Bobigny!AD6=#REF!,"",IF(AD6="","",IF(Bobigny!AD6=#REF!,IF(#REF!&lt;VLOOKUP(#REF!,#REF!,6),#REF!,IF(#REF!&gt;VLOOKUP(#REF!,#REF!,6),VLOOKUP(#REF!,#REF!,6),""))))))</f>
        <v>#REF!</v>
      </c>
      <c r="AE7" s="335" t="e">
        <f>IF(VLOOKUP(Bobigny!$A$11,#REF!,1)=#REF!,IF(Bobigny!AE6=#REF!,"",IF(AE6="","",IF(Bobigny!AE6=#REF!,IF(#REF!&lt;VLOOKUP(#REF!,#REF!,6),#REF!,IF(#REF!&gt;VLOOKUP(#REF!,#REF!,6),VLOOKUP(#REF!,#REF!,6),""))))))</f>
        <v>#REF!</v>
      </c>
      <c r="AF7" s="335" t="e">
        <f>IF(VLOOKUP(Bobigny!$A$11,#REF!,1)=#REF!,IF(Bobigny!AF6=#REF!,"",IF(AF6="","",IF(Bobigny!AF6=#REF!,IF(#REF!&lt;VLOOKUP(#REF!,#REF!,6),#REF!,IF(#REF!&gt;VLOOKUP(#REF!,#REF!,6),VLOOKUP(#REF!,#REF!,6),""))))))</f>
        <v>#REF!</v>
      </c>
      <c r="AG7" s="335" t="e">
        <f>IF(VLOOKUP(Bobigny!$A$11,#REF!,1)=#REF!,IF(Bobigny!AG6=#REF!,"",IF(AG6="","",IF(Bobigny!AG6=#REF!,IF(#REF!&lt;VLOOKUP(#REF!,#REF!,6),#REF!,IF(#REF!&gt;VLOOKUP(#REF!,#REF!,6),VLOOKUP(#REF!,#REF!,6),""))))))</f>
        <v>#REF!</v>
      </c>
      <c r="AH7" s="335" t="e">
        <f>IF(VLOOKUP(Bobigny!$A$11,#REF!,1)=#REF!,IF(Bobigny!AH6=#REF!,"",IF(AH6="","",IF(Bobigny!AH6=#REF!,IF(#REF!&lt;VLOOKUP(#REF!,#REF!,6),#REF!,IF(#REF!&gt;VLOOKUP(#REF!,#REF!,6),VLOOKUP(#REF!,#REF!,6),""))))))</f>
        <v>#REF!</v>
      </c>
      <c r="AI7" s="335" t="e">
        <f>IF(VLOOKUP(Bobigny!$A$11,#REF!,1)=#REF!,IF(Bobigny!AI6=#REF!,"",IF(AI6="","",IF(Bobigny!AI6=#REF!,IF(#REF!&lt;VLOOKUP(#REF!,#REF!,6),#REF!,IF(#REF!&gt;VLOOKUP(#REF!,#REF!,6),VLOOKUP(#REF!,#REF!,6),""))))))</f>
        <v>#REF!</v>
      </c>
      <c r="AJ7" s="335" t="e">
        <f>IF(VLOOKUP(Bobigny!$A$11,#REF!,1)=#REF!,IF(Bobigny!AJ6=#REF!,"",IF(AJ6="","",IF(Bobigny!AJ6=#REF!,IF(#REF!&lt;VLOOKUP(#REF!,#REF!,6),#REF!,IF(#REF!&gt;VLOOKUP(#REF!,#REF!,6),VLOOKUP(#REF!,#REF!,6),""))))))</f>
        <v>#REF!</v>
      </c>
      <c r="AK7" s="335" t="e">
        <f>IF(VLOOKUP(Bobigny!$A$11,#REF!,1)=#REF!,IF(Bobigny!AK6=#REF!,"",IF(AK6="","",IF(Bobigny!AK6=#REF!,IF(#REF!&lt;VLOOKUP(#REF!,#REF!,6),#REF!,IF(#REF!&gt;VLOOKUP(#REF!,#REF!,6),VLOOKUP(#REF!,#REF!,6),""))))))</f>
        <v>#REF!</v>
      </c>
      <c r="AL7" s="335" t="e">
        <f>IF(VLOOKUP(Bobigny!$A$11,#REF!,1)=#REF!,IF(Bobigny!AL6=#REF!,"",IF(AL6="","",IF(Bobigny!AL6=#REF!,IF(#REF!&lt;VLOOKUP(#REF!,#REF!,6),#REF!,IF(#REF!&gt;VLOOKUP(#REF!,#REF!,6),VLOOKUP(#REF!,#REF!,6),""))))))</f>
        <v>#REF!</v>
      </c>
      <c r="AM7" s="335" t="e">
        <f>IF(VLOOKUP(Bobigny!$A$11,#REF!,1)=#REF!,IF(Bobigny!AM6=#REF!,"",IF(AM6="","",IF(Bobigny!AM6=#REF!,IF(#REF!&lt;VLOOKUP(#REF!,#REF!,6),#REF!,IF(#REF!&gt;VLOOKUP(#REF!,#REF!,6),VLOOKUP(#REF!,#REF!,6),""))))))</f>
        <v>#REF!</v>
      </c>
      <c r="AN7" s="334"/>
      <c r="AO7" s="334"/>
      <c r="AP7" s="334"/>
      <c r="AQ7" s="334"/>
      <c r="AR7" s="334"/>
      <c r="AS7" s="334"/>
      <c r="AT7" s="334"/>
      <c r="AU7" s="334"/>
      <c r="AV7" s="334"/>
      <c r="AW7" s="334"/>
      <c r="AX7" s="334"/>
      <c r="AY7" s="334"/>
      <c r="AZ7" s="334"/>
      <c r="BA7" s="334"/>
      <c r="BB7" s="334"/>
      <c r="BC7" s="334"/>
      <c r="BD7" s="334"/>
      <c r="BE7" s="334"/>
      <c r="BF7" s="334"/>
      <c r="BG7" s="334"/>
      <c r="BH7" s="333"/>
    </row>
    <row r="8" spans="1:60" ht="19.5" thickBot="1" x14ac:dyDescent="0.3">
      <c r="A8" s="422"/>
      <c r="B8" s="423"/>
      <c r="C8" s="423"/>
      <c r="D8" s="423"/>
      <c r="E8" s="423"/>
      <c r="F8" s="423"/>
      <c r="G8" s="423"/>
      <c r="H8" s="423"/>
      <c r="I8" s="423"/>
      <c r="J8" s="423"/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4" t="s">
        <v>9</v>
      </c>
      <c r="AE8" s="425"/>
      <c r="AF8" s="425"/>
      <c r="AG8" s="425"/>
      <c r="AH8" s="425"/>
      <c r="AI8" s="425"/>
      <c r="AJ8" s="425"/>
      <c r="AK8" s="425"/>
      <c r="AL8" s="425"/>
      <c r="AM8" s="426"/>
      <c r="AN8" s="427" t="s">
        <v>2</v>
      </c>
      <c r="AO8" s="428"/>
      <c r="AP8" s="428"/>
      <c r="AQ8" s="428"/>
      <c r="AR8" s="428"/>
      <c r="AS8" s="428"/>
      <c r="AT8" s="428"/>
      <c r="AU8" s="428"/>
      <c r="AV8" s="428"/>
      <c r="AW8" s="429"/>
      <c r="AX8" s="430" t="s">
        <v>45</v>
      </c>
      <c r="AY8" s="431"/>
      <c r="AZ8" s="431"/>
      <c r="BA8" s="431"/>
      <c r="BB8" s="431"/>
      <c r="BC8" s="431"/>
      <c r="BD8" s="431"/>
      <c r="BE8" s="431"/>
      <c r="BF8" s="431"/>
      <c r="BG8" s="432"/>
      <c r="BH8" s="42" t="s">
        <v>5</v>
      </c>
    </row>
    <row r="9" spans="1:60" ht="19.5" hidden="1" customHeight="1" thickBot="1" x14ac:dyDescent="0.3">
      <c r="A9" s="45"/>
      <c r="B9" s="9"/>
      <c r="C9" s="11"/>
      <c r="D9" s="12"/>
      <c r="E9" s="13"/>
      <c r="F9" s="14"/>
      <c r="G9" s="12"/>
      <c r="H9" s="15"/>
      <c r="I9" s="11"/>
      <c r="J9" s="12"/>
      <c r="K9" s="13"/>
      <c r="L9" s="16"/>
      <c r="M9" s="17"/>
      <c r="N9" s="18"/>
      <c r="O9" s="19"/>
      <c r="P9" s="17"/>
      <c r="Q9" s="20"/>
      <c r="R9" s="16"/>
      <c r="S9" s="17"/>
      <c r="T9" s="18"/>
      <c r="U9" s="19"/>
      <c r="V9" s="17"/>
      <c r="W9" s="20"/>
      <c r="X9" s="16"/>
      <c r="Y9" s="17"/>
      <c r="Z9" s="18"/>
      <c r="AA9" s="23"/>
      <c r="AB9" s="24"/>
      <c r="AC9" s="25"/>
      <c r="AD9" s="56"/>
      <c r="AE9" s="57"/>
      <c r="AF9" s="57"/>
      <c r="AG9" s="57"/>
      <c r="AH9" s="58"/>
      <c r="AI9" s="58"/>
      <c r="AJ9" s="58"/>
      <c r="AK9" s="59"/>
      <c r="AL9" s="65"/>
      <c r="AM9" s="65"/>
      <c r="AN9" s="21"/>
      <c r="AO9" s="21"/>
      <c r="AP9" s="21"/>
      <c r="AQ9" s="22"/>
      <c r="AR9" s="21"/>
      <c r="AS9" s="21"/>
      <c r="AT9" s="21"/>
      <c r="AU9" s="21"/>
      <c r="AV9" s="21"/>
      <c r="AW9" s="21"/>
      <c r="AX9" s="60"/>
      <c r="AY9" s="61"/>
      <c r="AZ9" s="61"/>
      <c r="BA9" s="62"/>
      <c r="BB9" s="61"/>
      <c r="BC9" s="61"/>
      <c r="BD9" s="61"/>
      <c r="BE9" s="63"/>
      <c r="BF9" s="63"/>
      <c r="BG9" s="63"/>
      <c r="BH9" s="43"/>
    </row>
    <row r="10" spans="1:60" s="54" customFormat="1" ht="30.75" thickBot="1" x14ac:dyDescent="0.3">
      <c r="A10" s="53" t="s">
        <v>3</v>
      </c>
      <c r="B10" s="10" t="s">
        <v>4</v>
      </c>
      <c r="C10" s="330" t="s">
        <v>0</v>
      </c>
      <c r="D10" s="329" t="s">
        <v>7</v>
      </c>
      <c r="E10" s="328" t="s">
        <v>8</v>
      </c>
      <c r="F10" s="332" t="s">
        <v>0</v>
      </c>
      <c r="G10" s="329" t="s">
        <v>1</v>
      </c>
      <c r="H10" s="331" t="s">
        <v>8</v>
      </c>
      <c r="I10" s="330" t="s">
        <v>0</v>
      </c>
      <c r="J10" s="329" t="s">
        <v>1</v>
      </c>
      <c r="K10" s="328" t="s">
        <v>8</v>
      </c>
      <c r="L10" s="26" t="s">
        <v>0</v>
      </c>
      <c r="M10" s="27" t="s">
        <v>1</v>
      </c>
      <c r="N10" s="28" t="s">
        <v>8</v>
      </c>
      <c r="O10" s="26" t="s">
        <v>0</v>
      </c>
      <c r="P10" s="27" t="s">
        <v>1</v>
      </c>
      <c r="Q10" s="28" t="s">
        <v>8</v>
      </c>
      <c r="R10" s="31" t="s">
        <v>0</v>
      </c>
      <c r="S10" s="32" t="s">
        <v>1</v>
      </c>
      <c r="T10" s="33" t="s">
        <v>8</v>
      </c>
      <c r="U10" s="34" t="s">
        <v>0</v>
      </c>
      <c r="V10" s="32" t="s">
        <v>7</v>
      </c>
      <c r="W10" s="35" t="s">
        <v>8</v>
      </c>
      <c r="X10" s="31" t="s">
        <v>0</v>
      </c>
      <c r="Y10" s="32" t="s">
        <v>1</v>
      </c>
      <c r="Z10" s="33" t="s">
        <v>8</v>
      </c>
      <c r="AA10" s="34" t="s">
        <v>0</v>
      </c>
      <c r="AB10" s="32" t="s">
        <v>1</v>
      </c>
      <c r="AC10" s="35" t="s">
        <v>8</v>
      </c>
      <c r="AD10" s="414" t="s">
        <v>12</v>
      </c>
      <c r="AE10" s="322" t="s">
        <v>53</v>
      </c>
      <c r="AF10" s="412" t="s">
        <v>52</v>
      </c>
      <c r="AG10" s="322" t="s">
        <v>14</v>
      </c>
      <c r="AH10" s="413"/>
      <c r="AI10" s="412"/>
      <c r="AJ10" s="322"/>
      <c r="AK10" s="411"/>
      <c r="AL10" s="320"/>
      <c r="AM10" s="320"/>
      <c r="AN10" s="319" t="str">
        <f t="shared" ref="AN10:BG10" si="3">IF(AD10="","",AD10)</f>
        <v>Barnabe</v>
      </c>
      <c r="AO10" s="319" t="str">
        <f t="shared" si="3"/>
        <v>fred</v>
      </c>
      <c r="AP10" s="319" t="str">
        <f t="shared" si="3"/>
        <v>marion</v>
      </c>
      <c r="AQ10" s="319" t="str">
        <f t="shared" si="3"/>
        <v>Fac</v>
      </c>
      <c r="AR10" s="319" t="str">
        <f t="shared" si="3"/>
        <v/>
      </c>
      <c r="AS10" s="319" t="str">
        <f t="shared" si="3"/>
        <v/>
      </c>
      <c r="AT10" s="319" t="str">
        <f t="shared" si="3"/>
        <v/>
      </c>
      <c r="AU10" s="319" t="str">
        <f t="shared" si="3"/>
        <v/>
      </c>
      <c r="AV10" s="319" t="str">
        <f t="shared" si="3"/>
        <v/>
      </c>
      <c r="AW10" s="319" t="str">
        <f t="shared" si="3"/>
        <v/>
      </c>
      <c r="AX10" s="317" t="str">
        <f t="shared" si="3"/>
        <v>Barnabe</v>
      </c>
      <c r="AY10" s="317" t="str">
        <f t="shared" si="3"/>
        <v>fred</v>
      </c>
      <c r="AZ10" s="318" t="str">
        <f t="shared" si="3"/>
        <v>marion</v>
      </c>
      <c r="BA10" s="317" t="s">
        <v>14</v>
      </c>
      <c r="BB10" s="316" t="str">
        <f t="shared" si="3"/>
        <v/>
      </c>
      <c r="BC10" s="315" t="str">
        <f t="shared" si="3"/>
        <v/>
      </c>
      <c r="BD10" s="315" t="str">
        <f t="shared" si="3"/>
        <v/>
      </c>
      <c r="BE10" s="315" t="str">
        <f t="shared" si="3"/>
        <v/>
      </c>
      <c r="BF10" s="315" t="str">
        <f t="shared" si="3"/>
        <v/>
      </c>
      <c r="BG10" s="315" t="str">
        <f t="shared" si="3"/>
        <v/>
      </c>
      <c r="BH10" s="44" t="s">
        <v>6</v>
      </c>
    </row>
    <row r="11" spans="1:60" ht="15.75" thickBot="1" x14ac:dyDescent="0.3">
      <c r="A11" s="68">
        <v>41852</v>
      </c>
      <c r="B11" s="3">
        <f t="shared" ref="B11:B38" si="4">WEEKNUM(A11,2)</f>
        <v>31</v>
      </c>
      <c r="C11" s="410"/>
      <c r="D11" s="409"/>
      <c r="E11" s="408"/>
      <c r="F11" s="407" t="s">
        <v>52</v>
      </c>
      <c r="G11" s="406">
        <v>10</v>
      </c>
      <c r="H11" s="405">
        <v>17</v>
      </c>
      <c r="I11" s="404" t="s">
        <v>51</v>
      </c>
      <c r="J11" s="403">
        <v>17</v>
      </c>
      <c r="K11" s="402">
        <v>23</v>
      </c>
      <c r="L11" s="401"/>
      <c r="M11" s="401"/>
      <c r="N11" s="400"/>
      <c r="O11" s="106"/>
      <c r="P11" s="399"/>
      <c r="Q11" s="398"/>
      <c r="R11" s="79"/>
      <c r="S11" s="81"/>
      <c r="T11" s="82"/>
      <c r="U11" s="83"/>
      <c r="V11" s="81"/>
      <c r="W11" s="84"/>
      <c r="X11" s="81"/>
      <c r="Y11" s="81"/>
      <c r="Z11" s="82"/>
      <c r="AA11" s="83"/>
      <c r="AB11" s="85"/>
      <c r="AC11" s="86"/>
      <c r="AD11" s="397">
        <v>1</v>
      </c>
      <c r="AE11" s="396">
        <f t="shared" ref="AE11:AE41" si="5">IF(C11=$AE$10,E11-D11,IF(F11=$AE$10,H11-G11,IF(I11=$AE$10,K11-J11,IF(L11=$AE$10,N11-M11,IF(O11=$AE$10,Q11-P11,IF(R11=$AE$10,T11-S10,IF(U11=$AE$10,W11-V11,IF(X11=$AE$10,Z11-Y11,IF(AA11=$AE$10,AC11-AB11,0)))))))))</f>
        <v>0</v>
      </c>
      <c r="AF11" s="51">
        <f t="shared" ref="AF11:AF41" si="6">IF(C11=$AF$10,E11-D11,IF(F11=$AF$10,H11-G11,IF(I11=$AF$10,K11-J11,IF(L11=$AF$10,N11-M11,IF(O11=$AF$10,Q11-P11,IF(R11=$AF$10,T11-S11,IF(U11=$AF$10,W11-V11,IF(X11=$AF$10,Z11-Y11,IF(AA11=$AF$10,AC11-AB11,0)))))))))</f>
        <v>7</v>
      </c>
      <c r="AG11" s="51">
        <f t="shared" ref="AG11:AG41" si="7">IF(C11=$AG$10,E11-D11,IF(F11=$AG$10,H11-G11,IF(I11=$AG$10,K11-J11,IF(L11=$AG$10,N11-M11,IF(O11=$AG$10,Q11-P11,IF(R11=$AG$10,T11-S11,IF(U11=$AG$10,W11-V11,IF(X11=$AG$10,Z11-Y11,IF(AA11=$AG$10,AC11-AB11,0)))))))))</f>
        <v>0</v>
      </c>
      <c r="AH11" s="52">
        <f t="shared" ref="AH11:AH41" si="8">IF(C11=$AH$10,E11-D11,IF(F11=$AH$10,H11-G11,IF(I11=$AH$10,K11-J11,IF(L11=$AH$10,N11-M11,IF(O11=$AH$10,Q11-P11,IF(R11=$AH$10,T11-S11,IF(U11=$AH$10,W11-V11,IF(X11=$AH$10,Z11-Y11,IF(AA11=$AH$10,AC11-AB11,0)))))))))</f>
        <v>0</v>
      </c>
      <c r="AI11" s="52">
        <f t="shared" ref="AI11:AI41" si="9">IF(C11=$AI$10,E11-D11,IF(F11=$AI$10,H11-G11,IF(I11=$AI$10,K11-J11,IF(L11=$AI$10,N11-M11,IF(O11=$AI$10,Q11-P11,IF(R11=$AI$10,T11-S11,IF(U11=$AI$10,W11-V11,IF(X11=$AI$10,Z11-Y11,IF(AA11=$AI$10,AC11-AB11,0)))))))))</f>
        <v>0</v>
      </c>
      <c r="AJ11" s="52">
        <f t="shared" ref="AJ11:AJ41" si="10">IF(C11=$AJ$10,E11-D11,IF(F11=$AJ$10,H11-G11,IF(I11=$AJ$10,K11-J11,IF(L11=$AJ$10,N11-M11,IF(O11=$AJ$10,Q11-P11,IF(R11=$AJ$10,T11-S11,IF(U11=$AJ$10,W11-V11,IF(X11=$AJ$10,Z11-Y11,IF(AA11=$AJ$10,AC11-AB11,0)))))))))</f>
        <v>0</v>
      </c>
      <c r="AK11" s="52">
        <f t="shared" ref="AK11:AK41" si="11">IF(C11=$AK$10,E11-D11,IF(F11=$AK$10,H11-G11,IF(I11=$AK$10,K11-J11,IF(L11=$AK$10,N11-M11,IF(O11=$AK$10,Q11-P11,IF(R11=$AK$10,T11-S11,IF(U11=$AK$10,W11-V11,IF(X11=$AK$10,Z11-Y11,IF(AA11=$AK$10,AC11-AB11,0)))))))))</f>
        <v>0</v>
      </c>
      <c r="AL11" s="52">
        <f t="shared" ref="AL11:AL41" si="12">IF(C11=$AL$10,E11-D11,IF(F11=$AL$10,H11-G11,IF(I11=$AL$10,K11-J11,IF(L11=$AL$10,N11-M11,IF(O11=AL10,Q11-P11,IF(R11=$AL$10,T11-S11,IF(U11=$AL$10,W11-V11,IF(X11=$AL$10,Z11-Y11,IF(AA11=$AL$10,AC11-AB11,0)))))))))</f>
        <v>0</v>
      </c>
      <c r="AM11" s="52">
        <f t="shared" ref="AM11:AM41" si="13">IF(C11=$AM$10,E11-D11,IF(F11=$AM$10,H11-G11,IF(I11=$AM$10,K11-J11,IF(L11=$AM$10,N11-M11,IF(O11=$AM$10,Q11-P11,IF(R11=$AM$10,T11-S11,IF(U11=$AM$10,W11-V11,IF(X11=$AM$10,Z11-Y11,IF(AA11=$AM$10,AC11-AB11,0)))))))))</f>
        <v>0</v>
      </c>
      <c r="AN11" s="293"/>
      <c r="AO11" s="64"/>
      <c r="AP11" s="64"/>
      <c r="AQ11" s="64"/>
      <c r="AR11" s="64"/>
      <c r="AS11" s="64"/>
      <c r="AT11" s="64"/>
      <c r="AU11" s="64"/>
      <c r="AV11" s="64"/>
      <c r="AW11" s="292"/>
      <c r="AX11" s="66">
        <f t="shared" ref="AX11:AX41" si="14">IF(AD11=0,0, IF(AD11&gt;=$AX$2,AD11-$AX$2,0))</f>
        <v>0</v>
      </c>
      <c r="AY11" s="67">
        <f t="shared" ref="AY11:AY41" si="15">IF(AE11=0,0, IF(AE11&gt;=$AY$2,AE11-$AY$2,0))</f>
        <v>0</v>
      </c>
      <c r="AZ11" s="67">
        <f t="shared" ref="AZ11:AZ41" si="16">IF(AF11=0,0, IF(AF11&gt;=$AZ$2,AF11-$AZ$2,0))</f>
        <v>0</v>
      </c>
      <c r="BA11" s="67">
        <f t="shared" ref="BA11:BA41" si="17">IF(AG11=0,0, IF(AG11&gt;=$BA$2,AG11-$BA$2,0))</f>
        <v>0</v>
      </c>
      <c r="BB11" s="67">
        <f t="shared" ref="BB11:BB41" si="18">IF(AH11=0,0, IF(AH11&gt;=$BB$2,AH11-$BB$2,0))</f>
        <v>0</v>
      </c>
      <c r="BC11" s="67">
        <f t="shared" ref="BC11:BC41" si="19">IF(AI11=0,0, IF(AI11&gt;=$BC$2,AI11-$BC$2,0))</f>
        <v>0</v>
      </c>
      <c r="BD11" s="67">
        <f t="shared" ref="BD11:BD41" si="20">IF(AJ11=0,0, IF(AJ11&gt;=$BD$2,AJ11-$BD$2,0))</f>
        <v>0</v>
      </c>
      <c r="BE11" s="67">
        <f t="shared" ref="BE11:BE41" si="21">IF(AK11=0,0, IF(AK11&gt;=$BE$2,AK11-$BE$2,0))</f>
        <v>0</v>
      </c>
      <c r="BF11" s="67">
        <f t="shared" ref="BF11:BF41" si="22">IF(AL11=0,0, IF(AL11&gt;=$BF$2,AL11-$BF$2,0))</f>
        <v>0</v>
      </c>
      <c r="BG11" s="69">
        <f t="shared" ref="BG11:BG41" si="23">IF(AM11=0,0, IF(AM11&gt;=$BG$2,AM11-$BG$2,0))</f>
        <v>0</v>
      </c>
      <c r="BH11" s="72"/>
    </row>
    <row r="12" spans="1:60" ht="15.75" thickBot="1" x14ac:dyDescent="0.3">
      <c r="A12" s="46">
        <f t="shared" ref="A12:A38" si="24">+A11+1</f>
        <v>41853</v>
      </c>
      <c r="B12" s="3">
        <f t="shared" si="4"/>
        <v>31</v>
      </c>
      <c r="C12" s="375"/>
      <c r="D12" s="383"/>
      <c r="E12" s="373"/>
      <c r="F12" s="372" t="s">
        <v>52</v>
      </c>
      <c r="G12" s="371">
        <v>11</v>
      </c>
      <c r="H12" s="370">
        <v>14</v>
      </c>
      <c r="I12" s="395"/>
      <c r="J12" s="394"/>
      <c r="K12" s="393"/>
      <c r="L12" s="112"/>
      <c r="M12" s="112"/>
      <c r="N12" s="113"/>
      <c r="O12" s="76"/>
      <c r="P12" s="366"/>
      <c r="Q12" s="365"/>
      <c r="R12" s="88"/>
      <c r="S12" s="90"/>
      <c r="T12" s="91"/>
      <c r="U12" s="92"/>
      <c r="V12" s="90"/>
      <c r="W12" s="93"/>
      <c r="X12" s="90"/>
      <c r="Y12" s="90"/>
      <c r="Z12" s="91"/>
      <c r="AA12" s="92"/>
      <c r="AB12" s="94"/>
      <c r="AC12" s="95"/>
      <c r="AD12" s="397">
        <v>1</v>
      </c>
      <c r="AE12" s="363">
        <f t="shared" si="5"/>
        <v>0</v>
      </c>
      <c r="AF12" s="7">
        <f t="shared" si="6"/>
        <v>3</v>
      </c>
      <c r="AG12" s="7">
        <f t="shared" si="7"/>
        <v>0</v>
      </c>
      <c r="AH12" s="8">
        <f t="shared" si="8"/>
        <v>0</v>
      </c>
      <c r="AI12" s="8">
        <f t="shared" si="9"/>
        <v>0</v>
      </c>
      <c r="AJ12" s="8">
        <f t="shared" si="10"/>
        <v>0</v>
      </c>
      <c r="AK12" s="8">
        <f t="shared" si="11"/>
        <v>0</v>
      </c>
      <c r="AL12" s="8">
        <f t="shared" si="12"/>
        <v>0</v>
      </c>
      <c r="AM12" s="8">
        <f t="shared" si="13"/>
        <v>0</v>
      </c>
      <c r="AN12" s="230"/>
      <c r="AO12" s="1"/>
      <c r="AP12" s="1"/>
      <c r="AQ12" s="1"/>
      <c r="AR12" s="1"/>
      <c r="AS12" s="1"/>
      <c r="AT12" s="1"/>
      <c r="AU12" s="1"/>
      <c r="AV12" s="1"/>
      <c r="AW12" s="229"/>
      <c r="AX12" s="40">
        <f t="shared" si="14"/>
        <v>0</v>
      </c>
      <c r="AY12" s="6">
        <f t="shared" si="15"/>
        <v>0</v>
      </c>
      <c r="AZ12" s="6">
        <f t="shared" si="16"/>
        <v>0</v>
      </c>
      <c r="BA12" s="6">
        <f t="shared" si="17"/>
        <v>0</v>
      </c>
      <c r="BB12" s="6">
        <f t="shared" si="18"/>
        <v>0</v>
      </c>
      <c r="BC12" s="6">
        <f t="shared" si="19"/>
        <v>0</v>
      </c>
      <c r="BD12" s="6">
        <f t="shared" si="20"/>
        <v>0</v>
      </c>
      <c r="BE12" s="6">
        <f t="shared" si="21"/>
        <v>0</v>
      </c>
      <c r="BF12" s="6">
        <f t="shared" si="22"/>
        <v>0</v>
      </c>
      <c r="BG12" s="70">
        <f t="shared" si="23"/>
        <v>0</v>
      </c>
      <c r="BH12" s="73"/>
    </row>
    <row r="13" spans="1:60" ht="15.75" thickBot="1" x14ac:dyDescent="0.3">
      <c r="A13" s="46">
        <f t="shared" si="24"/>
        <v>41854</v>
      </c>
      <c r="B13" s="3">
        <f t="shared" si="4"/>
        <v>31</v>
      </c>
      <c r="C13" s="375"/>
      <c r="D13" s="374"/>
      <c r="E13" s="373"/>
      <c r="F13" s="264" t="s">
        <v>52</v>
      </c>
      <c r="G13" s="379">
        <v>12</v>
      </c>
      <c r="H13" s="378">
        <v>20</v>
      </c>
      <c r="I13" s="392"/>
      <c r="J13" s="369"/>
      <c r="K13" s="368"/>
      <c r="L13" s="112"/>
      <c r="M13" s="112"/>
      <c r="N13" s="113"/>
      <c r="O13" s="76"/>
      <c r="P13" s="366"/>
      <c r="Q13" s="365"/>
      <c r="R13" s="88"/>
      <c r="S13" s="90"/>
      <c r="T13" s="91"/>
      <c r="U13" s="92"/>
      <c r="V13" s="90"/>
      <c r="W13" s="93"/>
      <c r="X13" s="90"/>
      <c r="Y13" s="90"/>
      <c r="Z13" s="91"/>
      <c r="AA13" s="92"/>
      <c r="AB13" s="94"/>
      <c r="AC13" s="95"/>
      <c r="AD13" s="397">
        <v>1</v>
      </c>
      <c r="AE13" s="363">
        <f t="shared" si="5"/>
        <v>0</v>
      </c>
      <c r="AF13" s="7">
        <f t="shared" si="6"/>
        <v>8</v>
      </c>
      <c r="AG13" s="7">
        <f t="shared" si="7"/>
        <v>0</v>
      </c>
      <c r="AH13" s="8">
        <f t="shared" si="8"/>
        <v>0</v>
      </c>
      <c r="AI13" s="8">
        <f t="shared" si="9"/>
        <v>0</v>
      </c>
      <c r="AJ13" s="8">
        <f t="shared" si="10"/>
        <v>0</v>
      </c>
      <c r="AK13" s="8">
        <f t="shared" si="11"/>
        <v>0</v>
      </c>
      <c r="AL13" s="8">
        <f t="shared" si="12"/>
        <v>0</v>
      </c>
      <c r="AM13" s="8">
        <f t="shared" si="13"/>
        <v>0</v>
      </c>
      <c r="AN13" s="230"/>
      <c r="AO13" s="1"/>
      <c r="AP13" s="1"/>
      <c r="AQ13" s="1"/>
      <c r="AR13" s="1"/>
      <c r="AS13" s="1"/>
      <c r="AT13" s="1"/>
      <c r="AU13" s="1"/>
      <c r="AV13" s="1"/>
      <c r="AW13" s="229"/>
      <c r="AX13" s="40">
        <f t="shared" si="14"/>
        <v>0</v>
      </c>
      <c r="AY13" s="6">
        <f t="shared" si="15"/>
        <v>0</v>
      </c>
      <c r="AZ13" s="6">
        <f t="shared" si="16"/>
        <v>0.97824074074074208</v>
      </c>
      <c r="BA13" s="6">
        <f t="shared" si="17"/>
        <v>0</v>
      </c>
      <c r="BB13" s="6">
        <f t="shared" si="18"/>
        <v>0</v>
      </c>
      <c r="BC13" s="6">
        <f t="shared" si="19"/>
        <v>0</v>
      </c>
      <c r="BD13" s="6">
        <f t="shared" si="20"/>
        <v>0</v>
      </c>
      <c r="BE13" s="6">
        <f t="shared" si="21"/>
        <v>0</v>
      </c>
      <c r="BF13" s="6">
        <f t="shared" si="22"/>
        <v>0</v>
      </c>
      <c r="BG13" s="70">
        <f t="shared" si="23"/>
        <v>0</v>
      </c>
      <c r="BH13" s="73"/>
    </row>
    <row r="14" spans="1:60" ht="15.75" thickBot="1" x14ac:dyDescent="0.3">
      <c r="A14" s="46">
        <f t="shared" si="24"/>
        <v>41855</v>
      </c>
      <c r="B14" s="3">
        <f t="shared" si="4"/>
        <v>32</v>
      </c>
      <c r="C14" s="382" t="s">
        <v>53</v>
      </c>
      <c r="D14" s="381">
        <v>10</v>
      </c>
      <c r="E14" s="380">
        <v>18</v>
      </c>
      <c r="F14" s="372" t="s">
        <v>52</v>
      </c>
      <c r="G14" s="371">
        <v>18</v>
      </c>
      <c r="H14" s="370">
        <v>22.5</v>
      </c>
      <c r="I14" s="146"/>
      <c r="J14" s="387"/>
      <c r="K14" s="386"/>
      <c r="L14" s="112"/>
      <c r="M14" s="112"/>
      <c r="N14" s="113"/>
      <c r="O14" s="76"/>
      <c r="P14" s="366"/>
      <c r="Q14" s="365"/>
      <c r="R14" s="88"/>
      <c r="S14" s="90"/>
      <c r="T14" s="91"/>
      <c r="U14" s="92"/>
      <c r="V14" s="90"/>
      <c r="W14" s="93"/>
      <c r="X14" s="90"/>
      <c r="Y14" s="90"/>
      <c r="Z14" s="91"/>
      <c r="AA14" s="92"/>
      <c r="AB14" s="94"/>
      <c r="AC14" s="95"/>
      <c r="AD14" s="397">
        <v>1</v>
      </c>
      <c r="AE14" s="363">
        <f t="shared" si="5"/>
        <v>8</v>
      </c>
      <c r="AF14" s="7">
        <f t="shared" si="6"/>
        <v>4.5</v>
      </c>
      <c r="AG14" s="7">
        <f t="shared" si="7"/>
        <v>0</v>
      </c>
      <c r="AH14" s="8">
        <f t="shared" si="8"/>
        <v>0</v>
      </c>
      <c r="AI14" s="8">
        <f t="shared" si="9"/>
        <v>0</v>
      </c>
      <c r="AJ14" s="8">
        <f t="shared" si="10"/>
        <v>0</v>
      </c>
      <c r="AK14" s="8">
        <f t="shared" si="11"/>
        <v>0</v>
      </c>
      <c r="AL14" s="8">
        <f t="shared" si="12"/>
        <v>0</v>
      </c>
      <c r="AM14" s="8">
        <f t="shared" si="13"/>
        <v>0</v>
      </c>
      <c r="AN14" s="230"/>
      <c r="AO14" s="1"/>
      <c r="AP14" s="1"/>
      <c r="AQ14" s="1"/>
      <c r="AR14" s="1"/>
      <c r="AS14" s="1"/>
      <c r="AT14" s="1"/>
      <c r="AU14" s="1"/>
      <c r="AV14" s="1"/>
      <c r="AW14" s="229"/>
      <c r="AX14" s="40">
        <f t="shared" si="14"/>
        <v>0</v>
      </c>
      <c r="AY14" s="6">
        <f t="shared" si="15"/>
        <v>0.97824074074074208</v>
      </c>
      <c r="AZ14" s="6">
        <f t="shared" si="16"/>
        <v>0</v>
      </c>
      <c r="BA14" s="6">
        <f t="shared" si="17"/>
        <v>0</v>
      </c>
      <c r="BB14" s="6">
        <f t="shared" si="18"/>
        <v>0</v>
      </c>
      <c r="BC14" s="6">
        <f t="shared" si="19"/>
        <v>0</v>
      </c>
      <c r="BD14" s="6">
        <f t="shared" si="20"/>
        <v>0</v>
      </c>
      <c r="BE14" s="6">
        <f t="shared" si="21"/>
        <v>0</v>
      </c>
      <c r="BF14" s="6">
        <f t="shared" si="22"/>
        <v>0</v>
      </c>
      <c r="BG14" s="70">
        <f t="shared" si="23"/>
        <v>0</v>
      </c>
      <c r="BH14" s="73"/>
    </row>
    <row r="15" spans="1:60" ht="15.75" thickBot="1" x14ac:dyDescent="0.3">
      <c r="A15" s="46">
        <f t="shared" si="24"/>
        <v>41856</v>
      </c>
      <c r="B15" s="3">
        <f t="shared" si="4"/>
        <v>32</v>
      </c>
      <c r="C15" s="382" t="s">
        <v>53</v>
      </c>
      <c r="D15" s="381">
        <v>10</v>
      </c>
      <c r="E15" s="380">
        <v>18</v>
      </c>
      <c r="F15" s="372"/>
      <c r="G15" s="371"/>
      <c r="H15" s="370"/>
      <c r="I15" s="146" t="s">
        <v>51</v>
      </c>
      <c r="J15" s="387">
        <v>18</v>
      </c>
      <c r="K15" s="386">
        <v>22.5</v>
      </c>
      <c r="L15" s="112"/>
      <c r="M15" s="112"/>
      <c r="N15" s="113"/>
      <c r="O15" s="76"/>
      <c r="P15" s="366"/>
      <c r="Q15" s="365"/>
      <c r="R15" s="88"/>
      <c r="S15" s="90"/>
      <c r="T15" s="91"/>
      <c r="U15" s="92"/>
      <c r="V15" s="90"/>
      <c r="W15" s="93"/>
      <c r="X15" s="90"/>
      <c r="Y15" s="90"/>
      <c r="Z15" s="91"/>
      <c r="AA15" s="92"/>
      <c r="AB15" s="94"/>
      <c r="AC15" s="95"/>
      <c r="AD15" s="397">
        <v>1</v>
      </c>
      <c r="AE15" s="363">
        <f t="shared" si="5"/>
        <v>8</v>
      </c>
      <c r="AF15" s="7">
        <f t="shared" si="6"/>
        <v>0</v>
      </c>
      <c r="AG15" s="7">
        <f t="shared" si="7"/>
        <v>0</v>
      </c>
      <c r="AH15" s="8">
        <f t="shared" si="8"/>
        <v>0</v>
      </c>
      <c r="AI15" s="8">
        <f t="shared" si="9"/>
        <v>0</v>
      </c>
      <c r="AJ15" s="8">
        <f t="shared" si="10"/>
        <v>0</v>
      </c>
      <c r="AK15" s="8">
        <f t="shared" si="11"/>
        <v>0</v>
      </c>
      <c r="AL15" s="8">
        <f t="shared" si="12"/>
        <v>0</v>
      </c>
      <c r="AM15" s="8">
        <f t="shared" si="13"/>
        <v>0</v>
      </c>
      <c r="AN15" s="230"/>
      <c r="AO15" s="1"/>
      <c r="AP15" s="1">
        <v>1</v>
      </c>
      <c r="AQ15" s="1"/>
      <c r="AR15" s="1"/>
      <c r="AS15" s="1"/>
      <c r="AT15" s="1"/>
      <c r="AU15" s="1"/>
      <c r="AV15" s="1"/>
      <c r="AW15" s="229"/>
      <c r="AX15" s="40">
        <f t="shared" si="14"/>
        <v>0</v>
      </c>
      <c r="AY15" s="6">
        <f t="shared" si="15"/>
        <v>0.97824074074074208</v>
      </c>
      <c r="AZ15" s="6">
        <f t="shared" si="16"/>
        <v>0</v>
      </c>
      <c r="BA15" s="6">
        <f t="shared" si="17"/>
        <v>0</v>
      </c>
      <c r="BB15" s="6">
        <f t="shared" si="18"/>
        <v>0</v>
      </c>
      <c r="BC15" s="6">
        <f t="shared" si="19"/>
        <v>0</v>
      </c>
      <c r="BD15" s="6">
        <f t="shared" si="20"/>
        <v>0</v>
      </c>
      <c r="BE15" s="6">
        <f t="shared" si="21"/>
        <v>0</v>
      </c>
      <c r="BF15" s="6">
        <f t="shared" si="22"/>
        <v>0</v>
      </c>
      <c r="BG15" s="70">
        <f t="shared" si="23"/>
        <v>0</v>
      </c>
      <c r="BH15" s="73"/>
    </row>
    <row r="16" spans="1:60" ht="15.75" thickBot="1" x14ac:dyDescent="0.3">
      <c r="A16" s="46">
        <f t="shared" si="24"/>
        <v>41857</v>
      </c>
      <c r="B16" s="3">
        <f t="shared" si="4"/>
        <v>32</v>
      </c>
      <c r="C16" s="375" t="s">
        <v>53</v>
      </c>
      <c r="D16" s="374">
        <v>10</v>
      </c>
      <c r="E16" s="373">
        <v>18</v>
      </c>
      <c r="F16" s="372"/>
      <c r="G16" s="371"/>
      <c r="H16" s="370"/>
      <c r="I16" s="242" t="s">
        <v>51</v>
      </c>
      <c r="J16" s="384">
        <v>18</v>
      </c>
      <c r="K16" s="386">
        <v>22.5</v>
      </c>
      <c r="L16" s="112"/>
      <c r="M16" s="112"/>
      <c r="N16" s="113"/>
      <c r="O16" s="76"/>
      <c r="P16" s="366"/>
      <c r="Q16" s="365"/>
      <c r="R16" s="88"/>
      <c r="S16" s="90"/>
      <c r="T16" s="91"/>
      <c r="U16" s="92"/>
      <c r="V16" s="90"/>
      <c r="W16" s="93"/>
      <c r="X16" s="90"/>
      <c r="Y16" s="90"/>
      <c r="Z16" s="91"/>
      <c r="AA16" s="92"/>
      <c r="AB16" s="94"/>
      <c r="AC16" s="95"/>
      <c r="AD16" s="397">
        <v>1</v>
      </c>
      <c r="AE16" s="363">
        <f t="shared" si="5"/>
        <v>8</v>
      </c>
      <c r="AF16" s="7">
        <f t="shared" si="6"/>
        <v>0</v>
      </c>
      <c r="AG16" s="7">
        <f t="shared" si="7"/>
        <v>0</v>
      </c>
      <c r="AH16" s="8">
        <f t="shared" si="8"/>
        <v>0</v>
      </c>
      <c r="AI16" s="8">
        <f t="shared" si="9"/>
        <v>0</v>
      </c>
      <c r="AJ16" s="8">
        <f t="shared" si="10"/>
        <v>0</v>
      </c>
      <c r="AK16" s="8">
        <f t="shared" si="11"/>
        <v>0</v>
      </c>
      <c r="AL16" s="8">
        <f t="shared" si="12"/>
        <v>0</v>
      </c>
      <c r="AM16" s="8">
        <f t="shared" si="13"/>
        <v>0</v>
      </c>
      <c r="AN16" s="230"/>
      <c r="AO16" s="1"/>
      <c r="AP16" s="1">
        <v>1</v>
      </c>
      <c r="AQ16" s="1"/>
      <c r="AR16" s="1"/>
      <c r="AS16" s="1"/>
      <c r="AT16" s="1"/>
      <c r="AU16" s="1"/>
      <c r="AV16" s="1"/>
      <c r="AW16" s="229"/>
      <c r="AX16" s="40">
        <f t="shared" si="14"/>
        <v>0</v>
      </c>
      <c r="AY16" s="6">
        <f t="shared" si="15"/>
        <v>0.97824074074074208</v>
      </c>
      <c r="AZ16" s="6">
        <f t="shared" si="16"/>
        <v>0</v>
      </c>
      <c r="BA16" s="6">
        <f t="shared" si="17"/>
        <v>0</v>
      </c>
      <c r="BB16" s="6">
        <f t="shared" si="18"/>
        <v>0</v>
      </c>
      <c r="BC16" s="6">
        <f t="shared" si="19"/>
        <v>0</v>
      </c>
      <c r="BD16" s="6">
        <f t="shared" si="20"/>
        <v>0</v>
      </c>
      <c r="BE16" s="6">
        <f t="shared" si="21"/>
        <v>0</v>
      </c>
      <c r="BF16" s="6">
        <f t="shared" si="22"/>
        <v>0</v>
      </c>
      <c r="BG16" s="70">
        <f t="shared" si="23"/>
        <v>0</v>
      </c>
      <c r="BH16" s="73"/>
    </row>
    <row r="17" spans="1:60" ht="15.75" thickBot="1" x14ac:dyDescent="0.3">
      <c r="A17" s="46">
        <f t="shared" si="24"/>
        <v>41858</v>
      </c>
      <c r="B17" s="3">
        <f t="shared" si="4"/>
        <v>32</v>
      </c>
      <c r="C17" s="375" t="s">
        <v>53</v>
      </c>
      <c r="D17" s="374">
        <v>10</v>
      </c>
      <c r="E17" s="373">
        <v>18</v>
      </c>
      <c r="F17" s="372"/>
      <c r="G17" s="371"/>
      <c r="H17" s="370"/>
      <c r="I17" s="242" t="s">
        <v>51</v>
      </c>
      <c r="J17" s="384">
        <v>18</v>
      </c>
      <c r="K17" s="386">
        <v>22.5</v>
      </c>
      <c r="L17" s="112"/>
      <c r="M17" s="367"/>
      <c r="N17" s="113"/>
      <c r="O17" s="76"/>
      <c r="P17" s="366"/>
      <c r="Q17" s="365"/>
      <c r="R17" s="88"/>
      <c r="S17" s="90"/>
      <c r="T17" s="91"/>
      <c r="U17" s="92"/>
      <c r="V17" s="90"/>
      <c r="W17" s="93"/>
      <c r="X17" s="90"/>
      <c r="Y17" s="90"/>
      <c r="Z17" s="91"/>
      <c r="AA17" s="92"/>
      <c r="AB17" s="94"/>
      <c r="AC17" s="95"/>
      <c r="AD17" s="397">
        <v>1</v>
      </c>
      <c r="AE17" s="363">
        <f t="shared" si="5"/>
        <v>8</v>
      </c>
      <c r="AF17" s="7">
        <f t="shared" si="6"/>
        <v>0</v>
      </c>
      <c r="AG17" s="7">
        <f t="shared" si="7"/>
        <v>0</v>
      </c>
      <c r="AH17" s="8">
        <f t="shared" si="8"/>
        <v>0</v>
      </c>
      <c r="AI17" s="8">
        <f t="shared" si="9"/>
        <v>0</v>
      </c>
      <c r="AJ17" s="8">
        <f t="shared" si="10"/>
        <v>0</v>
      </c>
      <c r="AK17" s="8">
        <f t="shared" si="11"/>
        <v>0</v>
      </c>
      <c r="AL17" s="8">
        <f t="shared" si="12"/>
        <v>0</v>
      </c>
      <c r="AM17" s="8">
        <f t="shared" si="13"/>
        <v>0</v>
      </c>
      <c r="AN17" s="230"/>
      <c r="AO17" s="1"/>
      <c r="AP17" s="1">
        <v>1</v>
      </c>
      <c r="AQ17" s="1"/>
      <c r="AR17" s="1"/>
      <c r="AS17" s="1"/>
      <c r="AT17" s="1"/>
      <c r="AU17" s="1"/>
      <c r="AV17" s="1"/>
      <c r="AW17" s="229"/>
      <c r="AX17" s="40">
        <f t="shared" si="14"/>
        <v>0</v>
      </c>
      <c r="AY17" s="6">
        <f t="shared" si="15"/>
        <v>0.97824074074074208</v>
      </c>
      <c r="AZ17" s="6">
        <f t="shared" si="16"/>
        <v>0</v>
      </c>
      <c r="BA17" s="6">
        <f t="shared" si="17"/>
        <v>0</v>
      </c>
      <c r="BB17" s="6">
        <f t="shared" si="18"/>
        <v>0</v>
      </c>
      <c r="BC17" s="6">
        <f t="shared" si="19"/>
        <v>0</v>
      </c>
      <c r="BD17" s="6">
        <f t="shared" si="20"/>
        <v>0</v>
      </c>
      <c r="BE17" s="6">
        <f t="shared" si="21"/>
        <v>0</v>
      </c>
      <c r="BF17" s="6">
        <f t="shared" si="22"/>
        <v>0</v>
      </c>
      <c r="BG17" s="70">
        <f t="shared" si="23"/>
        <v>0</v>
      </c>
      <c r="BH17" s="73"/>
    </row>
    <row r="18" spans="1:60" ht="15.75" thickBot="1" x14ac:dyDescent="0.3">
      <c r="A18" s="46">
        <f t="shared" si="24"/>
        <v>41859</v>
      </c>
      <c r="B18" s="3">
        <f t="shared" si="4"/>
        <v>32</v>
      </c>
      <c r="C18" s="375" t="s">
        <v>53</v>
      </c>
      <c r="D18" s="374">
        <v>10</v>
      </c>
      <c r="E18" s="373">
        <v>18</v>
      </c>
      <c r="F18" s="372"/>
      <c r="G18" s="371"/>
      <c r="H18" s="370"/>
      <c r="I18" s="242" t="s">
        <v>51</v>
      </c>
      <c r="J18" s="384">
        <v>18</v>
      </c>
      <c r="K18" s="386">
        <v>22.5</v>
      </c>
      <c r="L18" s="112"/>
      <c r="M18" s="367"/>
      <c r="N18" s="113"/>
      <c r="O18" s="76"/>
      <c r="P18" s="366"/>
      <c r="Q18" s="365"/>
      <c r="R18" s="88"/>
      <c r="S18" s="90"/>
      <c r="T18" s="91"/>
      <c r="U18" s="92"/>
      <c r="V18" s="90"/>
      <c r="W18" s="93"/>
      <c r="X18" s="90"/>
      <c r="Y18" s="90"/>
      <c r="Z18" s="91"/>
      <c r="AA18" s="92"/>
      <c r="AB18" s="94"/>
      <c r="AC18" s="95"/>
      <c r="AD18" s="397">
        <v>1</v>
      </c>
      <c r="AE18" s="363">
        <f t="shared" si="5"/>
        <v>8</v>
      </c>
      <c r="AF18" s="7">
        <f t="shared" si="6"/>
        <v>0</v>
      </c>
      <c r="AG18" s="7">
        <f t="shared" si="7"/>
        <v>0</v>
      </c>
      <c r="AH18" s="8">
        <f t="shared" si="8"/>
        <v>0</v>
      </c>
      <c r="AI18" s="8">
        <f t="shared" si="9"/>
        <v>0</v>
      </c>
      <c r="AJ18" s="8">
        <f t="shared" si="10"/>
        <v>0</v>
      </c>
      <c r="AK18" s="8">
        <f t="shared" si="11"/>
        <v>0</v>
      </c>
      <c r="AL18" s="8">
        <f t="shared" si="12"/>
        <v>0</v>
      </c>
      <c r="AM18" s="8">
        <f t="shared" si="13"/>
        <v>0</v>
      </c>
      <c r="AN18" s="230"/>
      <c r="AO18" s="1"/>
      <c r="AP18" s="1">
        <v>1</v>
      </c>
      <c r="AQ18" s="1"/>
      <c r="AR18" s="1"/>
      <c r="AS18" s="1"/>
      <c r="AT18" s="1"/>
      <c r="AU18" s="1"/>
      <c r="AV18" s="1"/>
      <c r="AW18" s="229"/>
      <c r="AX18" s="40">
        <f t="shared" si="14"/>
        <v>0</v>
      </c>
      <c r="AY18" s="6">
        <f t="shared" si="15"/>
        <v>0.97824074074074208</v>
      </c>
      <c r="AZ18" s="6">
        <f t="shared" si="16"/>
        <v>0</v>
      </c>
      <c r="BA18" s="6">
        <f t="shared" si="17"/>
        <v>0</v>
      </c>
      <c r="BB18" s="6">
        <f t="shared" si="18"/>
        <v>0</v>
      </c>
      <c r="BC18" s="6">
        <f t="shared" si="19"/>
        <v>0</v>
      </c>
      <c r="BD18" s="6">
        <f t="shared" si="20"/>
        <v>0</v>
      </c>
      <c r="BE18" s="6">
        <f t="shared" si="21"/>
        <v>0</v>
      </c>
      <c r="BF18" s="6">
        <f t="shared" si="22"/>
        <v>0</v>
      </c>
      <c r="BG18" s="70">
        <f t="shared" si="23"/>
        <v>0</v>
      </c>
      <c r="BH18" s="73"/>
    </row>
    <row r="19" spans="1:60" ht="15.75" thickBot="1" x14ac:dyDescent="0.3">
      <c r="A19" s="46">
        <f t="shared" si="24"/>
        <v>41860</v>
      </c>
      <c r="B19" s="3">
        <f t="shared" si="4"/>
        <v>32</v>
      </c>
      <c r="C19" s="375" t="s">
        <v>53</v>
      </c>
      <c r="D19" s="374">
        <v>10</v>
      </c>
      <c r="E19" s="373">
        <v>20</v>
      </c>
      <c r="F19" s="264"/>
      <c r="G19" s="379"/>
      <c r="H19" s="378"/>
      <c r="I19" s="242"/>
      <c r="J19" s="384"/>
      <c r="K19" s="376"/>
      <c r="L19" s="112"/>
      <c r="M19" s="112"/>
      <c r="N19" s="113"/>
      <c r="O19" s="76"/>
      <c r="P19" s="366"/>
      <c r="Q19" s="365"/>
      <c r="R19" s="88"/>
      <c r="S19" s="90"/>
      <c r="T19" s="91"/>
      <c r="U19" s="92"/>
      <c r="V19" s="90"/>
      <c r="W19" s="93"/>
      <c r="X19" s="90"/>
      <c r="Y19" s="90"/>
      <c r="Z19" s="91"/>
      <c r="AA19" s="92"/>
      <c r="AB19" s="94"/>
      <c r="AC19" s="95"/>
      <c r="AD19" s="397">
        <v>1</v>
      </c>
      <c r="AE19" s="363">
        <f t="shared" si="5"/>
        <v>10</v>
      </c>
      <c r="AF19" s="7">
        <f t="shared" si="6"/>
        <v>0</v>
      </c>
      <c r="AG19" s="7">
        <f t="shared" si="7"/>
        <v>0</v>
      </c>
      <c r="AH19" s="8">
        <f t="shared" si="8"/>
        <v>0</v>
      </c>
      <c r="AI19" s="8">
        <f t="shared" si="9"/>
        <v>0</v>
      </c>
      <c r="AJ19" s="8">
        <f t="shared" si="10"/>
        <v>0</v>
      </c>
      <c r="AK19" s="8">
        <f t="shared" si="11"/>
        <v>0</v>
      </c>
      <c r="AL19" s="8">
        <f t="shared" si="12"/>
        <v>0</v>
      </c>
      <c r="AM19" s="8">
        <f t="shared" si="13"/>
        <v>0</v>
      </c>
      <c r="AN19" s="230"/>
      <c r="AO19" s="1"/>
      <c r="AP19" s="1">
        <v>1</v>
      </c>
      <c r="AQ19" s="1"/>
      <c r="AR19" s="1"/>
      <c r="AS19" s="1"/>
      <c r="AT19" s="1"/>
      <c r="AU19" s="1"/>
      <c r="AV19" s="1"/>
      <c r="AW19" s="229"/>
      <c r="AX19" s="40">
        <f t="shared" si="14"/>
        <v>0</v>
      </c>
      <c r="AY19" s="6">
        <f t="shared" si="15"/>
        <v>2.9782407407407421</v>
      </c>
      <c r="AZ19" s="6">
        <f t="shared" si="16"/>
        <v>0</v>
      </c>
      <c r="BA19" s="6">
        <f t="shared" si="17"/>
        <v>0</v>
      </c>
      <c r="BB19" s="6">
        <f t="shared" si="18"/>
        <v>0</v>
      </c>
      <c r="BC19" s="6">
        <f t="shared" si="19"/>
        <v>0</v>
      </c>
      <c r="BD19" s="6">
        <f t="shared" si="20"/>
        <v>0</v>
      </c>
      <c r="BE19" s="6">
        <f t="shared" si="21"/>
        <v>0</v>
      </c>
      <c r="BF19" s="6">
        <f t="shared" si="22"/>
        <v>0</v>
      </c>
      <c r="BG19" s="70">
        <f t="shared" si="23"/>
        <v>0</v>
      </c>
      <c r="BH19" s="73"/>
    </row>
    <row r="20" spans="1:60" ht="15.75" thickBot="1" x14ac:dyDescent="0.3">
      <c r="A20" s="46">
        <f t="shared" si="24"/>
        <v>41861</v>
      </c>
      <c r="B20" s="3">
        <f t="shared" si="4"/>
        <v>32</v>
      </c>
      <c r="C20" s="375"/>
      <c r="D20" s="374"/>
      <c r="E20" s="373"/>
      <c r="F20" s="264"/>
      <c r="G20" s="379"/>
      <c r="H20" s="378"/>
      <c r="I20" s="242" t="s">
        <v>51</v>
      </c>
      <c r="J20" s="384">
        <v>11</v>
      </c>
      <c r="K20" s="376">
        <v>22.5</v>
      </c>
      <c r="L20" s="112"/>
      <c r="M20" s="112"/>
      <c r="N20" s="113"/>
      <c r="O20" s="76"/>
      <c r="P20" s="366"/>
      <c r="Q20" s="365"/>
      <c r="R20" s="88"/>
      <c r="S20" s="90"/>
      <c r="T20" s="91"/>
      <c r="U20" s="92"/>
      <c r="V20" s="90"/>
      <c r="W20" s="93"/>
      <c r="X20" s="90"/>
      <c r="Y20" s="90"/>
      <c r="Z20" s="91"/>
      <c r="AA20" s="92"/>
      <c r="AB20" s="94"/>
      <c r="AC20" s="95"/>
      <c r="AD20" s="397">
        <v>1</v>
      </c>
      <c r="AE20" s="363">
        <f t="shared" si="5"/>
        <v>0</v>
      </c>
      <c r="AF20" s="7">
        <f t="shared" si="6"/>
        <v>0</v>
      </c>
      <c r="AG20" s="7">
        <f t="shared" si="7"/>
        <v>0</v>
      </c>
      <c r="AH20" s="8">
        <f t="shared" si="8"/>
        <v>0</v>
      </c>
      <c r="AI20" s="8">
        <f t="shared" si="9"/>
        <v>0</v>
      </c>
      <c r="AJ20" s="8">
        <f t="shared" si="10"/>
        <v>0</v>
      </c>
      <c r="AK20" s="8">
        <f t="shared" si="11"/>
        <v>0</v>
      </c>
      <c r="AL20" s="8">
        <f t="shared" si="12"/>
        <v>0</v>
      </c>
      <c r="AM20" s="8">
        <f t="shared" si="13"/>
        <v>0</v>
      </c>
      <c r="AN20" s="230"/>
      <c r="AO20" s="1"/>
      <c r="AP20" s="1">
        <v>1</v>
      </c>
      <c r="AQ20" s="1"/>
      <c r="AR20" s="1"/>
      <c r="AS20" s="1"/>
      <c r="AT20" s="1"/>
      <c r="AU20" s="1"/>
      <c r="AV20" s="1"/>
      <c r="AW20" s="229"/>
      <c r="AX20" s="40">
        <f t="shared" si="14"/>
        <v>0</v>
      </c>
      <c r="AY20" s="6">
        <f t="shared" si="15"/>
        <v>0</v>
      </c>
      <c r="AZ20" s="6">
        <f t="shared" si="16"/>
        <v>0</v>
      </c>
      <c r="BA20" s="6">
        <f t="shared" si="17"/>
        <v>0</v>
      </c>
      <c r="BB20" s="6">
        <f t="shared" si="18"/>
        <v>0</v>
      </c>
      <c r="BC20" s="6">
        <f t="shared" si="19"/>
        <v>0</v>
      </c>
      <c r="BD20" s="6">
        <f t="shared" si="20"/>
        <v>0</v>
      </c>
      <c r="BE20" s="6">
        <f t="shared" si="21"/>
        <v>0</v>
      </c>
      <c r="BF20" s="6">
        <f t="shared" si="22"/>
        <v>0</v>
      </c>
      <c r="BG20" s="70">
        <f t="shared" si="23"/>
        <v>0</v>
      </c>
      <c r="BH20" s="73"/>
    </row>
    <row r="21" spans="1:60" ht="15.75" thickBot="1" x14ac:dyDescent="0.3">
      <c r="A21" s="46">
        <f t="shared" si="24"/>
        <v>41862</v>
      </c>
      <c r="B21" s="3">
        <f t="shared" si="4"/>
        <v>33</v>
      </c>
      <c r="C21" s="375" t="s">
        <v>53</v>
      </c>
      <c r="D21" s="383">
        <v>12</v>
      </c>
      <c r="E21" s="373">
        <v>20</v>
      </c>
      <c r="F21" s="372"/>
      <c r="G21" s="371"/>
      <c r="H21" s="370"/>
      <c r="I21" s="146"/>
      <c r="J21" s="377"/>
      <c r="K21" s="386"/>
      <c r="L21" s="112"/>
      <c r="M21" s="112"/>
      <c r="N21" s="113"/>
      <c r="O21" s="391"/>
      <c r="P21" s="390"/>
      <c r="Q21" s="389"/>
      <c r="R21" s="88"/>
      <c r="S21" s="90"/>
      <c r="T21" s="91"/>
      <c r="U21" s="92"/>
      <c r="V21" s="90"/>
      <c r="W21" s="93"/>
      <c r="X21" s="90"/>
      <c r="Y21" s="90"/>
      <c r="Z21" s="91"/>
      <c r="AA21" s="92"/>
      <c r="AB21" s="94"/>
      <c r="AC21" s="95"/>
      <c r="AD21" s="397">
        <v>1</v>
      </c>
      <c r="AE21" s="363">
        <f t="shared" si="5"/>
        <v>8</v>
      </c>
      <c r="AF21" s="7">
        <f t="shared" si="6"/>
        <v>0</v>
      </c>
      <c r="AG21" s="7">
        <f t="shared" si="7"/>
        <v>0</v>
      </c>
      <c r="AH21" s="8">
        <f t="shared" si="8"/>
        <v>0</v>
      </c>
      <c r="AI21" s="8">
        <f t="shared" si="9"/>
        <v>0</v>
      </c>
      <c r="AJ21" s="8">
        <f t="shared" si="10"/>
        <v>0</v>
      </c>
      <c r="AK21" s="8">
        <f t="shared" si="11"/>
        <v>0</v>
      </c>
      <c r="AL21" s="8">
        <f t="shared" si="12"/>
        <v>0</v>
      </c>
      <c r="AM21" s="8">
        <f t="shared" si="13"/>
        <v>0</v>
      </c>
      <c r="AN21" s="230">
        <v>1</v>
      </c>
      <c r="AO21" s="1"/>
      <c r="AP21" s="1">
        <v>1</v>
      </c>
      <c r="AQ21" s="1"/>
      <c r="AR21" s="1"/>
      <c r="AS21" s="1"/>
      <c r="AT21" s="1"/>
      <c r="AU21" s="1"/>
      <c r="AV21" s="1"/>
      <c r="AW21" s="229"/>
      <c r="AX21" s="40">
        <f t="shared" si="14"/>
        <v>0</v>
      </c>
      <c r="AY21" s="6">
        <f t="shared" si="15"/>
        <v>0.97824074074074208</v>
      </c>
      <c r="AZ21" s="6">
        <f t="shared" si="16"/>
        <v>0</v>
      </c>
      <c r="BA21" s="6">
        <f t="shared" si="17"/>
        <v>0</v>
      </c>
      <c r="BB21" s="6">
        <f t="shared" si="18"/>
        <v>0</v>
      </c>
      <c r="BC21" s="6">
        <f t="shared" si="19"/>
        <v>0</v>
      </c>
      <c r="BD21" s="6">
        <f t="shared" si="20"/>
        <v>0</v>
      </c>
      <c r="BE21" s="6">
        <f t="shared" si="21"/>
        <v>0</v>
      </c>
      <c r="BF21" s="6">
        <f t="shared" si="22"/>
        <v>0</v>
      </c>
      <c r="BG21" s="70">
        <f t="shared" si="23"/>
        <v>0</v>
      </c>
      <c r="BH21" s="73"/>
    </row>
    <row r="22" spans="1:60" ht="15.75" thickBot="1" x14ac:dyDescent="0.3">
      <c r="A22" s="46">
        <f t="shared" si="24"/>
        <v>41863</v>
      </c>
      <c r="B22" s="3">
        <f t="shared" si="4"/>
        <v>33</v>
      </c>
      <c r="C22" s="375" t="s">
        <v>53</v>
      </c>
      <c r="D22" s="374">
        <v>12</v>
      </c>
      <c r="E22" s="373">
        <v>20</v>
      </c>
      <c r="F22" s="264"/>
      <c r="G22" s="379"/>
      <c r="H22" s="378"/>
      <c r="I22" s="242"/>
      <c r="J22" s="384"/>
      <c r="K22" s="376"/>
      <c r="L22" s="112"/>
      <c r="M22" s="367"/>
      <c r="N22" s="113"/>
      <c r="O22" s="76"/>
      <c r="P22" s="366"/>
      <c r="Q22" s="365"/>
      <c r="R22" s="88"/>
      <c r="S22" s="90"/>
      <c r="T22" s="91"/>
      <c r="U22" s="92"/>
      <c r="V22" s="90"/>
      <c r="W22" s="93"/>
      <c r="X22" s="90"/>
      <c r="Y22" s="90"/>
      <c r="Z22" s="91"/>
      <c r="AA22" s="92"/>
      <c r="AB22" s="94"/>
      <c r="AC22" s="95"/>
      <c r="AD22" s="397">
        <v>1</v>
      </c>
      <c r="AE22" s="363">
        <f t="shared" si="5"/>
        <v>8</v>
      </c>
      <c r="AF22" s="7">
        <f t="shared" si="6"/>
        <v>0</v>
      </c>
      <c r="AG22" s="7">
        <f t="shared" si="7"/>
        <v>0</v>
      </c>
      <c r="AH22" s="8">
        <f t="shared" si="8"/>
        <v>0</v>
      </c>
      <c r="AI22" s="8">
        <f t="shared" si="9"/>
        <v>0</v>
      </c>
      <c r="AJ22" s="8">
        <f t="shared" si="10"/>
        <v>0</v>
      </c>
      <c r="AK22" s="8">
        <f t="shared" si="11"/>
        <v>0</v>
      </c>
      <c r="AL22" s="8">
        <f t="shared" si="12"/>
        <v>0</v>
      </c>
      <c r="AM22" s="8">
        <f t="shared" si="13"/>
        <v>0</v>
      </c>
      <c r="AN22" s="230">
        <v>1</v>
      </c>
      <c r="AO22" s="1"/>
      <c r="AP22" s="1">
        <v>1</v>
      </c>
      <c r="AQ22" s="1"/>
      <c r="AR22" s="1"/>
      <c r="AS22" s="1"/>
      <c r="AT22" s="1"/>
      <c r="AU22" s="1"/>
      <c r="AV22" s="1"/>
      <c r="AW22" s="229"/>
      <c r="AX22" s="40">
        <f t="shared" si="14"/>
        <v>0</v>
      </c>
      <c r="AY22" s="6">
        <f t="shared" si="15"/>
        <v>0.97824074074074208</v>
      </c>
      <c r="AZ22" s="6">
        <f t="shared" si="16"/>
        <v>0</v>
      </c>
      <c r="BA22" s="6">
        <f t="shared" si="17"/>
        <v>0</v>
      </c>
      <c r="BB22" s="6">
        <f t="shared" si="18"/>
        <v>0</v>
      </c>
      <c r="BC22" s="6">
        <f t="shared" si="19"/>
        <v>0</v>
      </c>
      <c r="BD22" s="6">
        <f t="shared" si="20"/>
        <v>0</v>
      </c>
      <c r="BE22" s="6">
        <f t="shared" si="21"/>
        <v>0</v>
      </c>
      <c r="BF22" s="6">
        <f t="shared" si="22"/>
        <v>0</v>
      </c>
      <c r="BG22" s="70">
        <f t="shared" si="23"/>
        <v>0</v>
      </c>
      <c r="BH22" s="73"/>
    </row>
    <row r="23" spans="1:60" ht="15.75" thickBot="1" x14ac:dyDescent="0.3">
      <c r="A23" s="46">
        <f t="shared" si="24"/>
        <v>41864</v>
      </c>
      <c r="B23" s="3">
        <f t="shared" si="4"/>
        <v>33</v>
      </c>
      <c r="C23" s="382" t="s">
        <v>53</v>
      </c>
      <c r="D23" s="381">
        <v>12</v>
      </c>
      <c r="E23" s="380">
        <v>20</v>
      </c>
      <c r="F23" s="264"/>
      <c r="G23" s="379"/>
      <c r="H23" s="378"/>
      <c r="I23" s="146"/>
      <c r="J23" s="387"/>
      <c r="K23" s="386"/>
      <c r="L23" s="112"/>
      <c r="M23" s="367"/>
      <c r="N23" s="113"/>
      <c r="O23" s="76"/>
      <c r="P23" s="366"/>
      <c r="Q23" s="365"/>
      <c r="R23" s="88"/>
      <c r="S23" s="90"/>
      <c r="T23" s="91"/>
      <c r="U23" s="92"/>
      <c r="V23" s="90"/>
      <c r="W23" s="93"/>
      <c r="X23" s="90"/>
      <c r="Y23" s="90"/>
      <c r="Z23" s="91"/>
      <c r="AA23" s="92"/>
      <c r="AB23" s="94"/>
      <c r="AC23" s="95"/>
      <c r="AD23" s="397">
        <v>1</v>
      </c>
      <c r="AE23" s="363">
        <f t="shared" si="5"/>
        <v>8</v>
      </c>
      <c r="AF23" s="7">
        <f t="shared" si="6"/>
        <v>0</v>
      </c>
      <c r="AG23" s="7">
        <f t="shared" si="7"/>
        <v>0</v>
      </c>
      <c r="AH23" s="8">
        <f t="shared" si="8"/>
        <v>0</v>
      </c>
      <c r="AI23" s="8">
        <f t="shared" si="9"/>
        <v>0</v>
      </c>
      <c r="AJ23" s="8">
        <f t="shared" si="10"/>
        <v>0</v>
      </c>
      <c r="AK23" s="8">
        <f t="shared" si="11"/>
        <v>0</v>
      </c>
      <c r="AL23" s="8">
        <f t="shared" si="12"/>
        <v>0</v>
      </c>
      <c r="AM23" s="8">
        <f t="shared" si="13"/>
        <v>0</v>
      </c>
      <c r="AN23" s="230">
        <v>1</v>
      </c>
      <c r="AO23" s="1"/>
      <c r="AP23" s="1">
        <v>1</v>
      </c>
      <c r="AQ23" s="1"/>
      <c r="AR23" s="1"/>
      <c r="AS23" s="1"/>
      <c r="AT23" s="1"/>
      <c r="AU23" s="1"/>
      <c r="AV23" s="1"/>
      <c r="AW23" s="229"/>
      <c r="AX23" s="40">
        <f t="shared" si="14"/>
        <v>0</v>
      </c>
      <c r="AY23" s="6">
        <f t="shared" si="15"/>
        <v>0.97824074074074208</v>
      </c>
      <c r="AZ23" s="6">
        <f t="shared" si="16"/>
        <v>0</v>
      </c>
      <c r="BA23" s="6">
        <f t="shared" si="17"/>
        <v>0</v>
      </c>
      <c r="BB23" s="6">
        <f t="shared" si="18"/>
        <v>0</v>
      </c>
      <c r="BC23" s="6">
        <f t="shared" si="19"/>
        <v>0</v>
      </c>
      <c r="BD23" s="6">
        <f t="shared" si="20"/>
        <v>0</v>
      </c>
      <c r="BE23" s="6">
        <f t="shared" si="21"/>
        <v>0</v>
      </c>
      <c r="BF23" s="6">
        <f t="shared" si="22"/>
        <v>0</v>
      </c>
      <c r="BG23" s="70">
        <f t="shared" si="23"/>
        <v>0</v>
      </c>
      <c r="BH23" s="73"/>
    </row>
    <row r="24" spans="1:60" ht="15.75" thickBot="1" x14ac:dyDescent="0.3">
      <c r="A24" s="46">
        <f t="shared" si="24"/>
        <v>41865</v>
      </c>
      <c r="B24" s="3">
        <f t="shared" si="4"/>
        <v>33</v>
      </c>
      <c r="C24" s="375" t="s">
        <v>53</v>
      </c>
      <c r="D24" s="374">
        <v>12</v>
      </c>
      <c r="E24" s="373">
        <v>20</v>
      </c>
      <c r="F24" s="385"/>
      <c r="G24" s="379"/>
      <c r="H24" s="370"/>
      <c r="I24" s="242"/>
      <c r="J24" s="384"/>
      <c r="K24" s="376"/>
      <c r="L24" s="112"/>
      <c r="M24" s="367"/>
      <c r="N24" s="113"/>
      <c r="O24" s="76"/>
      <c r="P24" s="366"/>
      <c r="Q24" s="365"/>
      <c r="R24" s="88"/>
      <c r="S24" s="90"/>
      <c r="T24" s="91"/>
      <c r="U24" s="92"/>
      <c r="V24" s="90"/>
      <c r="W24" s="93"/>
      <c r="X24" s="90"/>
      <c r="Y24" s="90"/>
      <c r="Z24" s="91"/>
      <c r="AA24" s="92"/>
      <c r="AB24" s="94"/>
      <c r="AC24" s="95"/>
      <c r="AD24" s="397">
        <v>1</v>
      </c>
      <c r="AE24" s="363">
        <f t="shared" si="5"/>
        <v>8</v>
      </c>
      <c r="AF24" s="7">
        <f t="shared" si="6"/>
        <v>0</v>
      </c>
      <c r="AG24" s="7">
        <f t="shared" si="7"/>
        <v>0</v>
      </c>
      <c r="AH24" s="8">
        <f t="shared" si="8"/>
        <v>0</v>
      </c>
      <c r="AI24" s="8">
        <f t="shared" si="9"/>
        <v>0</v>
      </c>
      <c r="AJ24" s="8">
        <f t="shared" si="10"/>
        <v>0</v>
      </c>
      <c r="AK24" s="8">
        <f t="shared" si="11"/>
        <v>0</v>
      </c>
      <c r="AL24" s="8">
        <f t="shared" si="12"/>
        <v>0</v>
      </c>
      <c r="AM24" s="8">
        <f t="shared" si="13"/>
        <v>0</v>
      </c>
      <c r="AN24" s="230">
        <v>1</v>
      </c>
      <c r="AO24" s="1"/>
      <c r="AP24" s="1">
        <v>1</v>
      </c>
      <c r="AQ24" s="1"/>
      <c r="AR24" s="1"/>
      <c r="AS24" s="1"/>
      <c r="AT24" s="1"/>
      <c r="AU24" s="1"/>
      <c r="AV24" s="1"/>
      <c r="AW24" s="229"/>
      <c r="AX24" s="40">
        <f t="shared" si="14"/>
        <v>0</v>
      </c>
      <c r="AY24" s="6">
        <f t="shared" si="15"/>
        <v>0.97824074074074208</v>
      </c>
      <c r="AZ24" s="6">
        <f t="shared" si="16"/>
        <v>0</v>
      </c>
      <c r="BA24" s="6">
        <f t="shared" si="17"/>
        <v>0</v>
      </c>
      <c r="BB24" s="6">
        <f t="shared" si="18"/>
        <v>0</v>
      </c>
      <c r="BC24" s="6">
        <f t="shared" si="19"/>
        <v>0</v>
      </c>
      <c r="BD24" s="6">
        <f t="shared" si="20"/>
        <v>0</v>
      </c>
      <c r="BE24" s="6">
        <f t="shared" si="21"/>
        <v>0</v>
      </c>
      <c r="BF24" s="6">
        <f t="shared" si="22"/>
        <v>0</v>
      </c>
      <c r="BG24" s="70">
        <f t="shared" si="23"/>
        <v>0</v>
      </c>
      <c r="BH24" s="73"/>
    </row>
    <row r="25" spans="1:60" ht="15.75" thickBot="1" x14ac:dyDescent="0.3">
      <c r="A25" s="46">
        <f t="shared" si="24"/>
        <v>41866</v>
      </c>
      <c r="B25" s="3">
        <f t="shared" si="4"/>
        <v>33</v>
      </c>
      <c r="C25" s="375" t="s">
        <v>53</v>
      </c>
      <c r="D25" s="374">
        <v>12</v>
      </c>
      <c r="E25" s="373">
        <v>20</v>
      </c>
      <c r="F25" s="264"/>
      <c r="G25" s="379"/>
      <c r="H25" s="370"/>
      <c r="I25" s="242"/>
      <c r="J25" s="384"/>
      <c r="K25" s="376"/>
      <c r="L25" s="112"/>
      <c r="M25" s="367"/>
      <c r="N25" s="113"/>
      <c r="O25" s="76"/>
      <c r="P25" s="366"/>
      <c r="Q25" s="365"/>
      <c r="R25" s="88"/>
      <c r="S25" s="90"/>
      <c r="T25" s="91"/>
      <c r="U25" s="92"/>
      <c r="V25" s="90"/>
      <c r="W25" s="93"/>
      <c r="X25" s="90"/>
      <c r="Y25" s="90"/>
      <c r="Z25" s="91"/>
      <c r="AA25" s="92"/>
      <c r="AB25" s="94"/>
      <c r="AC25" s="95"/>
      <c r="AD25" s="397">
        <v>1</v>
      </c>
      <c r="AE25" s="363">
        <f t="shared" si="5"/>
        <v>8</v>
      </c>
      <c r="AF25" s="7">
        <f t="shared" si="6"/>
        <v>0</v>
      </c>
      <c r="AG25" s="7">
        <f t="shared" si="7"/>
        <v>0</v>
      </c>
      <c r="AH25" s="8">
        <f t="shared" si="8"/>
        <v>0</v>
      </c>
      <c r="AI25" s="8">
        <f t="shared" si="9"/>
        <v>0</v>
      </c>
      <c r="AJ25" s="8">
        <f t="shared" si="10"/>
        <v>0</v>
      </c>
      <c r="AK25" s="8">
        <f t="shared" si="11"/>
        <v>0</v>
      </c>
      <c r="AL25" s="8">
        <f t="shared" si="12"/>
        <v>0</v>
      </c>
      <c r="AM25" s="8">
        <f t="shared" si="13"/>
        <v>0</v>
      </c>
      <c r="AN25" s="230">
        <v>1</v>
      </c>
      <c r="AO25" s="1"/>
      <c r="AP25" s="1">
        <v>1</v>
      </c>
      <c r="AQ25" s="1"/>
      <c r="AR25" s="1"/>
      <c r="AS25" s="1"/>
      <c r="AT25" s="1"/>
      <c r="AU25" s="1"/>
      <c r="AV25" s="1"/>
      <c r="AW25" s="229"/>
      <c r="AX25" s="40">
        <f t="shared" si="14"/>
        <v>0</v>
      </c>
      <c r="AY25" s="6">
        <f t="shared" si="15"/>
        <v>0.97824074074074208</v>
      </c>
      <c r="AZ25" s="6">
        <f t="shared" si="16"/>
        <v>0</v>
      </c>
      <c r="BA25" s="6">
        <f t="shared" si="17"/>
        <v>0</v>
      </c>
      <c r="BB25" s="6">
        <f t="shared" si="18"/>
        <v>0</v>
      </c>
      <c r="BC25" s="6">
        <f t="shared" si="19"/>
        <v>0</v>
      </c>
      <c r="BD25" s="6">
        <f t="shared" si="20"/>
        <v>0</v>
      </c>
      <c r="BE25" s="6">
        <f t="shared" si="21"/>
        <v>0</v>
      </c>
      <c r="BF25" s="6">
        <f t="shared" si="22"/>
        <v>0</v>
      </c>
      <c r="BG25" s="70">
        <f t="shared" si="23"/>
        <v>0</v>
      </c>
      <c r="BH25" s="73"/>
    </row>
    <row r="26" spans="1:60" ht="15.75" thickBot="1" x14ac:dyDescent="0.3">
      <c r="A26" s="46">
        <f t="shared" si="24"/>
        <v>41867</v>
      </c>
      <c r="B26" s="3">
        <f t="shared" si="4"/>
        <v>33</v>
      </c>
      <c r="C26" s="375"/>
      <c r="D26" s="374"/>
      <c r="E26" s="373"/>
      <c r="F26" s="264"/>
      <c r="G26" s="379"/>
      <c r="H26" s="370"/>
      <c r="I26" s="242"/>
      <c r="J26" s="384"/>
      <c r="K26" s="376"/>
      <c r="L26" s="112"/>
      <c r="M26" s="112"/>
      <c r="N26" s="113"/>
      <c r="O26" s="76"/>
      <c r="P26" s="366"/>
      <c r="Q26" s="365"/>
      <c r="R26" s="88"/>
      <c r="S26" s="90"/>
      <c r="T26" s="91"/>
      <c r="U26" s="92"/>
      <c r="V26" s="90"/>
      <c r="W26" s="93"/>
      <c r="X26" s="90"/>
      <c r="Y26" s="90"/>
      <c r="Z26" s="91"/>
      <c r="AA26" s="92"/>
      <c r="AB26" s="94"/>
      <c r="AC26" s="95"/>
      <c r="AD26" s="397">
        <v>1</v>
      </c>
      <c r="AE26" s="363">
        <f t="shared" si="5"/>
        <v>0</v>
      </c>
      <c r="AF26" s="7">
        <f t="shared" si="6"/>
        <v>0</v>
      </c>
      <c r="AG26" s="7">
        <f t="shared" si="7"/>
        <v>0</v>
      </c>
      <c r="AH26" s="8">
        <f t="shared" si="8"/>
        <v>0</v>
      </c>
      <c r="AI26" s="8">
        <f t="shared" si="9"/>
        <v>0</v>
      </c>
      <c r="AJ26" s="8">
        <f t="shared" si="10"/>
        <v>0</v>
      </c>
      <c r="AK26" s="8">
        <f t="shared" si="11"/>
        <v>0</v>
      </c>
      <c r="AL26" s="8">
        <f t="shared" si="12"/>
        <v>0</v>
      </c>
      <c r="AM26" s="8">
        <f t="shared" si="13"/>
        <v>0</v>
      </c>
      <c r="AN26" s="230">
        <v>1</v>
      </c>
      <c r="AO26" s="1"/>
      <c r="AP26" s="1">
        <v>1</v>
      </c>
      <c r="AQ26" s="1"/>
      <c r="AR26" s="1"/>
      <c r="AS26" s="1"/>
      <c r="AT26" s="1"/>
      <c r="AU26" s="1"/>
      <c r="AV26" s="1"/>
      <c r="AW26" s="229"/>
      <c r="AX26" s="40">
        <f t="shared" si="14"/>
        <v>0</v>
      </c>
      <c r="AY26" s="6">
        <f t="shared" si="15"/>
        <v>0</v>
      </c>
      <c r="AZ26" s="6">
        <f t="shared" si="16"/>
        <v>0</v>
      </c>
      <c r="BA26" s="6">
        <f t="shared" si="17"/>
        <v>0</v>
      </c>
      <c r="BB26" s="6">
        <f t="shared" si="18"/>
        <v>0</v>
      </c>
      <c r="BC26" s="6">
        <f t="shared" si="19"/>
        <v>0</v>
      </c>
      <c r="BD26" s="6">
        <f t="shared" si="20"/>
        <v>0</v>
      </c>
      <c r="BE26" s="6">
        <f t="shared" si="21"/>
        <v>0</v>
      </c>
      <c r="BF26" s="6">
        <f t="shared" si="22"/>
        <v>0</v>
      </c>
      <c r="BG26" s="70">
        <f t="shared" si="23"/>
        <v>0</v>
      </c>
      <c r="BH26" s="73"/>
    </row>
    <row r="27" spans="1:60" ht="15.75" thickBot="1" x14ac:dyDescent="0.3">
      <c r="A27" s="46">
        <f t="shared" si="24"/>
        <v>41868</v>
      </c>
      <c r="B27" s="3">
        <f t="shared" si="4"/>
        <v>33</v>
      </c>
      <c r="C27" s="375"/>
      <c r="D27" s="374"/>
      <c r="E27" s="373"/>
      <c r="F27" s="264" t="s">
        <v>52</v>
      </c>
      <c r="G27" s="379">
        <v>11</v>
      </c>
      <c r="H27" s="378">
        <v>20</v>
      </c>
      <c r="I27" s="242"/>
      <c r="J27" s="384"/>
      <c r="K27" s="376"/>
      <c r="L27" s="112"/>
      <c r="M27" s="112"/>
      <c r="N27" s="113"/>
      <c r="O27" s="76"/>
      <c r="P27" s="366"/>
      <c r="Q27" s="365"/>
      <c r="R27" s="88"/>
      <c r="S27" s="90"/>
      <c r="T27" s="91"/>
      <c r="U27" s="92"/>
      <c r="V27" s="90"/>
      <c r="W27" s="93"/>
      <c r="X27" s="90"/>
      <c r="Y27" s="90"/>
      <c r="Z27" s="91"/>
      <c r="AA27" s="92"/>
      <c r="AB27" s="94"/>
      <c r="AC27" s="95"/>
      <c r="AD27" s="397">
        <v>1</v>
      </c>
      <c r="AE27" s="363">
        <f t="shared" si="5"/>
        <v>0</v>
      </c>
      <c r="AF27" s="7">
        <f t="shared" si="6"/>
        <v>9</v>
      </c>
      <c r="AG27" s="7">
        <f t="shared" si="7"/>
        <v>0</v>
      </c>
      <c r="AH27" s="8">
        <f t="shared" si="8"/>
        <v>0</v>
      </c>
      <c r="AI27" s="8">
        <f t="shared" si="9"/>
        <v>0</v>
      </c>
      <c r="AJ27" s="8">
        <f t="shared" si="10"/>
        <v>0</v>
      </c>
      <c r="AK27" s="8">
        <f t="shared" si="11"/>
        <v>0</v>
      </c>
      <c r="AL27" s="8">
        <f t="shared" si="12"/>
        <v>0</v>
      </c>
      <c r="AM27" s="8">
        <f t="shared" si="13"/>
        <v>0</v>
      </c>
      <c r="AN27" s="230">
        <v>1</v>
      </c>
      <c r="AO27" s="1"/>
      <c r="AP27" s="1"/>
      <c r="AQ27" s="1"/>
      <c r="AR27" s="1"/>
      <c r="AS27" s="1"/>
      <c r="AT27" s="1"/>
      <c r="AU27" s="1"/>
      <c r="AV27" s="1"/>
      <c r="AW27" s="229"/>
      <c r="AX27" s="40">
        <f t="shared" si="14"/>
        <v>0</v>
      </c>
      <c r="AY27" s="6">
        <f t="shared" si="15"/>
        <v>0</v>
      </c>
      <c r="AZ27" s="6">
        <f t="shared" si="16"/>
        <v>1.9782407407407421</v>
      </c>
      <c r="BA27" s="6">
        <f t="shared" si="17"/>
        <v>0</v>
      </c>
      <c r="BB27" s="6">
        <f t="shared" si="18"/>
        <v>0</v>
      </c>
      <c r="BC27" s="6">
        <f t="shared" si="19"/>
        <v>0</v>
      </c>
      <c r="BD27" s="6">
        <f t="shared" si="20"/>
        <v>0</v>
      </c>
      <c r="BE27" s="6">
        <f t="shared" si="21"/>
        <v>0</v>
      </c>
      <c r="BF27" s="6">
        <f t="shared" si="22"/>
        <v>0</v>
      </c>
      <c r="BG27" s="70">
        <f t="shared" si="23"/>
        <v>0</v>
      </c>
      <c r="BH27" s="73"/>
    </row>
    <row r="28" spans="1:60" ht="15.75" thickBot="1" x14ac:dyDescent="0.3">
      <c r="A28" s="46">
        <f t="shared" si="24"/>
        <v>41869</v>
      </c>
      <c r="B28" s="3">
        <f t="shared" si="4"/>
        <v>34</v>
      </c>
      <c r="C28" s="375" t="s">
        <v>53</v>
      </c>
      <c r="D28" s="374">
        <v>10.5</v>
      </c>
      <c r="E28" s="373">
        <v>22.5</v>
      </c>
      <c r="F28" s="264"/>
      <c r="G28" s="379"/>
      <c r="H28" s="378"/>
      <c r="I28" s="242" t="s">
        <v>14</v>
      </c>
      <c r="J28" s="384">
        <v>16</v>
      </c>
      <c r="K28" s="376">
        <v>22.5</v>
      </c>
      <c r="L28" s="112"/>
      <c r="M28" s="112"/>
      <c r="N28" s="113"/>
      <c r="O28" s="76"/>
      <c r="P28" s="366"/>
      <c r="Q28" s="365"/>
      <c r="R28" s="88"/>
      <c r="S28" s="90"/>
      <c r="T28" s="91"/>
      <c r="U28" s="92"/>
      <c r="V28" s="90"/>
      <c r="W28" s="93"/>
      <c r="X28" s="90"/>
      <c r="Y28" s="90"/>
      <c r="Z28" s="91"/>
      <c r="AA28" s="92"/>
      <c r="AB28" s="94"/>
      <c r="AC28" s="95"/>
      <c r="AD28" s="397">
        <v>1</v>
      </c>
      <c r="AE28" s="363">
        <f t="shared" si="5"/>
        <v>12</v>
      </c>
      <c r="AF28" s="7">
        <f t="shared" si="6"/>
        <v>0</v>
      </c>
      <c r="AG28" s="7">
        <f t="shared" si="7"/>
        <v>6.5</v>
      </c>
      <c r="AH28" s="8">
        <f t="shared" si="8"/>
        <v>0</v>
      </c>
      <c r="AI28" s="8">
        <f t="shared" si="9"/>
        <v>0</v>
      </c>
      <c r="AJ28" s="8">
        <f t="shared" si="10"/>
        <v>0</v>
      </c>
      <c r="AK28" s="8">
        <f t="shared" si="11"/>
        <v>0</v>
      </c>
      <c r="AL28" s="8">
        <f t="shared" si="12"/>
        <v>0</v>
      </c>
      <c r="AM28" s="8">
        <f t="shared" si="13"/>
        <v>0</v>
      </c>
      <c r="AN28" s="230">
        <v>1</v>
      </c>
      <c r="AO28" s="1"/>
      <c r="AP28" s="1"/>
      <c r="AQ28" s="1"/>
      <c r="AR28" s="1"/>
      <c r="AS28" s="1"/>
      <c r="AT28" s="1"/>
      <c r="AU28" s="1"/>
      <c r="AV28" s="1"/>
      <c r="AW28" s="229"/>
      <c r="AX28" s="40">
        <f t="shared" si="14"/>
        <v>0</v>
      </c>
      <c r="AY28" s="6">
        <f t="shared" si="15"/>
        <v>4.9782407407407421</v>
      </c>
      <c r="AZ28" s="6">
        <f t="shared" si="16"/>
        <v>0</v>
      </c>
      <c r="BA28" s="6">
        <f t="shared" si="17"/>
        <v>6.5</v>
      </c>
      <c r="BB28" s="6">
        <f t="shared" si="18"/>
        <v>0</v>
      </c>
      <c r="BC28" s="6">
        <f t="shared" si="19"/>
        <v>0</v>
      </c>
      <c r="BD28" s="6">
        <f t="shared" si="20"/>
        <v>0</v>
      </c>
      <c r="BE28" s="6">
        <f t="shared" si="21"/>
        <v>0</v>
      </c>
      <c r="BF28" s="6">
        <f t="shared" si="22"/>
        <v>0</v>
      </c>
      <c r="BG28" s="70">
        <f t="shared" si="23"/>
        <v>0</v>
      </c>
      <c r="BH28" s="73"/>
    </row>
    <row r="29" spans="1:60" ht="15.75" thickBot="1" x14ac:dyDescent="0.3">
      <c r="A29" s="46">
        <f t="shared" si="24"/>
        <v>41870</v>
      </c>
      <c r="B29" s="3">
        <f t="shared" si="4"/>
        <v>34</v>
      </c>
      <c r="C29" s="375" t="s">
        <v>53</v>
      </c>
      <c r="D29" s="383">
        <v>10</v>
      </c>
      <c r="E29" s="373">
        <v>19</v>
      </c>
      <c r="F29" s="372" t="s">
        <v>52</v>
      </c>
      <c r="G29" s="388">
        <v>19</v>
      </c>
      <c r="H29" s="370">
        <v>22.5</v>
      </c>
      <c r="I29" s="242" t="s">
        <v>14</v>
      </c>
      <c r="J29" s="384">
        <v>16</v>
      </c>
      <c r="K29" s="376">
        <v>22.5</v>
      </c>
      <c r="L29" s="112"/>
      <c r="M29" s="112"/>
      <c r="N29" s="113"/>
      <c r="O29" s="76"/>
      <c r="P29" s="366"/>
      <c r="Q29" s="365"/>
      <c r="R29" s="88"/>
      <c r="S29" s="90"/>
      <c r="T29" s="91"/>
      <c r="U29" s="92"/>
      <c r="V29" s="90"/>
      <c r="W29" s="93"/>
      <c r="X29" s="90"/>
      <c r="Y29" s="90"/>
      <c r="Z29" s="91"/>
      <c r="AA29" s="92"/>
      <c r="AB29" s="94"/>
      <c r="AC29" s="95"/>
      <c r="AD29" s="397">
        <v>1</v>
      </c>
      <c r="AE29" s="363">
        <f t="shared" si="5"/>
        <v>9</v>
      </c>
      <c r="AF29" s="7">
        <f t="shared" si="6"/>
        <v>3.5</v>
      </c>
      <c r="AG29" s="7">
        <f t="shared" si="7"/>
        <v>6.5</v>
      </c>
      <c r="AH29" s="8">
        <f t="shared" si="8"/>
        <v>0</v>
      </c>
      <c r="AI29" s="8">
        <f t="shared" si="9"/>
        <v>0</v>
      </c>
      <c r="AJ29" s="8">
        <f t="shared" si="10"/>
        <v>0</v>
      </c>
      <c r="AK29" s="8">
        <f t="shared" si="11"/>
        <v>0</v>
      </c>
      <c r="AL29" s="8">
        <f t="shared" si="12"/>
        <v>0</v>
      </c>
      <c r="AM29" s="8">
        <f t="shared" si="13"/>
        <v>0</v>
      </c>
      <c r="AN29" s="230">
        <v>1</v>
      </c>
      <c r="AO29" s="1"/>
      <c r="AP29" s="1"/>
      <c r="AQ29" s="1"/>
      <c r="AR29" s="1"/>
      <c r="AS29" s="1"/>
      <c r="AT29" s="1"/>
      <c r="AU29" s="1"/>
      <c r="AV29" s="1"/>
      <c r="AW29" s="229"/>
      <c r="AX29" s="40">
        <f t="shared" si="14"/>
        <v>0</v>
      </c>
      <c r="AY29" s="6">
        <f t="shared" si="15"/>
        <v>1.9782407407407421</v>
      </c>
      <c r="AZ29" s="6">
        <f t="shared" si="16"/>
        <v>0</v>
      </c>
      <c r="BA29" s="6">
        <f t="shared" si="17"/>
        <v>6.5</v>
      </c>
      <c r="BB29" s="6">
        <f t="shared" si="18"/>
        <v>0</v>
      </c>
      <c r="BC29" s="6">
        <f t="shared" si="19"/>
        <v>0</v>
      </c>
      <c r="BD29" s="6">
        <f t="shared" si="20"/>
        <v>0</v>
      </c>
      <c r="BE29" s="6">
        <f t="shared" si="21"/>
        <v>0</v>
      </c>
      <c r="BF29" s="6">
        <f t="shared" si="22"/>
        <v>0</v>
      </c>
      <c r="BG29" s="70">
        <f t="shared" si="23"/>
        <v>0</v>
      </c>
      <c r="BH29" s="73"/>
    </row>
    <row r="30" spans="1:60" ht="15.75" thickBot="1" x14ac:dyDescent="0.3">
      <c r="A30" s="46">
        <f t="shared" si="24"/>
        <v>41871</v>
      </c>
      <c r="B30" s="3">
        <f t="shared" si="4"/>
        <v>34</v>
      </c>
      <c r="C30" s="375" t="s">
        <v>53</v>
      </c>
      <c r="D30" s="374">
        <v>10</v>
      </c>
      <c r="E30" s="373">
        <v>19</v>
      </c>
      <c r="F30" s="264" t="s">
        <v>52</v>
      </c>
      <c r="G30" s="379">
        <v>19</v>
      </c>
      <c r="H30" s="370">
        <v>22.5</v>
      </c>
      <c r="I30" s="242" t="s">
        <v>14</v>
      </c>
      <c r="J30" s="377">
        <v>16</v>
      </c>
      <c r="K30" s="376">
        <v>22.5</v>
      </c>
      <c r="L30" s="112"/>
      <c r="M30" s="367"/>
      <c r="N30" s="113"/>
      <c r="O30" s="76"/>
      <c r="P30" s="366"/>
      <c r="Q30" s="365"/>
      <c r="R30" s="88"/>
      <c r="S30" s="90"/>
      <c r="T30" s="91"/>
      <c r="U30" s="92"/>
      <c r="V30" s="90"/>
      <c r="W30" s="93"/>
      <c r="X30" s="90"/>
      <c r="Y30" s="90"/>
      <c r="Z30" s="91"/>
      <c r="AA30" s="92"/>
      <c r="AB30" s="94"/>
      <c r="AC30" s="95"/>
      <c r="AD30" s="397">
        <v>1</v>
      </c>
      <c r="AE30" s="363">
        <f t="shared" si="5"/>
        <v>9</v>
      </c>
      <c r="AF30" s="7">
        <f t="shared" si="6"/>
        <v>3.5</v>
      </c>
      <c r="AG30" s="7">
        <f t="shared" si="7"/>
        <v>6.5</v>
      </c>
      <c r="AH30" s="8">
        <f t="shared" si="8"/>
        <v>0</v>
      </c>
      <c r="AI30" s="8">
        <f t="shared" si="9"/>
        <v>0</v>
      </c>
      <c r="AJ30" s="8">
        <f t="shared" si="10"/>
        <v>0</v>
      </c>
      <c r="AK30" s="8">
        <f t="shared" si="11"/>
        <v>0</v>
      </c>
      <c r="AL30" s="8">
        <f t="shared" si="12"/>
        <v>0</v>
      </c>
      <c r="AM30" s="8">
        <f t="shared" si="13"/>
        <v>0</v>
      </c>
      <c r="AN30" s="230">
        <v>1</v>
      </c>
      <c r="AO30" s="1"/>
      <c r="AP30" s="1"/>
      <c r="AQ30" s="1"/>
      <c r="AR30" s="1"/>
      <c r="AS30" s="1"/>
      <c r="AT30" s="1"/>
      <c r="AU30" s="1"/>
      <c r="AV30" s="1"/>
      <c r="AW30" s="229"/>
      <c r="AX30" s="40">
        <f t="shared" si="14"/>
        <v>0</v>
      </c>
      <c r="AY30" s="6">
        <f t="shared" si="15"/>
        <v>1.9782407407407421</v>
      </c>
      <c r="AZ30" s="6">
        <f t="shared" si="16"/>
        <v>0</v>
      </c>
      <c r="BA30" s="6">
        <f t="shared" si="17"/>
        <v>6.5</v>
      </c>
      <c r="BB30" s="6">
        <f t="shared" si="18"/>
        <v>0</v>
      </c>
      <c r="BC30" s="6">
        <f t="shared" si="19"/>
        <v>0</v>
      </c>
      <c r="BD30" s="6">
        <f t="shared" si="20"/>
        <v>0</v>
      </c>
      <c r="BE30" s="6">
        <f t="shared" si="21"/>
        <v>0</v>
      </c>
      <c r="BF30" s="6">
        <f t="shared" si="22"/>
        <v>0</v>
      </c>
      <c r="BG30" s="70">
        <f t="shared" si="23"/>
        <v>0</v>
      </c>
      <c r="BH30" s="73"/>
    </row>
    <row r="31" spans="1:60" ht="15.75" thickBot="1" x14ac:dyDescent="0.3">
      <c r="A31" s="46">
        <f t="shared" si="24"/>
        <v>41872</v>
      </c>
      <c r="B31" s="3">
        <f t="shared" si="4"/>
        <v>34</v>
      </c>
      <c r="C31" s="382" t="s">
        <v>53</v>
      </c>
      <c r="D31" s="381">
        <v>10</v>
      </c>
      <c r="E31" s="380">
        <v>19</v>
      </c>
      <c r="F31" s="264" t="s">
        <v>52</v>
      </c>
      <c r="G31" s="379">
        <v>19</v>
      </c>
      <c r="H31" s="370">
        <v>22.5</v>
      </c>
      <c r="I31" s="146"/>
      <c r="J31" s="387"/>
      <c r="K31" s="386"/>
      <c r="L31" s="112"/>
      <c r="M31" s="367"/>
      <c r="N31" s="113"/>
      <c r="O31" s="76"/>
      <c r="P31" s="366"/>
      <c r="Q31" s="365"/>
      <c r="R31" s="88"/>
      <c r="S31" s="90"/>
      <c r="T31" s="91"/>
      <c r="U31" s="92"/>
      <c r="V31" s="90"/>
      <c r="W31" s="93"/>
      <c r="X31" s="90"/>
      <c r="Y31" s="90"/>
      <c r="Z31" s="91"/>
      <c r="AA31" s="92"/>
      <c r="AB31" s="94"/>
      <c r="AC31" s="95"/>
      <c r="AD31" s="397">
        <v>1</v>
      </c>
      <c r="AE31" s="363">
        <f t="shared" si="5"/>
        <v>9</v>
      </c>
      <c r="AF31" s="7">
        <f t="shared" si="6"/>
        <v>3.5</v>
      </c>
      <c r="AG31" s="7">
        <f t="shared" si="7"/>
        <v>0</v>
      </c>
      <c r="AH31" s="8">
        <f t="shared" si="8"/>
        <v>0</v>
      </c>
      <c r="AI31" s="8">
        <f t="shared" si="9"/>
        <v>0</v>
      </c>
      <c r="AJ31" s="8">
        <f t="shared" si="10"/>
        <v>0</v>
      </c>
      <c r="AK31" s="8">
        <f t="shared" si="11"/>
        <v>0</v>
      </c>
      <c r="AL31" s="8">
        <f t="shared" si="12"/>
        <v>0</v>
      </c>
      <c r="AM31" s="8">
        <f t="shared" si="13"/>
        <v>0</v>
      </c>
      <c r="AN31" s="230">
        <v>1</v>
      </c>
      <c r="AO31" s="1"/>
      <c r="AP31" s="1"/>
      <c r="AQ31" s="1"/>
      <c r="AR31" s="1"/>
      <c r="AS31" s="1"/>
      <c r="AT31" s="1"/>
      <c r="AU31" s="1"/>
      <c r="AV31" s="1"/>
      <c r="AW31" s="229"/>
      <c r="AX31" s="40">
        <f t="shared" si="14"/>
        <v>0</v>
      </c>
      <c r="AY31" s="6">
        <f t="shared" si="15"/>
        <v>1.9782407407407421</v>
      </c>
      <c r="AZ31" s="6">
        <f t="shared" si="16"/>
        <v>0</v>
      </c>
      <c r="BA31" s="6">
        <f t="shared" si="17"/>
        <v>0</v>
      </c>
      <c r="BB31" s="6">
        <f t="shared" si="18"/>
        <v>0</v>
      </c>
      <c r="BC31" s="6">
        <f t="shared" si="19"/>
        <v>0</v>
      </c>
      <c r="BD31" s="6">
        <f t="shared" si="20"/>
        <v>0</v>
      </c>
      <c r="BE31" s="6">
        <f t="shared" si="21"/>
        <v>0</v>
      </c>
      <c r="BF31" s="6">
        <f t="shared" si="22"/>
        <v>0</v>
      </c>
      <c r="BG31" s="70">
        <f t="shared" si="23"/>
        <v>0</v>
      </c>
      <c r="BH31" s="73"/>
    </row>
    <row r="32" spans="1:60" ht="15.75" thickBot="1" x14ac:dyDescent="0.3">
      <c r="A32" s="46">
        <f t="shared" si="24"/>
        <v>41873</v>
      </c>
      <c r="B32" s="3">
        <f t="shared" si="4"/>
        <v>34</v>
      </c>
      <c r="C32" s="375" t="s">
        <v>53</v>
      </c>
      <c r="D32" s="374">
        <v>10</v>
      </c>
      <c r="E32" s="373">
        <v>19</v>
      </c>
      <c r="F32" s="372" t="s">
        <v>52</v>
      </c>
      <c r="G32" s="371">
        <v>19</v>
      </c>
      <c r="H32" s="370">
        <v>22.5</v>
      </c>
      <c r="I32" s="242"/>
      <c r="J32" s="384"/>
      <c r="K32" s="376"/>
      <c r="L32" s="112"/>
      <c r="M32" s="367"/>
      <c r="N32" s="113"/>
      <c r="O32" s="76"/>
      <c r="P32" s="366"/>
      <c r="Q32" s="365"/>
      <c r="R32" s="88"/>
      <c r="S32" s="90"/>
      <c r="T32" s="91"/>
      <c r="U32" s="92"/>
      <c r="V32" s="90"/>
      <c r="W32" s="93"/>
      <c r="X32" s="90"/>
      <c r="Y32" s="90"/>
      <c r="Z32" s="91"/>
      <c r="AA32" s="92"/>
      <c r="AB32" s="94"/>
      <c r="AC32" s="95"/>
      <c r="AD32" s="397">
        <v>1</v>
      </c>
      <c r="AE32" s="363">
        <f t="shared" si="5"/>
        <v>9</v>
      </c>
      <c r="AF32" s="7">
        <f t="shared" si="6"/>
        <v>3.5</v>
      </c>
      <c r="AG32" s="7">
        <f t="shared" si="7"/>
        <v>0</v>
      </c>
      <c r="AH32" s="8">
        <f t="shared" si="8"/>
        <v>0</v>
      </c>
      <c r="AI32" s="8">
        <f t="shared" si="9"/>
        <v>0</v>
      </c>
      <c r="AJ32" s="8">
        <f t="shared" si="10"/>
        <v>0</v>
      </c>
      <c r="AK32" s="8">
        <f t="shared" si="11"/>
        <v>0</v>
      </c>
      <c r="AL32" s="8">
        <f t="shared" si="12"/>
        <v>0</v>
      </c>
      <c r="AM32" s="8">
        <f t="shared" si="13"/>
        <v>0</v>
      </c>
      <c r="AN32" s="230">
        <v>1</v>
      </c>
      <c r="AO32" s="1"/>
      <c r="AP32" s="1"/>
      <c r="AQ32" s="1"/>
      <c r="AR32" s="1"/>
      <c r="AS32" s="1"/>
      <c r="AT32" s="1"/>
      <c r="AU32" s="1"/>
      <c r="AV32" s="1"/>
      <c r="AW32" s="229"/>
      <c r="AX32" s="40">
        <f t="shared" si="14"/>
        <v>0</v>
      </c>
      <c r="AY32" s="6">
        <f t="shared" si="15"/>
        <v>1.9782407407407421</v>
      </c>
      <c r="AZ32" s="6">
        <f t="shared" si="16"/>
        <v>0</v>
      </c>
      <c r="BA32" s="6">
        <f t="shared" si="17"/>
        <v>0</v>
      </c>
      <c r="BB32" s="6">
        <f t="shared" si="18"/>
        <v>0</v>
      </c>
      <c r="BC32" s="6">
        <f t="shared" si="19"/>
        <v>0</v>
      </c>
      <c r="BD32" s="6">
        <f t="shared" si="20"/>
        <v>0</v>
      </c>
      <c r="BE32" s="6">
        <f t="shared" si="21"/>
        <v>0</v>
      </c>
      <c r="BF32" s="6">
        <f t="shared" si="22"/>
        <v>0</v>
      </c>
      <c r="BG32" s="70">
        <f t="shared" si="23"/>
        <v>0</v>
      </c>
      <c r="BH32" s="73"/>
    </row>
    <row r="33" spans="1:60" ht="15.75" thickBot="1" x14ac:dyDescent="0.3">
      <c r="A33" s="46">
        <f t="shared" si="24"/>
        <v>41874</v>
      </c>
      <c r="B33" s="3">
        <f t="shared" si="4"/>
        <v>34</v>
      </c>
      <c r="C33" s="375"/>
      <c r="D33" s="374"/>
      <c r="E33" s="373"/>
      <c r="F33" s="372" t="s">
        <v>52</v>
      </c>
      <c r="G33" s="371">
        <v>10</v>
      </c>
      <c r="H33" s="370">
        <v>17</v>
      </c>
      <c r="I33" s="242"/>
      <c r="J33" s="384"/>
      <c r="K33" s="376"/>
      <c r="L33" s="112"/>
      <c r="M33" s="367"/>
      <c r="N33" s="113"/>
      <c r="O33" s="76"/>
      <c r="P33" s="366"/>
      <c r="Q33" s="365"/>
      <c r="R33" s="88"/>
      <c r="S33" s="90"/>
      <c r="T33" s="91"/>
      <c r="U33" s="92"/>
      <c r="V33" s="90"/>
      <c r="W33" s="93"/>
      <c r="X33" s="90"/>
      <c r="Y33" s="90"/>
      <c r="Z33" s="91"/>
      <c r="AA33" s="92"/>
      <c r="AB33" s="94"/>
      <c r="AC33" s="95"/>
      <c r="AD33" s="397">
        <v>1</v>
      </c>
      <c r="AE33" s="363">
        <f t="shared" si="5"/>
        <v>0</v>
      </c>
      <c r="AF33" s="7">
        <f t="shared" si="6"/>
        <v>7</v>
      </c>
      <c r="AG33" s="7">
        <f t="shared" si="7"/>
        <v>0</v>
      </c>
      <c r="AH33" s="8">
        <f t="shared" si="8"/>
        <v>0</v>
      </c>
      <c r="AI33" s="8">
        <f t="shared" si="9"/>
        <v>0</v>
      </c>
      <c r="AJ33" s="8">
        <f t="shared" si="10"/>
        <v>0</v>
      </c>
      <c r="AK33" s="8">
        <f t="shared" si="11"/>
        <v>0</v>
      </c>
      <c r="AL33" s="8">
        <f t="shared" si="12"/>
        <v>0</v>
      </c>
      <c r="AM33" s="8">
        <f t="shared" si="13"/>
        <v>0</v>
      </c>
      <c r="AN33" s="230">
        <v>1</v>
      </c>
      <c r="AO33" s="1"/>
      <c r="AP33" s="1"/>
      <c r="AQ33" s="1"/>
      <c r="AR33" s="1"/>
      <c r="AS33" s="1"/>
      <c r="AT33" s="1"/>
      <c r="AU33" s="1"/>
      <c r="AV33" s="1"/>
      <c r="AW33" s="229"/>
      <c r="AX33" s="40">
        <f t="shared" si="14"/>
        <v>0</v>
      </c>
      <c r="AY33" s="6">
        <f t="shared" si="15"/>
        <v>0</v>
      </c>
      <c r="AZ33" s="6">
        <f t="shared" si="16"/>
        <v>0</v>
      </c>
      <c r="BA33" s="6">
        <f t="shared" si="17"/>
        <v>0</v>
      </c>
      <c r="BB33" s="6">
        <f t="shared" si="18"/>
        <v>0</v>
      </c>
      <c r="BC33" s="6">
        <f t="shared" si="19"/>
        <v>0</v>
      </c>
      <c r="BD33" s="6">
        <f t="shared" si="20"/>
        <v>0</v>
      </c>
      <c r="BE33" s="6">
        <f t="shared" si="21"/>
        <v>0</v>
      </c>
      <c r="BF33" s="6">
        <f t="shared" si="22"/>
        <v>0</v>
      </c>
      <c r="BG33" s="70">
        <f t="shared" si="23"/>
        <v>0</v>
      </c>
      <c r="BH33" s="73"/>
    </row>
    <row r="34" spans="1:60" ht="15.75" thickBot="1" x14ac:dyDescent="0.3">
      <c r="A34" s="46">
        <f t="shared" si="24"/>
        <v>41875</v>
      </c>
      <c r="B34" s="3">
        <f t="shared" si="4"/>
        <v>34</v>
      </c>
      <c r="C34" s="375"/>
      <c r="D34" s="374"/>
      <c r="E34" s="373"/>
      <c r="F34" s="372" t="s">
        <v>52</v>
      </c>
      <c r="G34" s="371">
        <v>11</v>
      </c>
      <c r="H34" s="370">
        <v>20</v>
      </c>
      <c r="I34" s="242"/>
      <c r="J34" s="384"/>
      <c r="K34" s="376"/>
      <c r="L34" s="112"/>
      <c r="M34" s="112"/>
      <c r="N34" s="113"/>
      <c r="O34" s="76"/>
      <c r="P34" s="366"/>
      <c r="Q34" s="365"/>
      <c r="R34" s="88"/>
      <c r="S34" s="90"/>
      <c r="T34" s="91"/>
      <c r="U34" s="92"/>
      <c r="V34" s="90"/>
      <c r="W34" s="93"/>
      <c r="X34" s="90"/>
      <c r="Y34" s="90"/>
      <c r="Z34" s="91"/>
      <c r="AA34" s="92"/>
      <c r="AB34" s="94"/>
      <c r="AC34" s="95"/>
      <c r="AD34" s="397">
        <v>1</v>
      </c>
      <c r="AE34" s="363">
        <f t="shared" si="5"/>
        <v>0</v>
      </c>
      <c r="AF34" s="7">
        <f t="shared" si="6"/>
        <v>9</v>
      </c>
      <c r="AG34" s="7">
        <f t="shared" si="7"/>
        <v>0</v>
      </c>
      <c r="AH34" s="8">
        <f t="shared" si="8"/>
        <v>0</v>
      </c>
      <c r="AI34" s="8">
        <f t="shared" si="9"/>
        <v>0</v>
      </c>
      <c r="AJ34" s="8">
        <f t="shared" si="10"/>
        <v>0</v>
      </c>
      <c r="AK34" s="8">
        <f t="shared" si="11"/>
        <v>0</v>
      </c>
      <c r="AL34" s="8">
        <f t="shared" si="12"/>
        <v>0</v>
      </c>
      <c r="AM34" s="8">
        <f t="shared" si="13"/>
        <v>0</v>
      </c>
      <c r="AN34" s="230">
        <v>1</v>
      </c>
      <c r="AO34" s="1"/>
      <c r="AP34" s="1"/>
      <c r="AQ34" s="1"/>
      <c r="AR34" s="1"/>
      <c r="AS34" s="1"/>
      <c r="AT34" s="1"/>
      <c r="AU34" s="1"/>
      <c r="AV34" s="1"/>
      <c r="AW34" s="229"/>
      <c r="AX34" s="40">
        <f t="shared" si="14"/>
        <v>0</v>
      </c>
      <c r="AY34" s="6">
        <f t="shared" si="15"/>
        <v>0</v>
      </c>
      <c r="AZ34" s="6">
        <f t="shared" si="16"/>
        <v>1.9782407407407421</v>
      </c>
      <c r="BA34" s="6">
        <f t="shared" si="17"/>
        <v>0</v>
      </c>
      <c r="BB34" s="6">
        <f t="shared" si="18"/>
        <v>0</v>
      </c>
      <c r="BC34" s="6">
        <f t="shared" si="19"/>
        <v>0</v>
      </c>
      <c r="BD34" s="6">
        <f t="shared" si="20"/>
        <v>0</v>
      </c>
      <c r="BE34" s="6">
        <f t="shared" si="21"/>
        <v>0</v>
      </c>
      <c r="BF34" s="6">
        <f t="shared" si="22"/>
        <v>0</v>
      </c>
      <c r="BG34" s="70">
        <f t="shared" si="23"/>
        <v>0</v>
      </c>
      <c r="BH34" s="73"/>
    </row>
    <row r="35" spans="1:60" ht="15.75" thickBot="1" x14ac:dyDescent="0.3">
      <c r="A35" s="46">
        <f t="shared" si="24"/>
        <v>41876</v>
      </c>
      <c r="B35" s="3">
        <f t="shared" si="4"/>
        <v>35</v>
      </c>
      <c r="C35" s="375"/>
      <c r="D35" s="374"/>
      <c r="E35" s="373"/>
      <c r="F35" s="385" t="s">
        <v>52</v>
      </c>
      <c r="G35" s="379">
        <v>10</v>
      </c>
      <c r="H35" s="378">
        <v>15</v>
      </c>
      <c r="I35" s="242" t="s">
        <v>51</v>
      </c>
      <c r="J35" s="384">
        <v>16</v>
      </c>
      <c r="K35" s="376">
        <v>22.5</v>
      </c>
      <c r="L35" s="112"/>
      <c r="M35" s="112"/>
      <c r="N35" s="113"/>
      <c r="O35" s="76"/>
      <c r="P35" s="366"/>
      <c r="Q35" s="365"/>
      <c r="R35" s="88"/>
      <c r="S35" s="90"/>
      <c r="T35" s="91"/>
      <c r="U35" s="92"/>
      <c r="V35" s="90"/>
      <c r="W35" s="93"/>
      <c r="X35" s="90"/>
      <c r="Y35" s="90"/>
      <c r="Z35" s="91"/>
      <c r="AA35" s="92"/>
      <c r="AB35" s="94"/>
      <c r="AC35" s="95"/>
      <c r="AD35" s="397">
        <v>1</v>
      </c>
      <c r="AE35" s="363">
        <f t="shared" si="5"/>
        <v>0</v>
      </c>
      <c r="AF35" s="7">
        <f t="shared" si="6"/>
        <v>5</v>
      </c>
      <c r="AG35" s="7">
        <f t="shared" si="7"/>
        <v>0</v>
      </c>
      <c r="AH35" s="8">
        <f t="shared" si="8"/>
        <v>0</v>
      </c>
      <c r="AI35" s="8">
        <f t="shared" si="9"/>
        <v>0</v>
      </c>
      <c r="AJ35" s="8">
        <f t="shared" si="10"/>
        <v>0</v>
      </c>
      <c r="AK35" s="8">
        <f t="shared" si="11"/>
        <v>0</v>
      </c>
      <c r="AL35" s="8">
        <f t="shared" si="12"/>
        <v>0</v>
      </c>
      <c r="AM35" s="8">
        <f t="shared" si="13"/>
        <v>0</v>
      </c>
      <c r="AN35" s="230"/>
      <c r="AO35" s="1">
        <v>1</v>
      </c>
      <c r="AP35" s="1"/>
      <c r="AQ35" s="1"/>
      <c r="AR35" s="1"/>
      <c r="AS35" s="1"/>
      <c r="AT35" s="1"/>
      <c r="AU35" s="1"/>
      <c r="AV35" s="1"/>
      <c r="AW35" s="229"/>
      <c r="AX35" s="40">
        <f t="shared" si="14"/>
        <v>0</v>
      </c>
      <c r="AY35" s="6">
        <f t="shared" si="15"/>
        <v>0</v>
      </c>
      <c r="AZ35" s="6">
        <f t="shared" si="16"/>
        <v>0</v>
      </c>
      <c r="BA35" s="6">
        <f t="shared" si="17"/>
        <v>0</v>
      </c>
      <c r="BB35" s="6">
        <f t="shared" si="18"/>
        <v>0</v>
      </c>
      <c r="BC35" s="6">
        <f t="shared" si="19"/>
        <v>0</v>
      </c>
      <c r="BD35" s="6">
        <f t="shared" si="20"/>
        <v>0</v>
      </c>
      <c r="BE35" s="6">
        <f t="shared" si="21"/>
        <v>0</v>
      </c>
      <c r="BF35" s="6">
        <f t="shared" si="22"/>
        <v>0</v>
      </c>
      <c r="BG35" s="70">
        <f t="shared" si="23"/>
        <v>0</v>
      </c>
      <c r="BH35" s="73"/>
    </row>
    <row r="36" spans="1:60" ht="15.75" thickBot="1" x14ac:dyDescent="0.3">
      <c r="A36" s="46">
        <f t="shared" si="24"/>
        <v>41877</v>
      </c>
      <c r="B36" s="3">
        <f t="shared" si="4"/>
        <v>35</v>
      </c>
      <c r="C36" s="375"/>
      <c r="D36" s="374"/>
      <c r="E36" s="373"/>
      <c r="F36" s="264" t="s">
        <v>52</v>
      </c>
      <c r="G36" s="379">
        <v>10</v>
      </c>
      <c r="H36" s="378">
        <v>15</v>
      </c>
      <c r="I36" s="242" t="s">
        <v>51</v>
      </c>
      <c r="J36" s="384">
        <v>16</v>
      </c>
      <c r="K36" s="376">
        <v>22.5</v>
      </c>
      <c r="L36" s="112"/>
      <c r="M36" s="112"/>
      <c r="N36" s="113"/>
      <c r="O36" s="76"/>
      <c r="P36" s="366"/>
      <c r="Q36" s="365"/>
      <c r="R36" s="88"/>
      <c r="S36" s="90"/>
      <c r="T36" s="91"/>
      <c r="U36" s="92"/>
      <c r="V36" s="90"/>
      <c r="W36" s="93"/>
      <c r="X36" s="90"/>
      <c r="Y36" s="90"/>
      <c r="Z36" s="91"/>
      <c r="AA36" s="92"/>
      <c r="AB36" s="94"/>
      <c r="AC36" s="95"/>
      <c r="AD36" s="397">
        <v>1</v>
      </c>
      <c r="AE36" s="363">
        <f t="shared" si="5"/>
        <v>0</v>
      </c>
      <c r="AF36" s="7">
        <f t="shared" si="6"/>
        <v>5</v>
      </c>
      <c r="AG36" s="7">
        <f t="shared" si="7"/>
        <v>0</v>
      </c>
      <c r="AH36" s="8">
        <f t="shared" si="8"/>
        <v>0</v>
      </c>
      <c r="AI36" s="8">
        <f t="shared" si="9"/>
        <v>0</v>
      </c>
      <c r="AJ36" s="8">
        <f t="shared" si="10"/>
        <v>0</v>
      </c>
      <c r="AK36" s="8">
        <f t="shared" si="11"/>
        <v>0</v>
      </c>
      <c r="AL36" s="8">
        <f t="shared" si="12"/>
        <v>0</v>
      </c>
      <c r="AM36" s="8">
        <f t="shared" si="13"/>
        <v>0</v>
      </c>
      <c r="AN36" s="230"/>
      <c r="AO36" s="1">
        <v>1</v>
      </c>
      <c r="AP36" s="1"/>
      <c r="AQ36" s="1"/>
      <c r="AR36" s="1"/>
      <c r="AS36" s="1"/>
      <c r="AT36" s="1"/>
      <c r="AU36" s="1"/>
      <c r="AV36" s="1"/>
      <c r="AW36" s="229"/>
      <c r="AX36" s="40">
        <f t="shared" si="14"/>
        <v>0</v>
      </c>
      <c r="AY36" s="6">
        <f t="shared" si="15"/>
        <v>0</v>
      </c>
      <c r="AZ36" s="6">
        <f t="shared" si="16"/>
        <v>0</v>
      </c>
      <c r="BA36" s="6">
        <f t="shared" si="17"/>
        <v>0</v>
      </c>
      <c r="BB36" s="6">
        <f t="shared" si="18"/>
        <v>0</v>
      </c>
      <c r="BC36" s="6">
        <f t="shared" si="19"/>
        <v>0</v>
      </c>
      <c r="BD36" s="6">
        <f t="shared" si="20"/>
        <v>0</v>
      </c>
      <c r="BE36" s="6">
        <f t="shared" si="21"/>
        <v>0</v>
      </c>
      <c r="BF36" s="6">
        <f t="shared" si="22"/>
        <v>0</v>
      </c>
      <c r="BG36" s="70">
        <f t="shared" si="23"/>
        <v>0</v>
      </c>
      <c r="BH36" s="73"/>
    </row>
    <row r="37" spans="1:60" ht="15.75" thickBot="1" x14ac:dyDescent="0.3">
      <c r="A37" s="46">
        <f t="shared" si="24"/>
        <v>41878</v>
      </c>
      <c r="B37" s="3">
        <f t="shared" si="4"/>
        <v>35</v>
      </c>
      <c r="C37" s="375"/>
      <c r="D37" s="383"/>
      <c r="E37" s="373"/>
      <c r="F37" s="372" t="s">
        <v>52</v>
      </c>
      <c r="G37" s="371">
        <v>10</v>
      </c>
      <c r="H37" s="370">
        <v>15</v>
      </c>
      <c r="I37" s="146" t="s">
        <v>51</v>
      </c>
      <c r="J37" s="377">
        <v>16</v>
      </c>
      <c r="K37" s="376">
        <v>22.5</v>
      </c>
      <c r="L37" s="112"/>
      <c r="M37" s="112"/>
      <c r="N37" s="113"/>
      <c r="O37" s="76"/>
      <c r="P37" s="366"/>
      <c r="Q37" s="365"/>
      <c r="R37" s="88"/>
      <c r="S37" s="90"/>
      <c r="T37" s="91"/>
      <c r="U37" s="92"/>
      <c r="V37" s="90"/>
      <c r="W37" s="93"/>
      <c r="X37" s="90"/>
      <c r="Y37" s="90"/>
      <c r="Z37" s="91"/>
      <c r="AA37" s="92"/>
      <c r="AB37" s="94"/>
      <c r="AC37" s="95"/>
      <c r="AD37" s="397">
        <v>1</v>
      </c>
      <c r="AE37" s="363">
        <f t="shared" si="5"/>
        <v>0</v>
      </c>
      <c r="AF37" s="7">
        <f t="shared" si="6"/>
        <v>5</v>
      </c>
      <c r="AG37" s="7">
        <f t="shared" si="7"/>
        <v>0</v>
      </c>
      <c r="AH37" s="8">
        <f t="shared" si="8"/>
        <v>0</v>
      </c>
      <c r="AI37" s="8">
        <f t="shared" si="9"/>
        <v>0</v>
      </c>
      <c r="AJ37" s="8">
        <f t="shared" si="10"/>
        <v>0</v>
      </c>
      <c r="AK37" s="8">
        <f t="shared" si="11"/>
        <v>0</v>
      </c>
      <c r="AL37" s="8">
        <f t="shared" si="12"/>
        <v>0</v>
      </c>
      <c r="AM37" s="8">
        <f t="shared" si="13"/>
        <v>0</v>
      </c>
      <c r="AN37" s="230"/>
      <c r="AO37" s="1">
        <v>1</v>
      </c>
      <c r="AP37" s="1"/>
      <c r="AQ37" s="1"/>
      <c r="AR37" s="1"/>
      <c r="AS37" s="1"/>
      <c r="AT37" s="1"/>
      <c r="AU37" s="1"/>
      <c r="AV37" s="1"/>
      <c r="AW37" s="229"/>
      <c r="AX37" s="40">
        <f t="shared" si="14"/>
        <v>0</v>
      </c>
      <c r="AY37" s="6">
        <f t="shared" si="15"/>
        <v>0</v>
      </c>
      <c r="AZ37" s="6">
        <f t="shared" si="16"/>
        <v>0</v>
      </c>
      <c r="BA37" s="6">
        <f t="shared" si="17"/>
        <v>0</v>
      </c>
      <c r="BB37" s="6">
        <f t="shared" si="18"/>
        <v>0</v>
      </c>
      <c r="BC37" s="6">
        <f t="shared" si="19"/>
        <v>0</v>
      </c>
      <c r="BD37" s="6">
        <f t="shared" si="20"/>
        <v>0</v>
      </c>
      <c r="BE37" s="6">
        <f t="shared" si="21"/>
        <v>0</v>
      </c>
      <c r="BF37" s="6">
        <f t="shared" si="22"/>
        <v>0</v>
      </c>
      <c r="BG37" s="70">
        <f t="shared" si="23"/>
        <v>0</v>
      </c>
      <c r="BH37" s="73"/>
    </row>
    <row r="38" spans="1:60" ht="15.75" thickBot="1" x14ac:dyDescent="0.3">
      <c r="A38" s="46">
        <f t="shared" si="24"/>
        <v>41879</v>
      </c>
      <c r="B38" s="3">
        <f t="shared" si="4"/>
        <v>35</v>
      </c>
      <c r="C38" s="375"/>
      <c r="D38" s="374"/>
      <c r="E38" s="373"/>
      <c r="F38" s="264" t="s">
        <v>52</v>
      </c>
      <c r="G38" s="379">
        <v>10</v>
      </c>
      <c r="H38" s="378">
        <v>15</v>
      </c>
      <c r="I38" s="146" t="s">
        <v>51</v>
      </c>
      <c r="J38" s="377">
        <v>16</v>
      </c>
      <c r="K38" s="376">
        <v>22.5</v>
      </c>
      <c r="L38" s="112"/>
      <c r="M38" s="367"/>
      <c r="N38" s="113"/>
      <c r="O38" s="76"/>
      <c r="P38" s="366"/>
      <c r="Q38" s="365"/>
      <c r="R38" s="88"/>
      <c r="S38" s="90"/>
      <c r="T38" s="91"/>
      <c r="U38" s="92"/>
      <c r="V38" s="90"/>
      <c r="W38" s="93"/>
      <c r="X38" s="90"/>
      <c r="Y38" s="90"/>
      <c r="Z38" s="91"/>
      <c r="AA38" s="92"/>
      <c r="AB38" s="94"/>
      <c r="AC38" s="95"/>
      <c r="AD38" s="397">
        <v>1</v>
      </c>
      <c r="AE38" s="363">
        <f t="shared" si="5"/>
        <v>0</v>
      </c>
      <c r="AF38" s="7">
        <f t="shared" si="6"/>
        <v>5</v>
      </c>
      <c r="AG38" s="7">
        <f t="shared" si="7"/>
        <v>0</v>
      </c>
      <c r="AH38" s="8">
        <f t="shared" si="8"/>
        <v>0</v>
      </c>
      <c r="AI38" s="8">
        <f t="shared" si="9"/>
        <v>0</v>
      </c>
      <c r="AJ38" s="8">
        <f t="shared" si="10"/>
        <v>0</v>
      </c>
      <c r="AK38" s="8">
        <f t="shared" si="11"/>
        <v>0</v>
      </c>
      <c r="AL38" s="8">
        <f t="shared" si="12"/>
        <v>0</v>
      </c>
      <c r="AM38" s="8">
        <f t="shared" si="13"/>
        <v>0</v>
      </c>
      <c r="AN38" s="230"/>
      <c r="AO38" s="1">
        <v>1</v>
      </c>
      <c r="AP38" s="1"/>
      <c r="AQ38" s="1"/>
      <c r="AR38" s="1"/>
      <c r="AS38" s="1"/>
      <c r="AT38" s="1"/>
      <c r="AU38" s="1"/>
      <c r="AV38" s="1"/>
      <c r="AW38" s="229"/>
      <c r="AX38" s="40">
        <f t="shared" si="14"/>
        <v>0</v>
      </c>
      <c r="AY38" s="6">
        <f t="shared" si="15"/>
        <v>0</v>
      </c>
      <c r="AZ38" s="6">
        <f t="shared" si="16"/>
        <v>0</v>
      </c>
      <c r="BA38" s="6">
        <f t="shared" si="17"/>
        <v>0</v>
      </c>
      <c r="BB38" s="6">
        <f t="shared" si="18"/>
        <v>0</v>
      </c>
      <c r="BC38" s="6">
        <f t="shared" si="19"/>
        <v>0</v>
      </c>
      <c r="BD38" s="6">
        <f t="shared" si="20"/>
        <v>0</v>
      </c>
      <c r="BE38" s="6">
        <f t="shared" si="21"/>
        <v>0</v>
      </c>
      <c r="BF38" s="6">
        <f t="shared" si="22"/>
        <v>0</v>
      </c>
      <c r="BG38" s="70">
        <f t="shared" si="23"/>
        <v>0</v>
      </c>
      <c r="BH38" s="73"/>
    </row>
    <row r="39" spans="1:60" ht="15.75" thickBot="1" x14ac:dyDescent="0.3">
      <c r="A39" s="46" t="e">
        <f>IF(VLOOKUP($A$11,#REF!,5)&gt;28,VLOOKUP(Bobigny!$A$11,#REF!,2),"")</f>
        <v>#REF!</v>
      </c>
      <c r="B39" s="3" t="e">
        <f>IF(A39="","",WEEKNUM(A39,2))</f>
        <v>#REF!</v>
      </c>
      <c r="C39" s="382"/>
      <c r="D39" s="381"/>
      <c r="E39" s="380"/>
      <c r="F39" s="264" t="s">
        <v>52</v>
      </c>
      <c r="G39" s="379">
        <v>10</v>
      </c>
      <c r="H39" s="378">
        <v>15</v>
      </c>
      <c r="I39" s="146" t="s">
        <v>51</v>
      </c>
      <c r="J39" s="377">
        <v>16</v>
      </c>
      <c r="K39" s="376">
        <v>22.5</v>
      </c>
      <c r="L39" s="112"/>
      <c r="M39" s="367"/>
      <c r="N39" s="113"/>
      <c r="O39" s="76"/>
      <c r="P39" s="366"/>
      <c r="Q39" s="365"/>
      <c r="R39" s="88"/>
      <c r="S39" s="90"/>
      <c r="T39" s="91"/>
      <c r="U39" s="92"/>
      <c r="V39" s="90"/>
      <c r="W39" s="93"/>
      <c r="X39" s="90"/>
      <c r="Y39" s="90"/>
      <c r="Z39" s="91"/>
      <c r="AA39" s="92"/>
      <c r="AB39" s="94"/>
      <c r="AC39" s="95"/>
      <c r="AD39" s="397">
        <v>1</v>
      </c>
      <c r="AE39" s="363">
        <f t="shared" si="5"/>
        <v>0</v>
      </c>
      <c r="AF39" s="7">
        <f t="shared" si="6"/>
        <v>5</v>
      </c>
      <c r="AG39" s="7">
        <f t="shared" si="7"/>
        <v>0</v>
      </c>
      <c r="AH39" s="8">
        <f t="shared" si="8"/>
        <v>0</v>
      </c>
      <c r="AI39" s="8">
        <f t="shared" si="9"/>
        <v>0</v>
      </c>
      <c r="AJ39" s="8">
        <f t="shared" si="10"/>
        <v>0</v>
      </c>
      <c r="AK39" s="8">
        <f t="shared" si="11"/>
        <v>0</v>
      </c>
      <c r="AL39" s="8">
        <f t="shared" si="12"/>
        <v>0</v>
      </c>
      <c r="AM39" s="8">
        <f t="shared" si="13"/>
        <v>0</v>
      </c>
      <c r="AN39" s="230"/>
      <c r="AO39" s="1">
        <v>1</v>
      </c>
      <c r="AP39" s="1"/>
      <c r="AQ39" s="1"/>
      <c r="AR39" s="1"/>
      <c r="AS39" s="1"/>
      <c r="AT39" s="1"/>
      <c r="AU39" s="1"/>
      <c r="AV39" s="1"/>
      <c r="AW39" s="229"/>
      <c r="AX39" s="40">
        <f t="shared" si="14"/>
        <v>0</v>
      </c>
      <c r="AY39" s="6">
        <f t="shared" si="15"/>
        <v>0</v>
      </c>
      <c r="AZ39" s="6">
        <f t="shared" si="16"/>
        <v>0</v>
      </c>
      <c r="BA39" s="6">
        <f t="shared" si="17"/>
        <v>0</v>
      </c>
      <c r="BB39" s="6">
        <f t="shared" si="18"/>
        <v>0</v>
      </c>
      <c r="BC39" s="6">
        <f t="shared" si="19"/>
        <v>0</v>
      </c>
      <c r="BD39" s="6">
        <f t="shared" si="20"/>
        <v>0</v>
      </c>
      <c r="BE39" s="6">
        <f t="shared" si="21"/>
        <v>0</v>
      </c>
      <c r="BF39" s="6">
        <f t="shared" si="22"/>
        <v>0</v>
      </c>
      <c r="BG39" s="70">
        <f t="shared" si="23"/>
        <v>0</v>
      </c>
      <c r="BH39" s="73"/>
    </row>
    <row r="40" spans="1:60" ht="15.75" thickBot="1" x14ac:dyDescent="0.3">
      <c r="A40" s="46" t="e">
        <f>IF(VLOOKUP($A$11,#REF!,5)&gt;29,VLOOKUP(Bobigny!$A$11,#REF!,3),"")</f>
        <v>#REF!</v>
      </c>
      <c r="B40" s="3" t="e">
        <f>IF(A40="","",WEEKNUM(A40,2))</f>
        <v>#REF!</v>
      </c>
      <c r="C40" s="375"/>
      <c r="D40" s="374"/>
      <c r="E40" s="373"/>
      <c r="F40" s="372" t="s">
        <v>52</v>
      </c>
      <c r="G40" s="371"/>
      <c r="H40" s="370"/>
      <c r="I40" s="146" t="s">
        <v>51</v>
      </c>
      <c r="J40" s="369">
        <v>11</v>
      </c>
      <c r="K40" s="368">
        <v>20</v>
      </c>
      <c r="L40" s="112"/>
      <c r="M40" s="367"/>
      <c r="N40" s="113"/>
      <c r="O40" s="76"/>
      <c r="P40" s="366"/>
      <c r="Q40" s="365"/>
      <c r="R40" s="88"/>
      <c r="S40" s="90"/>
      <c r="T40" s="91"/>
      <c r="U40" s="92"/>
      <c r="V40" s="90"/>
      <c r="W40" s="93"/>
      <c r="X40" s="90"/>
      <c r="Y40" s="90"/>
      <c r="Z40" s="91"/>
      <c r="AA40" s="92"/>
      <c r="AB40" s="94"/>
      <c r="AC40" s="95"/>
      <c r="AD40" s="397">
        <v>1</v>
      </c>
      <c r="AE40" s="363">
        <f t="shared" si="5"/>
        <v>0</v>
      </c>
      <c r="AF40" s="7">
        <f t="shared" si="6"/>
        <v>0</v>
      </c>
      <c r="AG40" s="7">
        <f t="shared" si="7"/>
        <v>0</v>
      </c>
      <c r="AH40" s="8">
        <f t="shared" si="8"/>
        <v>0</v>
      </c>
      <c r="AI40" s="8">
        <f t="shared" si="9"/>
        <v>0</v>
      </c>
      <c r="AJ40" s="8">
        <f t="shared" si="10"/>
        <v>0</v>
      </c>
      <c r="AK40" s="8">
        <f t="shared" si="11"/>
        <v>0</v>
      </c>
      <c r="AL40" s="8">
        <f t="shared" si="12"/>
        <v>0</v>
      </c>
      <c r="AM40" s="8">
        <f t="shared" si="13"/>
        <v>0</v>
      </c>
      <c r="AN40" s="230"/>
      <c r="AO40" s="1">
        <v>1</v>
      </c>
      <c r="AP40" s="1"/>
      <c r="AQ40" s="1"/>
      <c r="AR40" s="1"/>
      <c r="AS40" s="1"/>
      <c r="AT40" s="1"/>
      <c r="AU40" s="1"/>
      <c r="AV40" s="1"/>
      <c r="AW40" s="229"/>
      <c r="AX40" s="40">
        <f t="shared" si="14"/>
        <v>0</v>
      </c>
      <c r="AY40" s="6">
        <f t="shared" si="15"/>
        <v>0</v>
      </c>
      <c r="AZ40" s="6">
        <f t="shared" si="16"/>
        <v>0</v>
      </c>
      <c r="BA40" s="6">
        <f t="shared" si="17"/>
        <v>0</v>
      </c>
      <c r="BB40" s="6">
        <f t="shared" si="18"/>
        <v>0</v>
      </c>
      <c r="BC40" s="6">
        <f t="shared" si="19"/>
        <v>0</v>
      </c>
      <c r="BD40" s="6">
        <f t="shared" si="20"/>
        <v>0</v>
      </c>
      <c r="BE40" s="6">
        <f t="shared" si="21"/>
        <v>0</v>
      </c>
      <c r="BF40" s="6">
        <f t="shared" si="22"/>
        <v>0</v>
      </c>
      <c r="BG40" s="70">
        <f t="shared" si="23"/>
        <v>0</v>
      </c>
      <c r="BH40" s="73"/>
    </row>
    <row r="41" spans="1:60" ht="15.75" thickBot="1" x14ac:dyDescent="0.3">
      <c r="A41" s="47" t="e">
        <f>IF(VLOOKUP($A$11,#REF!,5)=31,VLOOKUP(Bobigny!$A$11,#REF!,4),"")</f>
        <v>#REF!</v>
      </c>
      <c r="B41" s="48" t="e">
        <f>IF(A41="","",WEEKNUM(A41,2))</f>
        <v>#REF!</v>
      </c>
      <c r="C41" s="362"/>
      <c r="D41" s="361"/>
      <c r="E41" s="360"/>
      <c r="F41" s="359" t="s">
        <v>52</v>
      </c>
      <c r="G41" s="358">
        <v>11</v>
      </c>
      <c r="H41" s="357">
        <v>22</v>
      </c>
      <c r="I41" s="146" t="s">
        <v>51</v>
      </c>
      <c r="J41" s="356"/>
      <c r="K41" s="355"/>
      <c r="L41" s="115"/>
      <c r="M41" s="115"/>
      <c r="N41" s="116"/>
      <c r="O41" s="354"/>
      <c r="P41" s="354"/>
      <c r="Q41" s="353"/>
      <c r="R41" s="97"/>
      <c r="S41" s="99"/>
      <c r="T41" s="100"/>
      <c r="U41" s="101"/>
      <c r="V41" s="99"/>
      <c r="W41" s="102"/>
      <c r="X41" s="99"/>
      <c r="Y41" s="99"/>
      <c r="Z41" s="100"/>
      <c r="AA41" s="101"/>
      <c r="AB41" s="103"/>
      <c r="AC41" s="104"/>
      <c r="AD41" s="397">
        <v>1</v>
      </c>
      <c r="AE41" s="351">
        <f t="shared" si="5"/>
        <v>0</v>
      </c>
      <c r="AF41" s="38">
        <f t="shared" si="6"/>
        <v>11</v>
      </c>
      <c r="AG41" s="38">
        <f t="shared" si="7"/>
        <v>0</v>
      </c>
      <c r="AH41" s="39">
        <f t="shared" si="8"/>
        <v>0</v>
      </c>
      <c r="AI41" s="39">
        <f t="shared" si="9"/>
        <v>0</v>
      </c>
      <c r="AJ41" s="39">
        <f t="shared" si="10"/>
        <v>0</v>
      </c>
      <c r="AK41" s="39">
        <f t="shared" si="11"/>
        <v>0</v>
      </c>
      <c r="AL41" s="39">
        <f t="shared" si="12"/>
        <v>0</v>
      </c>
      <c r="AM41" s="39">
        <f t="shared" si="13"/>
        <v>0</v>
      </c>
      <c r="AN41" s="206"/>
      <c r="AO41" s="1">
        <v>1</v>
      </c>
      <c r="AP41" s="49"/>
      <c r="AQ41" s="49"/>
      <c r="AR41" s="49"/>
      <c r="AS41" s="49"/>
      <c r="AT41" s="49"/>
      <c r="AU41" s="49"/>
      <c r="AV41" s="49"/>
      <c r="AW41" s="205"/>
      <c r="AX41" s="55">
        <f t="shared" si="14"/>
        <v>0</v>
      </c>
      <c r="AY41" s="41">
        <f t="shared" si="15"/>
        <v>0</v>
      </c>
      <c r="AZ41" s="41">
        <f t="shared" si="16"/>
        <v>3.9782407407407421</v>
      </c>
      <c r="BA41" s="41">
        <f t="shared" si="17"/>
        <v>0</v>
      </c>
      <c r="BB41" s="41">
        <f t="shared" si="18"/>
        <v>0</v>
      </c>
      <c r="BC41" s="41">
        <f t="shared" si="19"/>
        <v>0</v>
      </c>
      <c r="BD41" s="41">
        <f t="shared" si="20"/>
        <v>0</v>
      </c>
      <c r="BE41" s="41">
        <f t="shared" si="21"/>
        <v>0</v>
      </c>
      <c r="BF41" s="41">
        <f t="shared" si="22"/>
        <v>0</v>
      </c>
      <c r="BG41" s="71">
        <f t="shared" si="23"/>
        <v>0</v>
      </c>
      <c r="BH41" s="74"/>
    </row>
    <row r="42" spans="1:60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60" x14ac:dyDescent="0.25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60" x14ac:dyDescent="0.25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60" x14ac:dyDescent="0.25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60" x14ac:dyDescent="0.2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60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60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3:15" x14ac:dyDescent="0.25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3:15" x14ac:dyDescent="0.25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3:15" x14ac:dyDescent="0.25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3:15" x14ac:dyDescent="0.25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3:15" x14ac:dyDescent="0.25"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3:15" x14ac:dyDescent="0.25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</sheetData>
  <sheetProtection selectLockedCells="1"/>
  <mergeCells count="11">
    <mergeCell ref="AA6:AC6"/>
    <mergeCell ref="A1:C1"/>
    <mergeCell ref="A2:C2"/>
    <mergeCell ref="A3:C3"/>
    <mergeCell ref="A4:C4"/>
    <mergeCell ref="A5:BH5"/>
    <mergeCell ref="AA7:AC7"/>
    <mergeCell ref="A8:AC8"/>
    <mergeCell ref="AD8:AM8"/>
    <mergeCell ref="AN8:AW8"/>
    <mergeCell ref="AX8:BG8"/>
  </mergeCells>
  <conditionalFormatting sqref="AD11:AM41">
    <cfRule type="cellIs" dxfId="15" priority="1" operator="equal">
      <formula>0</formula>
    </cfRule>
    <cfRule type="cellIs" dxfId="14" priority="2" operator="lessThanOrEqual">
      <formula>10</formula>
    </cfRule>
    <cfRule type="cellIs" dxfId="13" priority="3" operator="equal">
      <formula>0</formula>
    </cfRule>
    <cfRule type="cellIs" dxfId="12" priority="4" operator="greaterThan">
      <formula>10</formula>
    </cfRule>
  </conditionalFormatting>
  <dataValidations count="1">
    <dataValidation type="list" allowBlank="1" showInputMessage="1" showErrorMessage="1" sqref="AD6:AM6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H54"/>
  <sheetViews>
    <sheetView zoomScale="75" zoomScaleNormal="75" workbookViewId="0">
      <pane xSplit="1" ySplit="10" topLeftCell="Q11" activePane="bottomRight" state="frozen"/>
      <selection activeCell="AW43" sqref="AW43"/>
      <selection pane="topRight" activeCell="AW43" sqref="AW43"/>
      <selection pane="bottomLeft" activeCell="AW43" sqref="AW43"/>
      <selection pane="bottomRight" activeCell="R49" sqref="R49"/>
    </sheetView>
  </sheetViews>
  <sheetFormatPr baseColWidth="10" defaultColWidth="9.140625" defaultRowHeight="15" x14ac:dyDescent="0.25"/>
  <cols>
    <col min="1" max="1" width="28.28515625" style="4" customWidth="1"/>
    <col min="2" max="2" width="10.140625" style="5" customWidth="1"/>
    <col min="3" max="3" width="5.42578125" style="2" bestFit="1" customWidth="1"/>
    <col min="4" max="5" width="7" style="2" bestFit="1" customWidth="1"/>
    <col min="6" max="6" width="7.5703125" style="2" bestFit="1" customWidth="1"/>
    <col min="7" max="7" width="6" style="2" customWidth="1"/>
    <col min="8" max="8" width="7" style="2" customWidth="1"/>
    <col min="9" max="9" width="7.5703125" style="2" bestFit="1" customWidth="1"/>
    <col min="10" max="10" width="7.140625" style="2" bestFit="1" customWidth="1"/>
    <col min="11" max="11" width="7.7109375" style="2" customWidth="1"/>
    <col min="12" max="12" width="5.42578125" style="2" bestFit="1" customWidth="1"/>
    <col min="13" max="14" width="6" style="2" customWidth="1"/>
    <col min="15" max="15" width="5.42578125" style="2" bestFit="1" customWidth="1"/>
    <col min="16" max="16" width="7.140625" style="2" customWidth="1"/>
    <col min="17" max="17" width="6.42578125" style="2" customWidth="1"/>
    <col min="18" max="18" width="7.42578125" style="2" customWidth="1"/>
    <col min="19" max="20" width="6" style="2" customWidth="1"/>
    <col min="21" max="21" width="6.7109375" style="2" customWidth="1"/>
    <col min="22" max="22" width="6.85546875" style="2" customWidth="1"/>
    <col min="23" max="23" width="6" style="2" customWidth="1"/>
    <col min="24" max="24" width="5.42578125" style="2" customWidth="1"/>
    <col min="25" max="25" width="6.85546875" style="2" customWidth="1"/>
    <col min="26" max="26" width="6" style="2" customWidth="1"/>
    <col min="27" max="27" width="6.7109375" style="2" customWidth="1"/>
    <col min="28" max="29" width="6" style="2" customWidth="1"/>
    <col min="30" max="30" width="10.85546875" style="2" bestFit="1" customWidth="1"/>
    <col min="31" max="32" width="7.5703125" style="2" bestFit="1" customWidth="1"/>
    <col min="33" max="33" width="9.42578125" style="2" bestFit="1" customWidth="1"/>
    <col min="34" max="34" width="8.5703125" style="2" customWidth="1"/>
    <col min="35" max="35" width="6.7109375" style="2" customWidth="1"/>
    <col min="36" max="36" width="8.7109375" style="2" customWidth="1"/>
    <col min="37" max="39" width="7.140625" style="2" customWidth="1"/>
    <col min="40" max="41" width="6.85546875" style="2" bestFit="1" customWidth="1"/>
    <col min="42" max="42" width="7.42578125" style="2" bestFit="1" customWidth="1"/>
    <col min="43" max="43" width="8.5703125" style="2" customWidth="1"/>
    <col min="44" max="44" width="6.42578125" style="2" bestFit="1" customWidth="1"/>
    <col min="45" max="45" width="8.28515625" style="2" bestFit="1" customWidth="1"/>
    <col min="46" max="46" width="8" style="2" bestFit="1" customWidth="1"/>
    <col min="47" max="47" width="7.140625" style="2" bestFit="1" customWidth="1"/>
    <col min="48" max="49" width="7.140625" style="2" customWidth="1"/>
    <col min="50" max="51" width="7.5703125" style="2" bestFit="1" customWidth="1"/>
    <col min="52" max="52" width="7.42578125" style="2" bestFit="1" customWidth="1"/>
    <col min="53" max="53" width="9.42578125" style="2" bestFit="1" customWidth="1"/>
    <col min="54" max="54" width="7.5703125" style="2" bestFit="1" customWidth="1"/>
    <col min="55" max="55" width="8.28515625" style="2" bestFit="1" customWidth="1"/>
    <col min="56" max="56" width="8" style="2" bestFit="1" customWidth="1"/>
    <col min="57" max="59" width="7.5703125" style="2" bestFit="1" customWidth="1"/>
    <col min="60" max="60" width="10.7109375" style="2" bestFit="1" customWidth="1"/>
    <col min="61" max="16384" width="9.140625" style="2"/>
  </cols>
  <sheetData>
    <row r="1" spans="1:60" ht="15.75" x14ac:dyDescent="0.25">
      <c r="A1" s="433" t="s">
        <v>50</v>
      </c>
      <c r="B1" s="434"/>
      <c r="C1" s="434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48">
        <f t="shared" ref="AD1:BG1" si="0">SUM(AD11:AD59)</f>
        <v>77</v>
      </c>
      <c r="AE1" s="348">
        <f t="shared" si="0"/>
        <v>138</v>
      </c>
      <c r="AF1" s="348">
        <f t="shared" si="0"/>
        <v>97.5</v>
      </c>
      <c r="AG1" s="348">
        <f t="shared" si="0"/>
        <v>19.5</v>
      </c>
      <c r="AH1" s="348">
        <f t="shared" si="0"/>
        <v>0</v>
      </c>
      <c r="AI1" s="348">
        <f t="shared" si="0"/>
        <v>0</v>
      </c>
      <c r="AJ1" s="348">
        <f t="shared" si="0"/>
        <v>0</v>
      </c>
      <c r="AK1" s="348">
        <f t="shared" si="0"/>
        <v>0</v>
      </c>
      <c r="AL1" s="348">
        <f t="shared" si="0"/>
        <v>0</v>
      </c>
      <c r="AM1" s="348">
        <f t="shared" si="0"/>
        <v>0</v>
      </c>
      <c r="AN1" s="348">
        <f t="shared" si="0"/>
        <v>14</v>
      </c>
      <c r="AO1" s="348">
        <f t="shared" si="0"/>
        <v>7</v>
      </c>
      <c r="AP1" s="348">
        <f t="shared" si="0"/>
        <v>12</v>
      </c>
      <c r="AQ1" s="348">
        <f t="shared" si="0"/>
        <v>0</v>
      </c>
      <c r="AR1" s="348">
        <f t="shared" si="0"/>
        <v>0</v>
      </c>
      <c r="AS1" s="348">
        <f t="shared" si="0"/>
        <v>0</v>
      </c>
      <c r="AT1" s="348">
        <f t="shared" si="0"/>
        <v>0</v>
      </c>
      <c r="AU1" s="348">
        <f t="shared" si="0"/>
        <v>0</v>
      </c>
      <c r="AV1" s="348">
        <f t="shared" si="0"/>
        <v>0</v>
      </c>
      <c r="AW1" s="348">
        <f t="shared" si="0"/>
        <v>0</v>
      </c>
      <c r="AX1" s="348">
        <f t="shared" si="0"/>
        <v>6.4564814814814842</v>
      </c>
      <c r="AY1" s="348">
        <f t="shared" si="0"/>
        <v>25.651851851851866</v>
      </c>
      <c r="AZ1" s="348">
        <f t="shared" si="0"/>
        <v>8.9129629629629683</v>
      </c>
      <c r="BA1" s="348">
        <f t="shared" si="0"/>
        <v>19.5</v>
      </c>
      <c r="BB1" s="348">
        <f t="shared" si="0"/>
        <v>0</v>
      </c>
      <c r="BC1" s="348">
        <f t="shared" si="0"/>
        <v>0</v>
      </c>
      <c r="BD1" s="348">
        <f t="shared" si="0"/>
        <v>0</v>
      </c>
      <c r="BE1" s="348">
        <f t="shared" si="0"/>
        <v>0</v>
      </c>
      <c r="BF1" s="348">
        <f t="shared" si="0"/>
        <v>0</v>
      </c>
      <c r="BG1" s="348">
        <f t="shared" si="0"/>
        <v>0</v>
      </c>
      <c r="BH1" s="349">
        <f>SUM(BH11:BH41)</f>
        <v>0</v>
      </c>
    </row>
    <row r="2" spans="1:60" ht="15.75" x14ac:dyDescent="0.25">
      <c r="A2" s="435" t="s">
        <v>49</v>
      </c>
      <c r="B2" s="436"/>
      <c r="C2" s="43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6"/>
      <c r="AE2" s="346"/>
      <c r="AF2" s="346"/>
      <c r="AG2" s="346"/>
      <c r="AH2" s="346"/>
      <c r="AI2" s="346"/>
      <c r="AJ2" s="346"/>
      <c r="AK2" s="346"/>
      <c r="AL2" s="346"/>
      <c r="AM2" s="346"/>
      <c r="AN2" s="346"/>
      <c r="AO2" s="346"/>
      <c r="AP2" s="346"/>
      <c r="AQ2" s="346"/>
      <c r="AR2" s="346"/>
      <c r="AS2" s="346"/>
      <c r="AT2" s="346"/>
      <c r="AU2" s="346"/>
      <c r="AV2" s="346"/>
      <c r="AW2" s="346"/>
      <c r="AX2" s="345">
        <f t="shared" ref="AX2:BG2" si="1">AX3/21.6</f>
        <v>7.0217592592592579</v>
      </c>
      <c r="AY2" s="345">
        <f t="shared" si="1"/>
        <v>7.0217592592592579</v>
      </c>
      <c r="AZ2" s="345">
        <f t="shared" si="1"/>
        <v>7.0217592592592579</v>
      </c>
      <c r="BA2" s="345">
        <f t="shared" si="1"/>
        <v>0</v>
      </c>
      <c r="BB2" s="345">
        <f t="shared" si="1"/>
        <v>0</v>
      </c>
      <c r="BC2" s="345">
        <f t="shared" si="1"/>
        <v>0</v>
      </c>
      <c r="BD2" s="345">
        <f t="shared" si="1"/>
        <v>0</v>
      </c>
      <c r="BE2" s="345">
        <f t="shared" si="1"/>
        <v>0</v>
      </c>
      <c r="BF2" s="345">
        <f t="shared" si="1"/>
        <v>0</v>
      </c>
      <c r="BG2" s="345">
        <f t="shared" si="1"/>
        <v>0</v>
      </c>
      <c r="BH2" s="343"/>
    </row>
    <row r="3" spans="1:60" ht="15.75" x14ac:dyDescent="0.25">
      <c r="A3" s="435" t="s">
        <v>48</v>
      </c>
      <c r="B3" s="436"/>
      <c r="C3" s="43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6"/>
      <c r="AE3" s="346"/>
      <c r="AF3" s="346"/>
      <c r="AG3" s="346"/>
      <c r="AH3" s="346"/>
      <c r="AI3" s="346"/>
      <c r="AJ3" s="346"/>
      <c r="AK3" s="346"/>
      <c r="AL3" s="346"/>
      <c r="AM3" s="346"/>
      <c r="AN3" s="346"/>
      <c r="AO3" s="346"/>
      <c r="AP3" s="346"/>
      <c r="AQ3" s="346"/>
      <c r="AR3" s="346"/>
      <c r="AS3" s="346"/>
      <c r="AT3" s="346"/>
      <c r="AU3" s="346"/>
      <c r="AV3" s="346"/>
      <c r="AW3" s="346"/>
      <c r="AX3" s="415">
        <v>151.66999999999999</v>
      </c>
      <c r="AY3" s="415">
        <v>151.66999999999999</v>
      </c>
      <c r="AZ3" s="415">
        <v>151.66999999999999</v>
      </c>
      <c r="BA3" s="415"/>
      <c r="BB3" s="415"/>
      <c r="BC3" s="415"/>
      <c r="BD3" s="415"/>
      <c r="BE3" s="415"/>
      <c r="BF3" s="344"/>
      <c r="BG3" s="344"/>
      <c r="BH3" s="343"/>
    </row>
    <row r="4" spans="1:60" ht="15.75" x14ac:dyDescent="0.25">
      <c r="A4" s="438" t="s">
        <v>47</v>
      </c>
      <c r="B4" s="439"/>
      <c r="C4" s="440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1"/>
      <c r="AE4" s="341"/>
      <c r="AF4" s="341"/>
      <c r="AG4" s="341"/>
      <c r="AH4" s="341"/>
      <c r="AI4" s="341"/>
      <c r="AJ4" s="341"/>
      <c r="AK4" s="341"/>
      <c r="AL4" s="341"/>
      <c r="AM4" s="341"/>
      <c r="AN4" s="341"/>
      <c r="AO4" s="341"/>
      <c r="AP4" s="341"/>
      <c r="AQ4" s="341"/>
      <c r="AR4" s="341"/>
      <c r="AS4" s="341"/>
      <c r="AT4" s="341"/>
      <c r="AU4" s="341"/>
      <c r="AV4" s="341"/>
      <c r="AW4" s="341"/>
      <c r="AX4" s="340">
        <f t="shared" ref="AX4:BG4" si="2">IF(AD1=0,"",IF(AD1&gt;AX3,AD1-AX3,0))</f>
        <v>0</v>
      </c>
      <c r="AY4" s="340">
        <f t="shared" si="2"/>
        <v>0</v>
      </c>
      <c r="AZ4" s="340">
        <f t="shared" si="2"/>
        <v>0</v>
      </c>
      <c r="BA4" s="340">
        <f t="shared" si="2"/>
        <v>19.5</v>
      </c>
      <c r="BB4" s="340" t="str">
        <f t="shared" si="2"/>
        <v/>
      </c>
      <c r="BC4" s="340" t="str">
        <f t="shared" si="2"/>
        <v/>
      </c>
      <c r="BD4" s="340" t="str">
        <f t="shared" si="2"/>
        <v/>
      </c>
      <c r="BE4" s="340" t="str">
        <f t="shared" si="2"/>
        <v/>
      </c>
      <c r="BF4" s="340" t="str">
        <f t="shared" si="2"/>
        <v/>
      </c>
      <c r="BG4" s="340" t="str">
        <f t="shared" si="2"/>
        <v/>
      </c>
      <c r="BH4" s="339">
        <f>IF(AN1&gt;BH3,AN1-BH3,0)</f>
        <v>14</v>
      </c>
    </row>
    <row r="5" spans="1:60" ht="31.5" x14ac:dyDescent="0.25">
      <c r="A5" s="441" t="s">
        <v>54</v>
      </c>
      <c r="B5" s="442"/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  <c r="AR5" s="442"/>
      <c r="AS5" s="442"/>
      <c r="AT5" s="442"/>
      <c r="AU5" s="442"/>
      <c r="AV5" s="442"/>
      <c r="AW5" s="442"/>
      <c r="AX5" s="442"/>
      <c r="AY5" s="442"/>
      <c r="AZ5" s="442"/>
      <c r="BA5" s="442"/>
      <c r="BB5" s="442"/>
      <c r="BC5" s="442"/>
      <c r="BD5" s="442"/>
      <c r="BE5" s="442"/>
      <c r="BF5" s="442"/>
      <c r="BG5" s="442"/>
      <c r="BH5" s="443"/>
    </row>
    <row r="6" spans="1:60" ht="18.75" customHeight="1" x14ac:dyDescent="0.25">
      <c r="A6" s="336"/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420" t="s">
        <v>10</v>
      </c>
      <c r="AB6" s="421"/>
      <c r="AC6" s="421"/>
      <c r="AD6" s="338"/>
      <c r="AE6" s="338"/>
      <c r="AF6" s="338"/>
      <c r="AG6" s="338"/>
      <c r="AH6" s="338"/>
      <c r="AI6" s="338"/>
      <c r="AJ6" s="338"/>
      <c r="AK6" s="338"/>
      <c r="AL6" s="338"/>
      <c r="AM6" s="338"/>
      <c r="AN6" s="336"/>
      <c r="AO6" s="336"/>
      <c r="AP6" s="336"/>
      <c r="AQ6" s="336"/>
      <c r="AR6" s="336"/>
      <c r="AS6" s="336"/>
      <c r="AT6" s="336"/>
      <c r="AU6" s="336"/>
      <c r="AV6" s="336"/>
      <c r="AW6" s="336"/>
      <c r="AX6" s="336"/>
      <c r="AY6" s="336"/>
      <c r="AZ6" s="336"/>
      <c r="BA6" s="336"/>
      <c r="BB6" s="336"/>
      <c r="BC6" s="336"/>
      <c r="BD6" s="336"/>
      <c r="BE6" s="336"/>
      <c r="BF6" s="336"/>
      <c r="BG6" s="336"/>
      <c r="BH6" s="337"/>
    </row>
    <row r="7" spans="1:60" ht="18.75" customHeight="1" thickBot="1" x14ac:dyDescent="0.4">
      <c r="A7" s="336"/>
      <c r="B7" s="336"/>
      <c r="C7" s="336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420" t="s">
        <v>11</v>
      </c>
      <c r="AB7" s="421"/>
      <c r="AC7" s="421"/>
      <c r="AD7" s="335" t="e">
        <f>IF(VLOOKUP(Toulouse!$A$11,#REF!,1)=#REF!,IF(Toulouse!AD6=#REF!,"",IF(AD6="","",IF(Toulouse!AD6=#REF!,IF(#REF!&lt;VLOOKUP(#REF!,#REF!,6),#REF!,IF(#REF!&gt;VLOOKUP(#REF!,#REF!,6),VLOOKUP(#REF!,#REF!,6),""))))))</f>
        <v>#REF!</v>
      </c>
      <c r="AE7" s="335" t="e">
        <f>IF(VLOOKUP(Toulouse!$A$11,#REF!,1)=#REF!,IF(Toulouse!AE6=#REF!,"",IF(AE6="","",IF(Toulouse!AE6=#REF!,IF(#REF!&lt;VLOOKUP(#REF!,#REF!,6),#REF!,IF(#REF!&gt;VLOOKUP(#REF!,#REF!,6),VLOOKUP(#REF!,#REF!,6),""))))))</f>
        <v>#REF!</v>
      </c>
      <c r="AF7" s="335" t="e">
        <f>IF(VLOOKUP(Toulouse!$A$11,#REF!,1)=#REF!,IF(Toulouse!AF6=#REF!,"",IF(AF6="","",IF(Toulouse!AF6=#REF!,IF(#REF!&lt;VLOOKUP(#REF!,#REF!,6),#REF!,IF(#REF!&gt;VLOOKUP(#REF!,#REF!,6),VLOOKUP(#REF!,#REF!,6),""))))))</f>
        <v>#REF!</v>
      </c>
      <c r="AG7" s="335" t="e">
        <f>IF(VLOOKUP(Toulouse!$A$11,#REF!,1)=#REF!,IF(Toulouse!AG6=#REF!,"",IF(AG6="","",IF(Toulouse!AG6=#REF!,IF(#REF!&lt;VLOOKUP(#REF!,#REF!,6),#REF!,IF(#REF!&gt;VLOOKUP(#REF!,#REF!,6),VLOOKUP(#REF!,#REF!,6),""))))))</f>
        <v>#REF!</v>
      </c>
      <c r="AH7" s="335" t="e">
        <f>IF(VLOOKUP(Toulouse!$A$11,#REF!,1)=#REF!,IF(Toulouse!AH6=#REF!,"",IF(AH6="","",IF(Toulouse!AH6=#REF!,IF(#REF!&lt;VLOOKUP(#REF!,#REF!,6),#REF!,IF(#REF!&gt;VLOOKUP(#REF!,#REF!,6),VLOOKUP(#REF!,#REF!,6),""))))))</f>
        <v>#REF!</v>
      </c>
      <c r="AI7" s="335" t="e">
        <f>IF(VLOOKUP(Toulouse!$A$11,#REF!,1)=#REF!,IF(Toulouse!AI6=#REF!,"",IF(AI6="","",IF(Toulouse!AI6=#REF!,IF(#REF!&lt;VLOOKUP(#REF!,#REF!,6),#REF!,IF(#REF!&gt;VLOOKUP(#REF!,#REF!,6),VLOOKUP(#REF!,#REF!,6),""))))))</f>
        <v>#REF!</v>
      </c>
      <c r="AJ7" s="335" t="e">
        <f>IF(VLOOKUP(Toulouse!$A$11,#REF!,1)=#REF!,IF(Toulouse!AJ6=#REF!,"",IF(AJ6="","",IF(Toulouse!AJ6=#REF!,IF(#REF!&lt;VLOOKUP(#REF!,#REF!,6),#REF!,IF(#REF!&gt;VLOOKUP(#REF!,#REF!,6),VLOOKUP(#REF!,#REF!,6),""))))))</f>
        <v>#REF!</v>
      </c>
      <c r="AK7" s="335" t="e">
        <f>IF(VLOOKUP(Toulouse!$A$11,#REF!,1)=#REF!,IF(Toulouse!AK6=#REF!,"",IF(AK6="","",IF(Toulouse!AK6=#REF!,IF(#REF!&lt;VLOOKUP(#REF!,#REF!,6),#REF!,IF(#REF!&gt;VLOOKUP(#REF!,#REF!,6),VLOOKUP(#REF!,#REF!,6),""))))))</f>
        <v>#REF!</v>
      </c>
      <c r="AL7" s="335" t="e">
        <f>IF(VLOOKUP(Toulouse!$A$11,#REF!,1)=#REF!,IF(Toulouse!AL6=#REF!,"",IF(AL6="","",IF(Toulouse!AL6=#REF!,IF(#REF!&lt;VLOOKUP(#REF!,#REF!,6),#REF!,IF(#REF!&gt;VLOOKUP(#REF!,#REF!,6),VLOOKUP(#REF!,#REF!,6),""))))))</f>
        <v>#REF!</v>
      </c>
      <c r="AM7" s="335" t="e">
        <f>IF(VLOOKUP(Toulouse!$A$11,#REF!,1)=#REF!,IF(Toulouse!AM6=#REF!,"",IF(AM6="","",IF(Toulouse!AM6=#REF!,IF(#REF!&lt;VLOOKUP(#REF!,#REF!,6),#REF!,IF(#REF!&gt;VLOOKUP(#REF!,#REF!,6),VLOOKUP(#REF!,#REF!,6),""))))))</f>
        <v>#REF!</v>
      </c>
      <c r="AN7" s="334"/>
      <c r="AO7" s="334"/>
      <c r="AP7" s="334"/>
      <c r="AQ7" s="334"/>
      <c r="AR7" s="334"/>
      <c r="AS7" s="334"/>
      <c r="AT7" s="334"/>
      <c r="AU7" s="334"/>
      <c r="AV7" s="334"/>
      <c r="AW7" s="334"/>
      <c r="AX7" s="334"/>
      <c r="AY7" s="334"/>
      <c r="AZ7" s="334"/>
      <c r="BA7" s="334"/>
      <c r="BB7" s="334"/>
      <c r="BC7" s="334"/>
      <c r="BD7" s="334"/>
      <c r="BE7" s="334"/>
      <c r="BF7" s="334"/>
      <c r="BG7" s="334"/>
      <c r="BH7" s="333"/>
    </row>
    <row r="8" spans="1:60" ht="19.5" thickBot="1" x14ac:dyDescent="0.3">
      <c r="A8" s="422"/>
      <c r="B8" s="423"/>
      <c r="C8" s="423"/>
      <c r="D8" s="423"/>
      <c r="E8" s="423"/>
      <c r="F8" s="423"/>
      <c r="G8" s="423"/>
      <c r="H8" s="423"/>
      <c r="I8" s="423"/>
      <c r="J8" s="423"/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4" t="s">
        <v>9</v>
      </c>
      <c r="AE8" s="425"/>
      <c r="AF8" s="425"/>
      <c r="AG8" s="425"/>
      <c r="AH8" s="425"/>
      <c r="AI8" s="425"/>
      <c r="AJ8" s="425"/>
      <c r="AK8" s="425"/>
      <c r="AL8" s="425"/>
      <c r="AM8" s="426"/>
      <c r="AN8" s="427" t="s">
        <v>2</v>
      </c>
      <c r="AO8" s="428"/>
      <c r="AP8" s="428"/>
      <c r="AQ8" s="428"/>
      <c r="AR8" s="428"/>
      <c r="AS8" s="428"/>
      <c r="AT8" s="428"/>
      <c r="AU8" s="428"/>
      <c r="AV8" s="428"/>
      <c r="AW8" s="429"/>
      <c r="AX8" s="430" t="s">
        <v>45</v>
      </c>
      <c r="AY8" s="431"/>
      <c r="AZ8" s="431"/>
      <c r="BA8" s="431"/>
      <c r="BB8" s="431"/>
      <c r="BC8" s="431"/>
      <c r="BD8" s="431"/>
      <c r="BE8" s="431"/>
      <c r="BF8" s="431"/>
      <c r="BG8" s="432"/>
      <c r="BH8" s="42" t="s">
        <v>5</v>
      </c>
    </row>
    <row r="9" spans="1:60" ht="19.5" hidden="1" customHeight="1" thickBot="1" x14ac:dyDescent="0.3">
      <c r="A9" s="45"/>
      <c r="B9" s="9"/>
      <c r="C9" s="11"/>
      <c r="D9" s="12"/>
      <c r="E9" s="13"/>
      <c r="F9" s="14"/>
      <c r="G9" s="12"/>
      <c r="H9" s="15"/>
      <c r="I9" s="11"/>
      <c r="J9" s="12"/>
      <c r="K9" s="13"/>
      <c r="L9" s="16"/>
      <c r="M9" s="17"/>
      <c r="N9" s="18"/>
      <c r="O9" s="19"/>
      <c r="P9" s="17"/>
      <c r="Q9" s="20"/>
      <c r="R9" s="16"/>
      <c r="S9" s="17"/>
      <c r="T9" s="18"/>
      <c r="U9" s="19"/>
      <c r="V9" s="17"/>
      <c r="W9" s="20"/>
      <c r="X9" s="16"/>
      <c r="Y9" s="17"/>
      <c r="Z9" s="18"/>
      <c r="AA9" s="23"/>
      <c r="AB9" s="24"/>
      <c r="AC9" s="25"/>
      <c r="AD9" s="56"/>
      <c r="AE9" s="57"/>
      <c r="AF9" s="57"/>
      <c r="AG9" s="57"/>
      <c r="AH9" s="58"/>
      <c r="AI9" s="58"/>
      <c r="AJ9" s="58"/>
      <c r="AK9" s="59"/>
      <c r="AL9" s="65"/>
      <c r="AM9" s="65"/>
      <c r="AN9" s="21"/>
      <c r="AO9" s="21"/>
      <c r="AP9" s="21"/>
      <c r="AQ9" s="22"/>
      <c r="AR9" s="21"/>
      <c r="AS9" s="21"/>
      <c r="AT9" s="21"/>
      <c r="AU9" s="21"/>
      <c r="AV9" s="21"/>
      <c r="AW9" s="21"/>
      <c r="AX9" s="60"/>
      <c r="AY9" s="61"/>
      <c r="AZ9" s="61"/>
      <c r="BA9" s="62"/>
      <c r="BB9" s="61"/>
      <c r="BC9" s="61"/>
      <c r="BD9" s="61"/>
      <c r="BE9" s="63"/>
      <c r="BF9" s="63"/>
      <c r="BG9" s="63"/>
      <c r="BH9" s="43"/>
    </row>
    <row r="10" spans="1:60" s="54" customFormat="1" ht="30.75" thickBot="1" x14ac:dyDescent="0.3">
      <c r="A10" s="53" t="s">
        <v>3</v>
      </c>
      <c r="B10" s="10" t="s">
        <v>4</v>
      </c>
      <c r="C10" s="330" t="s">
        <v>0</v>
      </c>
      <c r="D10" s="329" t="s">
        <v>7</v>
      </c>
      <c r="E10" s="328" t="s">
        <v>8</v>
      </c>
      <c r="F10" s="332" t="s">
        <v>0</v>
      </c>
      <c r="G10" s="329" t="s">
        <v>1</v>
      </c>
      <c r="H10" s="331" t="s">
        <v>8</v>
      </c>
      <c r="I10" s="330" t="s">
        <v>0</v>
      </c>
      <c r="J10" s="329" t="s">
        <v>1</v>
      </c>
      <c r="K10" s="328" t="s">
        <v>8</v>
      </c>
      <c r="L10" s="26" t="s">
        <v>0</v>
      </c>
      <c r="M10" s="27" t="s">
        <v>1</v>
      </c>
      <c r="N10" s="28" t="s">
        <v>8</v>
      </c>
      <c r="O10" s="26" t="s">
        <v>0</v>
      </c>
      <c r="P10" s="27" t="s">
        <v>1</v>
      </c>
      <c r="Q10" s="28" t="s">
        <v>8</v>
      </c>
      <c r="R10" s="31" t="s">
        <v>0</v>
      </c>
      <c r="S10" s="32" t="s">
        <v>1</v>
      </c>
      <c r="T10" s="33" t="s">
        <v>8</v>
      </c>
      <c r="U10" s="34" t="s">
        <v>0</v>
      </c>
      <c r="V10" s="32" t="s">
        <v>7</v>
      </c>
      <c r="W10" s="35" t="s">
        <v>8</v>
      </c>
      <c r="X10" s="31" t="s">
        <v>0</v>
      </c>
      <c r="Y10" s="32" t="s">
        <v>1</v>
      </c>
      <c r="Z10" s="33" t="s">
        <v>8</v>
      </c>
      <c r="AA10" s="34" t="s">
        <v>0</v>
      </c>
      <c r="AB10" s="32" t="s">
        <v>1</v>
      </c>
      <c r="AC10" s="35" t="s">
        <v>8</v>
      </c>
      <c r="AD10" s="414" t="s">
        <v>51</v>
      </c>
      <c r="AE10" s="322" t="s">
        <v>53</v>
      </c>
      <c r="AF10" s="412" t="s">
        <v>52</v>
      </c>
      <c r="AG10" s="322" t="s">
        <v>14</v>
      </c>
      <c r="AH10" s="413"/>
      <c r="AI10" s="412"/>
      <c r="AJ10" s="322"/>
      <c r="AK10" s="411"/>
      <c r="AL10" s="320"/>
      <c r="AM10" s="320"/>
      <c r="AN10" s="319" t="str">
        <f t="shared" ref="AN10:BG10" si="3">IF(AD10="","",AD10)</f>
        <v>amine</v>
      </c>
      <c r="AO10" s="319" t="str">
        <f t="shared" si="3"/>
        <v>fred</v>
      </c>
      <c r="AP10" s="319" t="str">
        <f t="shared" si="3"/>
        <v>marion</v>
      </c>
      <c r="AQ10" s="319" t="str">
        <f t="shared" si="3"/>
        <v>Fac</v>
      </c>
      <c r="AR10" s="319" t="str">
        <f t="shared" si="3"/>
        <v/>
      </c>
      <c r="AS10" s="319" t="str">
        <f t="shared" si="3"/>
        <v/>
      </c>
      <c r="AT10" s="319" t="str">
        <f t="shared" si="3"/>
        <v/>
      </c>
      <c r="AU10" s="319" t="str">
        <f t="shared" si="3"/>
        <v/>
      </c>
      <c r="AV10" s="319" t="str">
        <f t="shared" si="3"/>
        <v/>
      </c>
      <c r="AW10" s="319" t="str">
        <f t="shared" si="3"/>
        <v/>
      </c>
      <c r="AX10" s="317" t="str">
        <f t="shared" si="3"/>
        <v>amine</v>
      </c>
      <c r="AY10" s="317" t="str">
        <f t="shared" si="3"/>
        <v>fred</v>
      </c>
      <c r="AZ10" s="318" t="str">
        <f t="shared" si="3"/>
        <v>marion</v>
      </c>
      <c r="BA10" s="317" t="s">
        <v>14</v>
      </c>
      <c r="BB10" s="316" t="str">
        <f t="shared" si="3"/>
        <v/>
      </c>
      <c r="BC10" s="315" t="str">
        <f t="shared" si="3"/>
        <v/>
      </c>
      <c r="BD10" s="315" t="str">
        <f t="shared" si="3"/>
        <v/>
      </c>
      <c r="BE10" s="315" t="str">
        <f t="shared" si="3"/>
        <v/>
      </c>
      <c r="BF10" s="315" t="str">
        <f t="shared" si="3"/>
        <v/>
      </c>
      <c r="BG10" s="315" t="str">
        <f t="shared" si="3"/>
        <v/>
      </c>
      <c r="BH10" s="44" t="s">
        <v>6</v>
      </c>
    </row>
    <row r="11" spans="1:60" x14ac:dyDescent="0.25">
      <c r="A11" s="68">
        <v>41852</v>
      </c>
      <c r="B11" s="3">
        <f t="shared" ref="B11:B38" si="4">WEEKNUM(A11,2)</f>
        <v>31</v>
      </c>
      <c r="C11" s="410"/>
      <c r="D11" s="409"/>
      <c r="E11" s="408"/>
      <c r="F11" s="407" t="s">
        <v>52</v>
      </c>
      <c r="G11" s="406">
        <v>10</v>
      </c>
      <c r="H11" s="405">
        <v>17</v>
      </c>
      <c r="I11" s="404" t="s">
        <v>51</v>
      </c>
      <c r="J11" s="403">
        <v>17</v>
      </c>
      <c r="K11" s="402">
        <v>23</v>
      </c>
      <c r="L11" s="401"/>
      <c r="M11" s="401"/>
      <c r="N11" s="400"/>
      <c r="O11" s="106"/>
      <c r="P11" s="399"/>
      <c r="Q11" s="398"/>
      <c r="R11" s="79"/>
      <c r="S11" s="81"/>
      <c r="T11" s="82"/>
      <c r="U11" s="83"/>
      <c r="V11" s="81"/>
      <c r="W11" s="84"/>
      <c r="X11" s="81"/>
      <c r="Y11" s="81"/>
      <c r="Z11" s="82"/>
      <c r="AA11" s="83"/>
      <c r="AB11" s="85"/>
      <c r="AC11" s="86"/>
      <c r="AD11" s="397">
        <f t="shared" ref="AD11:AD41" si="5">IF(C11=$AD$10,E11-D11,IF(F11=$AD$10,H11-G11,IF(I11=$AD$10,K11-J11,IF(L11=$AD$10,N11-M11,IF(O11=AD10,Q11-P11,IF(R11=AD10,T11-S11,IF(U11=AD10,W11-V11,IF(X11=AD10,Z11-Y11,IF(AA11=AD10,AC11-AB11,0)))))))))</f>
        <v>6</v>
      </c>
      <c r="AE11" s="396">
        <f t="shared" ref="AE11:AE41" si="6">IF(C11=$AE$10,E11-D11,IF(F11=$AE$10,H11-G11,IF(I11=$AE$10,K11-J11,IF(L11=$AE$10,N11-M11,IF(O11=$AE$10,Q11-P11,IF(R11=$AE$10,T11-S10,IF(U11=$AE$10,W11-V11,IF(X11=$AE$10,Z11-Y11,IF(AA11=$AE$10,AC11-AB11,0)))))))))</f>
        <v>0</v>
      </c>
      <c r="AF11" s="51">
        <f t="shared" ref="AF11:AF41" si="7">IF(C11=$AF$10,E11-D11,IF(F11=$AF$10,H11-G11,IF(I11=$AF$10,K11-J11,IF(L11=$AF$10,N11-M11,IF(O11=$AF$10,Q11-P11,IF(R11=$AF$10,T11-S11,IF(U11=$AF$10,W11-V11,IF(X11=$AF$10,Z11-Y11,IF(AA11=$AF$10,AC11-AB11,0)))))))))</f>
        <v>7</v>
      </c>
      <c r="AG11" s="51">
        <f t="shared" ref="AG11:AG41" si="8">IF(C11=$AG$10,E11-D11,IF(F11=$AG$10,H11-G11,IF(I11=$AG$10,K11-J11,IF(L11=$AG$10,N11-M11,IF(O11=$AG$10,Q11-P11,IF(R11=$AG$10,T11-S11,IF(U11=$AG$10,W11-V11,IF(X11=$AG$10,Z11-Y11,IF(AA11=$AG$10,AC11-AB11,0)))))))))</f>
        <v>0</v>
      </c>
      <c r="AH11" s="52">
        <f t="shared" ref="AH11:AH41" si="9">IF(C11=$AH$10,E11-D11,IF(F11=$AH$10,H11-G11,IF(I11=$AH$10,K11-J11,IF(L11=$AH$10,N11-M11,IF(O11=$AH$10,Q11-P11,IF(R11=$AH$10,T11-S11,IF(U11=$AH$10,W11-V11,IF(X11=$AH$10,Z11-Y11,IF(AA11=$AH$10,AC11-AB11,0)))))))))</f>
        <v>0</v>
      </c>
      <c r="AI11" s="52">
        <f t="shared" ref="AI11:AI41" si="10">IF(C11=$AI$10,E11-D11,IF(F11=$AI$10,H11-G11,IF(I11=$AI$10,K11-J11,IF(L11=$AI$10,N11-M11,IF(O11=$AI$10,Q11-P11,IF(R11=$AI$10,T11-S11,IF(U11=$AI$10,W11-V11,IF(X11=$AI$10,Z11-Y11,IF(AA11=$AI$10,AC11-AB11,0)))))))))</f>
        <v>0</v>
      </c>
      <c r="AJ11" s="52">
        <f t="shared" ref="AJ11:AJ41" si="11">IF(C11=$AJ$10,E11-D11,IF(F11=$AJ$10,H11-G11,IF(I11=$AJ$10,K11-J11,IF(L11=$AJ$10,N11-M11,IF(O11=$AJ$10,Q11-P11,IF(R11=$AJ$10,T11-S11,IF(U11=$AJ$10,W11-V11,IF(X11=$AJ$10,Z11-Y11,IF(AA11=$AJ$10,AC11-AB11,0)))))))))</f>
        <v>0</v>
      </c>
      <c r="AK11" s="52">
        <f t="shared" ref="AK11:AK41" si="12">IF(C11=$AK$10,E11-D11,IF(F11=$AK$10,H11-G11,IF(I11=$AK$10,K11-J11,IF(L11=$AK$10,N11-M11,IF(O11=$AK$10,Q11-P11,IF(R11=$AK$10,T11-S11,IF(U11=$AK$10,W11-V11,IF(X11=$AK$10,Z11-Y11,IF(AA11=$AK$10,AC11-AB11,0)))))))))</f>
        <v>0</v>
      </c>
      <c r="AL11" s="52">
        <f t="shared" ref="AL11:AL41" si="13">IF(C11=$AL$10,E11-D11,IF(F11=$AL$10,H11-G11,IF(I11=$AL$10,K11-J11,IF(L11=$AL$10,N11-M11,IF(O11=AL10,Q11-P11,IF(R11=$AL$10,T11-S11,IF(U11=$AL$10,W11-V11,IF(X11=$AL$10,Z11-Y11,IF(AA11=$AL$10,AC11-AB11,0)))))))))</f>
        <v>0</v>
      </c>
      <c r="AM11" s="52">
        <f t="shared" ref="AM11:AM41" si="14">IF(C11=$AM$10,E11-D11,IF(F11=$AM$10,H11-G11,IF(I11=$AM$10,K11-J11,IF(L11=$AM$10,N11-M11,IF(O11=$AM$10,Q11-P11,IF(R11=$AM$10,T11-S11,IF(U11=$AM$10,W11-V11,IF(X11=$AM$10,Z11-Y11,IF(AA11=$AM$10,AC11-AB11,0)))))))))</f>
        <v>0</v>
      </c>
      <c r="AN11" s="293"/>
      <c r="AO11" s="64"/>
      <c r="AP11" s="64"/>
      <c r="AQ11" s="64"/>
      <c r="AR11" s="64"/>
      <c r="AS11" s="64"/>
      <c r="AT11" s="64"/>
      <c r="AU11" s="64"/>
      <c r="AV11" s="64"/>
      <c r="AW11" s="292"/>
      <c r="AX11" s="66">
        <f t="shared" ref="AX11:AX41" si="15">IF(AD11=0,0, IF(AD11&gt;=$AX$2,AD11-$AX$2,0))</f>
        <v>0</v>
      </c>
      <c r="AY11" s="67">
        <f t="shared" ref="AY11:AY41" si="16">IF(AE11=0,0, IF(AE11&gt;=$AY$2,AE11-$AY$2,0))</f>
        <v>0</v>
      </c>
      <c r="AZ11" s="67">
        <f t="shared" ref="AZ11:AZ41" si="17">IF(AF11=0,0, IF(AF11&gt;=$AZ$2,AF11-$AZ$2,0))</f>
        <v>0</v>
      </c>
      <c r="BA11" s="67">
        <f t="shared" ref="BA11:BA41" si="18">IF(AG11=0,0, IF(AG11&gt;=$BA$2,AG11-$BA$2,0))</f>
        <v>0</v>
      </c>
      <c r="BB11" s="67">
        <f t="shared" ref="BB11:BB41" si="19">IF(AH11=0,0, IF(AH11&gt;=$BB$2,AH11-$BB$2,0))</f>
        <v>0</v>
      </c>
      <c r="BC11" s="67">
        <f t="shared" ref="BC11:BC41" si="20">IF(AI11=0,0, IF(AI11&gt;=$BC$2,AI11-$BC$2,0))</f>
        <v>0</v>
      </c>
      <c r="BD11" s="67">
        <f t="shared" ref="BD11:BD41" si="21">IF(AJ11=0,0, IF(AJ11&gt;=$BD$2,AJ11-$BD$2,0))</f>
        <v>0</v>
      </c>
      <c r="BE11" s="67">
        <f t="shared" ref="BE11:BE41" si="22">IF(AK11=0,0, IF(AK11&gt;=$BE$2,AK11-$BE$2,0))</f>
        <v>0</v>
      </c>
      <c r="BF11" s="67">
        <f t="shared" ref="BF11:BF41" si="23">IF(AL11=0,0, IF(AL11&gt;=$BF$2,AL11-$BF$2,0))</f>
        <v>0</v>
      </c>
      <c r="BG11" s="69">
        <f t="shared" ref="BG11:BG41" si="24">IF(AM11=0,0, IF(AM11&gt;=$BG$2,AM11-$BG$2,0))</f>
        <v>0</v>
      </c>
      <c r="BH11" s="72"/>
    </row>
    <row r="12" spans="1:60" x14ac:dyDescent="0.25">
      <c r="A12" s="46">
        <f t="shared" ref="A12:A38" si="25">+A11+1</f>
        <v>41853</v>
      </c>
      <c r="B12" s="3">
        <f t="shared" si="4"/>
        <v>31</v>
      </c>
      <c r="C12" s="375"/>
      <c r="D12" s="383"/>
      <c r="E12" s="373"/>
      <c r="F12" s="372" t="s">
        <v>52</v>
      </c>
      <c r="G12" s="371">
        <v>11</v>
      </c>
      <c r="H12" s="370">
        <v>14</v>
      </c>
      <c r="I12" s="395"/>
      <c r="J12" s="394"/>
      <c r="K12" s="393"/>
      <c r="L12" s="112"/>
      <c r="M12" s="112"/>
      <c r="N12" s="113"/>
      <c r="O12" s="76"/>
      <c r="P12" s="366"/>
      <c r="Q12" s="365"/>
      <c r="R12" s="88"/>
      <c r="S12" s="90"/>
      <c r="T12" s="91"/>
      <c r="U12" s="92"/>
      <c r="V12" s="90"/>
      <c r="W12" s="93"/>
      <c r="X12" s="90"/>
      <c r="Y12" s="90"/>
      <c r="Z12" s="91"/>
      <c r="AA12" s="92"/>
      <c r="AB12" s="94"/>
      <c r="AC12" s="95"/>
      <c r="AD12" s="364">
        <f t="shared" si="5"/>
        <v>0</v>
      </c>
      <c r="AE12" s="363">
        <f t="shared" si="6"/>
        <v>0</v>
      </c>
      <c r="AF12" s="7">
        <f t="shared" si="7"/>
        <v>3</v>
      </c>
      <c r="AG12" s="7">
        <f t="shared" si="8"/>
        <v>0</v>
      </c>
      <c r="AH12" s="8">
        <f t="shared" si="9"/>
        <v>0</v>
      </c>
      <c r="AI12" s="8">
        <f t="shared" si="10"/>
        <v>0</v>
      </c>
      <c r="AJ12" s="8">
        <f t="shared" si="11"/>
        <v>0</v>
      </c>
      <c r="AK12" s="8">
        <f t="shared" si="12"/>
        <v>0</v>
      </c>
      <c r="AL12" s="8">
        <f t="shared" si="13"/>
        <v>0</v>
      </c>
      <c r="AM12" s="8">
        <f t="shared" si="14"/>
        <v>0</v>
      </c>
      <c r="AN12" s="230"/>
      <c r="AO12" s="1"/>
      <c r="AP12" s="1"/>
      <c r="AQ12" s="1"/>
      <c r="AR12" s="1"/>
      <c r="AS12" s="1"/>
      <c r="AT12" s="1"/>
      <c r="AU12" s="1"/>
      <c r="AV12" s="1"/>
      <c r="AW12" s="229"/>
      <c r="AX12" s="40">
        <f t="shared" si="15"/>
        <v>0</v>
      </c>
      <c r="AY12" s="6">
        <f t="shared" si="16"/>
        <v>0</v>
      </c>
      <c r="AZ12" s="6">
        <f t="shared" si="17"/>
        <v>0</v>
      </c>
      <c r="BA12" s="6">
        <f t="shared" si="18"/>
        <v>0</v>
      </c>
      <c r="BB12" s="6">
        <f t="shared" si="19"/>
        <v>0</v>
      </c>
      <c r="BC12" s="6">
        <f t="shared" si="20"/>
        <v>0</v>
      </c>
      <c r="BD12" s="6">
        <f t="shared" si="21"/>
        <v>0</v>
      </c>
      <c r="BE12" s="6">
        <f t="shared" si="22"/>
        <v>0</v>
      </c>
      <c r="BF12" s="6">
        <f t="shared" si="23"/>
        <v>0</v>
      </c>
      <c r="BG12" s="70">
        <f t="shared" si="24"/>
        <v>0</v>
      </c>
      <c r="BH12" s="73"/>
    </row>
    <row r="13" spans="1:60" x14ac:dyDescent="0.25">
      <c r="A13" s="46">
        <f t="shared" si="25"/>
        <v>41854</v>
      </c>
      <c r="B13" s="3">
        <f t="shared" si="4"/>
        <v>31</v>
      </c>
      <c r="C13" s="375"/>
      <c r="D13" s="374"/>
      <c r="E13" s="373"/>
      <c r="F13" s="264" t="s">
        <v>52</v>
      </c>
      <c r="G13" s="379">
        <v>12</v>
      </c>
      <c r="H13" s="378">
        <v>20</v>
      </c>
      <c r="I13" s="392"/>
      <c r="J13" s="369"/>
      <c r="K13" s="368"/>
      <c r="L13" s="112"/>
      <c r="M13" s="112"/>
      <c r="N13" s="113"/>
      <c r="O13" s="76"/>
      <c r="P13" s="366"/>
      <c r="Q13" s="365"/>
      <c r="R13" s="88"/>
      <c r="S13" s="90"/>
      <c r="T13" s="91"/>
      <c r="U13" s="92"/>
      <c r="V13" s="90"/>
      <c r="W13" s="93"/>
      <c r="X13" s="90"/>
      <c r="Y13" s="90"/>
      <c r="Z13" s="91"/>
      <c r="AA13" s="92"/>
      <c r="AB13" s="94"/>
      <c r="AC13" s="95"/>
      <c r="AD13" s="364">
        <f t="shared" si="5"/>
        <v>0</v>
      </c>
      <c r="AE13" s="363">
        <f t="shared" si="6"/>
        <v>0</v>
      </c>
      <c r="AF13" s="7">
        <f t="shared" si="7"/>
        <v>8</v>
      </c>
      <c r="AG13" s="7">
        <f t="shared" si="8"/>
        <v>0</v>
      </c>
      <c r="AH13" s="8">
        <f t="shared" si="9"/>
        <v>0</v>
      </c>
      <c r="AI13" s="8">
        <f t="shared" si="10"/>
        <v>0</v>
      </c>
      <c r="AJ13" s="8">
        <f t="shared" si="11"/>
        <v>0</v>
      </c>
      <c r="AK13" s="8">
        <f t="shared" si="12"/>
        <v>0</v>
      </c>
      <c r="AL13" s="8">
        <f t="shared" si="13"/>
        <v>0</v>
      </c>
      <c r="AM13" s="8">
        <f t="shared" si="14"/>
        <v>0</v>
      </c>
      <c r="AN13" s="230"/>
      <c r="AO13" s="1"/>
      <c r="AP13" s="1"/>
      <c r="AQ13" s="1"/>
      <c r="AR13" s="1"/>
      <c r="AS13" s="1"/>
      <c r="AT13" s="1"/>
      <c r="AU13" s="1"/>
      <c r="AV13" s="1"/>
      <c r="AW13" s="229"/>
      <c r="AX13" s="40">
        <f t="shared" si="15"/>
        <v>0</v>
      </c>
      <c r="AY13" s="6">
        <f t="shared" si="16"/>
        <v>0</v>
      </c>
      <c r="AZ13" s="6">
        <f t="shared" si="17"/>
        <v>0.97824074074074208</v>
      </c>
      <c r="BA13" s="6">
        <f t="shared" si="18"/>
        <v>0</v>
      </c>
      <c r="BB13" s="6">
        <f t="shared" si="19"/>
        <v>0</v>
      </c>
      <c r="BC13" s="6">
        <f t="shared" si="20"/>
        <v>0</v>
      </c>
      <c r="BD13" s="6">
        <f t="shared" si="21"/>
        <v>0</v>
      </c>
      <c r="BE13" s="6">
        <f t="shared" si="22"/>
        <v>0</v>
      </c>
      <c r="BF13" s="6">
        <f t="shared" si="23"/>
        <v>0</v>
      </c>
      <c r="BG13" s="70">
        <f t="shared" si="24"/>
        <v>0</v>
      </c>
      <c r="BH13" s="73"/>
    </row>
    <row r="14" spans="1:60" x14ac:dyDescent="0.25">
      <c r="A14" s="46">
        <f t="shared" si="25"/>
        <v>41855</v>
      </c>
      <c r="B14" s="3">
        <f t="shared" si="4"/>
        <v>32</v>
      </c>
      <c r="C14" s="382" t="s">
        <v>53</v>
      </c>
      <c r="D14" s="381">
        <v>10</v>
      </c>
      <c r="E14" s="380">
        <v>18</v>
      </c>
      <c r="F14" s="372" t="s">
        <v>52</v>
      </c>
      <c r="G14" s="371">
        <v>18</v>
      </c>
      <c r="H14" s="370">
        <v>22.5</v>
      </c>
      <c r="I14" s="146"/>
      <c r="J14" s="387"/>
      <c r="K14" s="386"/>
      <c r="L14" s="112"/>
      <c r="M14" s="112"/>
      <c r="N14" s="113"/>
      <c r="O14" s="76"/>
      <c r="P14" s="366"/>
      <c r="Q14" s="365"/>
      <c r="R14" s="88"/>
      <c r="S14" s="90"/>
      <c r="T14" s="91"/>
      <c r="U14" s="92"/>
      <c r="V14" s="90"/>
      <c r="W14" s="93"/>
      <c r="X14" s="90"/>
      <c r="Y14" s="90"/>
      <c r="Z14" s="91"/>
      <c r="AA14" s="92"/>
      <c r="AB14" s="94"/>
      <c r="AC14" s="95"/>
      <c r="AD14" s="364">
        <f t="shared" si="5"/>
        <v>0</v>
      </c>
      <c r="AE14" s="363">
        <f t="shared" si="6"/>
        <v>8</v>
      </c>
      <c r="AF14" s="7">
        <f t="shared" si="7"/>
        <v>4.5</v>
      </c>
      <c r="AG14" s="7">
        <f t="shared" si="8"/>
        <v>0</v>
      </c>
      <c r="AH14" s="8">
        <f t="shared" si="9"/>
        <v>0</v>
      </c>
      <c r="AI14" s="8">
        <f t="shared" si="10"/>
        <v>0</v>
      </c>
      <c r="AJ14" s="8">
        <f t="shared" si="11"/>
        <v>0</v>
      </c>
      <c r="AK14" s="8">
        <f t="shared" si="12"/>
        <v>0</v>
      </c>
      <c r="AL14" s="8">
        <f t="shared" si="13"/>
        <v>0</v>
      </c>
      <c r="AM14" s="8">
        <f t="shared" si="14"/>
        <v>0</v>
      </c>
      <c r="AN14" s="230"/>
      <c r="AO14" s="1"/>
      <c r="AP14" s="1"/>
      <c r="AQ14" s="1"/>
      <c r="AR14" s="1"/>
      <c r="AS14" s="1"/>
      <c r="AT14" s="1"/>
      <c r="AU14" s="1"/>
      <c r="AV14" s="1"/>
      <c r="AW14" s="229"/>
      <c r="AX14" s="40">
        <f t="shared" si="15"/>
        <v>0</v>
      </c>
      <c r="AY14" s="6">
        <f t="shared" si="16"/>
        <v>0.97824074074074208</v>
      </c>
      <c r="AZ14" s="6">
        <f t="shared" si="17"/>
        <v>0</v>
      </c>
      <c r="BA14" s="6">
        <f t="shared" si="18"/>
        <v>0</v>
      </c>
      <c r="BB14" s="6">
        <f t="shared" si="19"/>
        <v>0</v>
      </c>
      <c r="BC14" s="6">
        <f t="shared" si="20"/>
        <v>0</v>
      </c>
      <c r="BD14" s="6">
        <f t="shared" si="21"/>
        <v>0</v>
      </c>
      <c r="BE14" s="6">
        <f t="shared" si="22"/>
        <v>0</v>
      </c>
      <c r="BF14" s="6">
        <f t="shared" si="23"/>
        <v>0</v>
      </c>
      <c r="BG14" s="70">
        <f t="shared" si="24"/>
        <v>0</v>
      </c>
      <c r="BH14" s="73"/>
    </row>
    <row r="15" spans="1:60" x14ac:dyDescent="0.25">
      <c r="A15" s="46">
        <f t="shared" si="25"/>
        <v>41856</v>
      </c>
      <c r="B15" s="3">
        <f t="shared" si="4"/>
        <v>32</v>
      </c>
      <c r="C15" s="382" t="s">
        <v>53</v>
      </c>
      <c r="D15" s="381">
        <v>10</v>
      </c>
      <c r="E15" s="380">
        <v>18</v>
      </c>
      <c r="F15" s="372"/>
      <c r="G15" s="371"/>
      <c r="H15" s="370"/>
      <c r="I15" s="146" t="s">
        <v>51</v>
      </c>
      <c r="J15" s="387">
        <v>18</v>
      </c>
      <c r="K15" s="386">
        <v>22.5</v>
      </c>
      <c r="L15" s="112"/>
      <c r="M15" s="112"/>
      <c r="N15" s="113"/>
      <c r="O15" s="76"/>
      <c r="P15" s="366"/>
      <c r="Q15" s="365"/>
      <c r="R15" s="88"/>
      <c r="S15" s="90"/>
      <c r="T15" s="91"/>
      <c r="U15" s="92"/>
      <c r="V15" s="90"/>
      <c r="W15" s="93"/>
      <c r="X15" s="90"/>
      <c r="Y15" s="90"/>
      <c r="Z15" s="91"/>
      <c r="AA15" s="92"/>
      <c r="AB15" s="94"/>
      <c r="AC15" s="95"/>
      <c r="AD15" s="364">
        <f t="shared" si="5"/>
        <v>4.5</v>
      </c>
      <c r="AE15" s="363">
        <f t="shared" si="6"/>
        <v>8</v>
      </c>
      <c r="AF15" s="7">
        <f t="shared" si="7"/>
        <v>0</v>
      </c>
      <c r="AG15" s="7">
        <f t="shared" si="8"/>
        <v>0</v>
      </c>
      <c r="AH15" s="8">
        <f t="shared" si="9"/>
        <v>0</v>
      </c>
      <c r="AI15" s="8">
        <f t="shared" si="10"/>
        <v>0</v>
      </c>
      <c r="AJ15" s="8">
        <f t="shared" si="11"/>
        <v>0</v>
      </c>
      <c r="AK15" s="8">
        <f t="shared" si="12"/>
        <v>0</v>
      </c>
      <c r="AL15" s="8">
        <f t="shared" si="13"/>
        <v>0</v>
      </c>
      <c r="AM15" s="8">
        <f t="shared" si="14"/>
        <v>0</v>
      </c>
      <c r="AN15" s="230"/>
      <c r="AO15" s="1"/>
      <c r="AP15" s="1">
        <v>1</v>
      </c>
      <c r="AQ15" s="1"/>
      <c r="AR15" s="1"/>
      <c r="AS15" s="1"/>
      <c r="AT15" s="1"/>
      <c r="AU15" s="1"/>
      <c r="AV15" s="1"/>
      <c r="AW15" s="229"/>
      <c r="AX15" s="40">
        <f t="shared" si="15"/>
        <v>0</v>
      </c>
      <c r="AY15" s="6">
        <f t="shared" si="16"/>
        <v>0.97824074074074208</v>
      </c>
      <c r="AZ15" s="6">
        <f t="shared" si="17"/>
        <v>0</v>
      </c>
      <c r="BA15" s="6">
        <f t="shared" si="18"/>
        <v>0</v>
      </c>
      <c r="BB15" s="6">
        <f t="shared" si="19"/>
        <v>0</v>
      </c>
      <c r="BC15" s="6">
        <f t="shared" si="20"/>
        <v>0</v>
      </c>
      <c r="BD15" s="6">
        <f t="shared" si="21"/>
        <v>0</v>
      </c>
      <c r="BE15" s="6">
        <f t="shared" si="22"/>
        <v>0</v>
      </c>
      <c r="BF15" s="6">
        <f t="shared" si="23"/>
        <v>0</v>
      </c>
      <c r="BG15" s="70">
        <f t="shared" si="24"/>
        <v>0</v>
      </c>
      <c r="BH15" s="73"/>
    </row>
    <row r="16" spans="1:60" x14ac:dyDescent="0.25">
      <c r="A16" s="46">
        <f t="shared" si="25"/>
        <v>41857</v>
      </c>
      <c r="B16" s="3">
        <f t="shared" si="4"/>
        <v>32</v>
      </c>
      <c r="C16" s="375" t="s">
        <v>53</v>
      </c>
      <c r="D16" s="374">
        <v>10</v>
      </c>
      <c r="E16" s="373">
        <v>18</v>
      </c>
      <c r="F16" s="372"/>
      <c r="G16" s="371"/>
      <c r="H16" s="370"/>
      <c r="I16" s="242" t="s">
        <v>51</v>
      </c>
      <c r="J16" s="384">
        <v>18</v>
      </c>
      <c r="K16" s="386">
        <v>22.5</v>
      </c>
      <c r="L16" s="112"/>
      <c r="M16" s="112"/>
      <c r="N16" s="113"/>
      <c r="O16" s="76"/>
      <c r="P16" s="366"/>
      <c r="Q16" s="365"/>
      <c r="R16" s="88"/>
      <c r="S16" s="90"/>
      <c r="T16" s="91"/>
      <c r="U16" s="92"/>
      <c r="V16" s="90"/>
      <c r="W16" s="93"/>
      <c r="X16" s="90"/>
      <c r="Y16" s="90"/>
      <c r="Z16" s="91"/>
      <c r="AA16" s="92"/>
      <c r="AB16" s="94"/>
      <c r="AC16" s="95"/>
      <c r="AD16" s="364">
        <f t="shared" si="5"/>
        <v>4.5</v>
      </c>
      <c r="AE16" s="363">
        <f t="shared" si="6"/>
        <v>8</v>
      </c>
      <c r="AF16" s="7">
        <f t="shared" si="7"/>
        <v>0</v>
      </c>
      <c r="AG16" s="7">
        <f t="shared" si="8"/>
        <v>0</v>
      </c>
      <c r="AH16" s="8">
        <f t="shared" si="9"/>
        <v>0</v>
      </c>
      <c r="AI16" s="8">
        <f t="shared" si="10"/>
        <v>0</v>
      </c>
      <c r="AJ16" s="8">
        <f t="shared" si="11"/>
        <v>0</v>
      </c>
      <c r="AK16" s="8">
        <f t="shared" si="12"/>
        <v>0</v>
      </c>
      <c r="AL16" s="8">
        <f t="shared" si="13"/>
        <v>0</v>
      </c>
      <c r="AM16" s="8">
        <f t="shared" si="14"/>
        <v>0</v>
      </c>
      <c r="AN16" s="230"/>
      <c r="AO16" s="1"/>
      <c r="AP16" s="1">
        <v>1</v>
      </c>
      <c r="AQ16" s="1"/>
      <c r="AR16" s="1"/>
      <c r="AS16" s="1"/>
      <c r="AT16" s="1"/>
      <c r="AU16" s="1"/>
      <c r="AV16" s="1"/>
      <c r="AW16" s="229"/>
      <c r="AX16" s="40">
        <f t="shared" si="15"/>
        <v>0</v>
      </c>
      <c r="AY16" s="6">
        <f t="shared" si="16"/>
        <v>0.97824074074074208</v>
      </c>
      <c r="AZ16" s="6">
        <f t="shared" si="17"/>
        <v>0</v>
      </c>
      <c r="BA16" s="6">
        <f t="shared" si="18"/>
        <v>0</v>
      </c>
      <c r="BB16" s="6">
        <f t="shared" si="19"/>
        <v>0</v>
      </c>
      <c r="BC16" s="6">
        <f t="shared" si="20"/>
        <v>0</v>
      </c>
      <c r="BD16" s="6">
        <f t="shared" si="21"/>
        <v>0</v>
      </c>
      <c r="BE16" s="6">
        <f t="shared" si="22"/>
        <v>0</v>
      </c>
      <c r="BF16" s="6">
        <f t="shared" si="23"/>
        <v>0</v>
      </c>
      <c r="BG16" s="70">
        <f t="shared" si="24"/>
        <v>0</v>
      </c>
      <c r="BH16" s="73"/>
    </row>
    <row r="17" spans="1:60" x14ac:dyDescent="0.25">
      <c r="A17" s="46">
        <f t="shared" si="25"/>
        <v>41858</v>
      </c>
      <c r="B17" s="3">
        <f t="shared" si="4"/>
        <v>32</v>
      </c>
      <c r="C17" s="375" t="s">
        <v>53</v>
      </c>
      <c r="D17" s="374">
        <v>10</v>
      </c>
      <c r="E17" s="373">
        <v>18</v>
      </c>
      <c r="F17" s="372"/>
      <c r="G17" s="371"/>
      <c r="H17" s="370"/>
      <c r="I17" s="242" t="s">
        <v>51</v>
      </c>
      <c r="J17" s="384">
        <v>18</v>
      </c>
      <c r="K17" s="386">
        <v>22.5</v>
      </c>
      <c r="L17" s="112"/>
      <c r="M17" s="367"/>
      <c r="N17" s="113"/>
      <c r="O17" s="76"/>
      <c r="P17" s="366"/>
      <c r="Q17" s="365"/>
      <c r="R17" s="88"/>
      <c r="S17" s="90"/>
      <c r="T17" s="91"/>
      <c r="U17" s="92"/>
      <c r="V17" s="90"/>
      <c r="W17" s="93"/>
      <c r="X17" s="90"/>
      <c r="Y17" s="90"/>
      <c r="Z17" s="91"/>
      <c r="AA17" s="92"/>
      <c r="AB17" s="94"/>
      <c r="AC17" s="95"/>
      <c r="AD17" s="364">
        <f t="shared" si="5"/>
        <v>4.5</v>
      </c>
      <c r="AE17" s="363">
        <f t="shared" si="6"/>
        <v>8</v>
      </c>
      <c r="AF17" s="7">
        <f t="shared" si="7"/>
        <v>0</v>
      </c>
      <c r="AG17" s="7">
        <f t="shared" si="8"/>
        <v>0</v>
      </c>
      <c r="AH17" s="8">
        <f t="shared" si="9"/>
        <v>0</v>
      </c>
      <c r="AI17" s="8">
        <f t="shared" si="10"/>
        <v>0</v>
      </c>
      <c r="AJ17" s="8">
        <f t="shared" si="11"/>
        <v>0</v>
      </c>
      <c r="AK17" s="8">
        <f t="shared" si="12"/>
        <v>0</v>
      </c>
      <c r="AL17" s="8">
        <f t="shared" si="13"/>
        <v>0</v>
      </c>
      <c r="AM17" s="8">
        <f t="shared" si="14"/>
        <v>0</v>
      </c>
      <c r="AN17" s="230"/>
      <c r="AO17" s="1"/>
      <c r="AP17" s="1">
        <v>1</v>
      </c>
      <c r="AQ17" s="1"/>
      <c r="AR17" s="1"/>
      <c r="AS17" s="1"/>
      <c r="AT17" s="1"/>
      <c r="AU17" s="1"/>
      <c r="AV17" s="1"/>
      <c r="AW17" s="229"/>
      <c r="AX17" s="40">
        <f t="shared" si="15"/>
        <v>0</v>
      </c>
      <c r="AY17" s="6">
        <f t="shared" si="16"/>
        <v>0.97824074074074208</v>
      </c>
      <c r="AZ17" s="6">
        <f t="shared" si="17"/>
        <v>0</v>
      </c>
      <c r="BA17" s="6">
        <f t="shared" si="18"/>
        <v>0</v>
      </c>
      <c r="BB17" s="6">
        <f t="shared" si="19"/>
        <v>0</v>
      </c>
      <c r="BC17" s="6">
        <f t="shared" si="20"/>
        <v>0</v>
      </c>
      <c r="BD17" s="6">
        <f t="shared" si="21"/>
        <v>0</v>
      </c>
      <c r="BE17" s="6">
        <f t="shared" si="22"/>
        <v>0</v>
      </c>
      <c r="BF17" s="6">
        <f t="shared" si="23"/>
        <v>0</v>
      </c>
      <c r="BG17" s="70">
        <f t="shared" si="24"/>
        <v>0</v>
      </c>
      <c r="BH17" s="73"/>
    </row>
    <row r="18" spans="1:60" x14ac:dyDescent="0.25">
      <c r="A18" s="46">
        <f t="shared" si="25"/>
        <v>41859</v>
      </c>
      <c r="B18" s="3">
        <f t="shared" si="4"/>
        <v>32</v>
      </c>
      <c r="C18" s="375" t="s">
        <v>53</v>
      </c>
      <c r="D18" s="374">
        <v>10</v>
      </c>
      <c r="E18" s="373">
        <v>18</v>
      </c>
      <c r="F18" s="372"/>
      <c r="G18" s="371"/>
      <c r="H18" s="370"/>
      <c r="I18" s="242" t="s">
        <v>51</v>
      </c>
      <c r="J18" s="384">
        <v>18</v>
      </c>
      <c r="K18" s="386">
        <v>22.5</v>
      </c>
      <c r="L18" s="112"/>
      <c r="M18" s="367"/>
      <c r="N18" s="113"/>
      <c r="O18" s="76"/>
      <c r="P18" s="366"/>
      <c r="Q18" s="365"/>
      <c r="R18" s="88"/>
      <c r="S18" s="90"/>
      <c r="T18" s="91"/>
      <c r="U18" s="92"/>
      <c r="V18" s="90"/>
      <c r="W18" s="93"/>
      <c r="X18" s="90"/>
      <c r="Y18" s="90"/>
      <c r="Z18" s="91"/>
      <c r="AA18" s="92"/>
      <c r="AB18" s="94"/>
      <c r="AC18" s="95"/>
      <c r="AD18" s="364">
        <f t="shared" si="5"/>
        <v>4.5</v>
      </c>
      <c r="AE18" s="363">
        <f t="shared" si="6"/>
        <v>8</v>
      </c>
      <c r="AF18" s="7">
        <f t="shared" si="7"/>
        <v>0</v>
      </c>
      <c r="AG18" s="7">
        <f t="shared" si="8"/>
        <v>0</v>
      </c>
      <c r="AH18" s="8">
        <f t="shared" si="9"/>
        <v>0</v>
      </c>
      <c r="AI18" s="8">
        <f t="shared" si="10"/>
        <v>0</v>
      </c>
      <c r="AJ18" s="8">
        <f t="shared" si="11"/>
        <v>0</v>
      </c>
      <c r="AK18" s="8">
        <f t="shared" si="12"/>
        <v>0</v>
      </c>
      <c r="AL18" s="8">
        <f t="shared" si="13"/>
        <v>0</v>
      </c>
      <c r="AM18" s="8">
        <f t="shared" si="14"/>
        <v>0</v>
      </c>
      <c r="AN18" s="230"/>
      <c r="AO18" s="1"/>
      <c r="AP18" s="1">
        <v>1</v>
      </c>
      <c r="AQ18" s="1"/>
      <c r="AR18" s="1"/>
      <c r="AS18" s="1"/>
      <c r="AT18" s="1"/>
      <c r="AU18" s="1"/>
      <c r="AV18" s="1"/>
      <c r="AW18" s="229"/>
      <c r="AX18" s="40">
        <f t="shared" si="15"/>
        <v>0</v>
      </c>
      <c r="AY18" s="6">
        <f t="shared" si="16"/>
        <v>0.97824074074074208</v>
      </c>
      <c r="AZ18" s="6">
        <f t="shared" si="17"/>
        <v>0</v>
      </c>
      <c r="BA18" s="6">
        <f t="shared" si="18"/>
        <v>0</v>
      </c>
      <c r="BB18" s="6">
        <f t="shared" si="19"/>
        <v>0</v>
      </c>
      <c r="BC18" s="6">
        <f t="shared" si="20"/>
        <v>0</v>
      </c>
      <c r="BD18" s="6">
        <f t="shared" si="21"/>
        <v>0</v>
      </c>
      <c r="BE18" s="6">
        <f t="shared" si="22"/>
        <v>0</v>
      </c>
      <c r="BF18" s="6">
        <f t="shared" si="23"/>
        <v>0</v>
      </c>
      <c r="BG18" s="70">
        <f t="shared" si="24"/>
        <v>0</v>
      </c>
      <c r="BH18" s="73"/>
    </row>
    <row r="19" spans="1:60" x14ac:dyDescent="0.25">
      <c r="A19" s="46">
        <f t="shared" si="25"/>
        <v>41860</v>
      </c>
      <c r="B19" s="3">
        <f t="shared" si="4"/>
        <v>32</v>
      </c>
      <c r="C19" s="375" t="s">
        <v>53</v>
      </c>
      <c r="D19" s="374">
        <v>10</v>
      </c>
      <c r="E19" s="373">
        <v>20</v>
      </c>
      <c r="F19" s="264"/>
      <c r="G19" s="379"/>
      <c r="H19" s="378"/>
      <c r="I19" s="242"/>
      <c r="J19" s="384"/>
      <c r="K19" s="376"/>
      <c r="L19" s="112"/>
      <c r="M19" s="112"/>
      <c r="N19" s="113"/>
      <c r="O19" s="76"/>
      <c r="P19" s="366"/>
      <c r="Q19" s="365"/>
      <c r="R19" s="88"/>
      <c r="S19" s="90"/>
      <c r="T19" s="91"/>
      <c r="U19" s="92"/>
      <c r="V19" s="90"/>
      <c r="W19" s="93"/>
      <c r="X19" s="90"/>
      <c r="Y19" s="90"/>
      <c r="Z19" s="91"/>
      <c r="AA19" s="92"/>
      <c r="AB19" s="94"/>
      <c r="AC19" s="95"/>
      <c r="AD19" s="364">
        <f t="shared" si="5"/>
        <v>0</v>
      </c>
      <c r="AE19" s="363">
        <f t="shared" si="6"/>
        <v>10</v>
      </c>
      <c r="AF19" s="7">
        <f t="shared" si="7"/>
        <v>0</v>
      </c>
      <c r="AG19" s="7">
        <f t="shared" si="8"/>
        <v>0</v>
      </c>
      <c r="AH19" s="8">
        <f t="shared" si="9"/>
        <v>0</v>
      </c>
      <c r="AI19" s="8">
        <f t="shared" si="10"/>
        <v>0</v>
      </c>
      <c r="AJ19" s="8">
        <f t="shared" si="11"/>
        <v>0</v>
      </c>
      <c r="AK19" s="8">
        <f t="shared" si="12"/>
        <v>0</v>
      </c>
      <c r="AL19" s="8">
        <f t="shared" si="13"/>
        <v>0</v>
      </c>
      <c r="AM19" s="8">
        <f t="shared" si="14"/>
        <v>0</v>
      </c>
      <c r="AN19" s="230"/>
      <c r="AO19" s="1"/>
      <c r="AP19" s="1">
        <v>1</v>
      </c>
      <c r="AQ19" s="1"/>
      <c r="AR19" s="1"/>
      <c r="AS19" s="1"/>
      <c r="AT19" s="1"/>
      <c r="AU19" s="1"/>
      <c r="AV19" s="1"/>
      <c r="AW19" s="229"/>
      <c r="AX19" s="40">
        <f t="shared" si="15"/>
        <v>0</v>
      </c>
      <c r="AY19" s="6">
        <f t="shared" si="16"/>
        <v>2.9782407407407421</v>
      </c>
      <c r="AZ19" s="6">
        <f t="shared" si="17"/>
        <v>0</v>
      </c>
      <c r="BA19" s="6">
        <f t="shared" si="18"/>
        <v>0</v>
      </c>
      <c r="BB19" s="6">
        <f t="shared" si="19"/>
        <v>0</v>
      </c>
      <c r="BC19" s="6">
        <f t="shared" si="20"/>
        <v>0</v>
      </c>
      <c r="BD19" s="6">
        <f t="shared" si="21"/>
        <v>0</v>
      </c>
      <c r="BE19" s="6">
        <f t="shared" si="22"/>
        <v>0</v>
      </c>
      <c r="BF19" s="6">
        <f t="shared" si="23"/>
        <v>0</v>
      </c>
      <c r="BG19" s="70">
        <f t="shared" si="24"/>
        <v>0</v>
      </c>
      <c r="BH19" s="73"/>
    </row>
    <row r="20" spans="1:60" x14ac:dyDescent="0.25">
      <c r="A20" s="46">
        <f t="shared" si="25"/>
        <v>41861</v>
      </c>
      <c r="B20" s="3">
        <f t="shared" si="4"/>
        <v>32</v>
      </c>
      <c r="C20" s="375"/>
      <c r="D20" s="374"/>
      <c r="E20" s="373"/>
      <c r="F20" s="264"/>
      <c r="G20" s="379"/>
      <c r="H20" s="378"/>
      <c r="I20" s="242" t="s">
        <v>51</v>
      </c>
      <c r="J20" s="384">
        <v>11</v>
      </c>
      <c r="K20" s="376">
        <v>22.5</v>
      </c>
      <c r="L20" s="112"/>
      <c r="M20" s="112"/>
      <c r="N20" s="113"/>
      <c r="O20" s="76"/>
      <c r="P20" s="366"/>
      <c r="Q20" s="365"/>
      <c r="R20" s="88"/>
      <c r="S20" s="90"/>
      <c r="T20" s="91"/>
      <c r="U20" s="92"/>
      <c r="V20" s="90"/>
      <c r="W20" s="93"/>
      <c r="X20" s="90"/>
      <c r="Y20" s="90"/>
      <c r="Z20" s="91"/>
      <c r="AA20" s="92"/>
      <c r="AB20" s="94"/>
      <c r="AC20" s="95"/>
      <c r="AD20" s="364">
        <f t="shared" si="5"/>
        <v>11.5</v>
      </c>
      <c r="AE20" s="363">
        <f t="shared" si="6"/>
        <v>0</v>
      </c>
      <c r="AF20" s="7">
        <f t="shared" si="7"/>
        <v>0</v>
      </c>
      <c r="AG20" s="7">
        <f t="shared" si="8"/>
        <v>0</v>
      </c>
      <c r="AH20" s="8">
        <f t="shared" si="9"/>
        <v>0</v>
      </c>
      <c r="AI20" s="8">
        <f t="shared" si="10"/>
        <v>0</v>
      </c>
      <c r="AJ20" s="8">
        <f t="shared" si="11"/>
        <v>0</v>
      </c>
      <c r="AK20" s="8">
        <f t="shared" si="12"/>
        <v>0</v>
      </c>
      <c r="AL20" s="8">
        <f t="shared" si="13"/>
        <v>0</v>
      </c>
      <c r="AM20" s="8">
        <f t="shared" si="14"/>
        <v>0</v>
      </c>
      <c r="AN20" s="230"/>
      <c r="AO20" s="1"/>
      <c r="AP20" s="1">
        <v>1</v>
      </c>
      <c r="AQ20" s="1"/>
      <c r="AR20" s="1"/>
      <c r="AS20" s="1"/>
      <c r="AT20" s="1"/>
      <c r="AU20" s="1"/>
      <c r="AV20" s="1"/>
      <c r="AW20" s="229"/>
      <c r="AX20" s="40">
        <f t="shared" si="15"/>
        <v>4.4782407407407421</v>
      </c>
      <c r="AY20" s="6">
        <f t="shared" si="16"/>
        <v>0</v>
      </c>
      <c r="AZ20" s="6">
        <f t="shared" si="17"/>
        <v>0</v>
      </c>
      <c r="BA20" s="6">
        <f t="shared" si="18"/>
        <v>0</v>
      </c>
      <c r="BB20" s="6">
        <f t="shared" si="19"/>
        <v>0</v>
      </c>
      <c r="BC20" s="6">
        <f t="shared" si="20"/>
        <v>0</v>
      </c>
      <c r="BD20" s="6">
        <f t="shared" si="21"/>
        <v>0</v>
      </c>
      <c r="BE20" s="6">
        <f t="shared" si="22"/>
        <v>0</v>
      </c>
      <c r="BF20" s="6">
        <f t="shared" si="23"/>
        <v>0</v>
      </c>
      <c r="BG20" s="70">
        <f t="shared" si="24"/>
        <v>0</v>
      </c>
      <c r="BH20" s="73"/>
    </row>
    <row r="21" spans="1:60" x14ac:dyDescent="0.25">
      <c r="A21" s="46">
        <f t="shared" si="25"/>
        <v>41862</v>
      </c>
      <c r="B21" s="3">
        <f t="shared" si="4"/>
        <v>33</v>
      </c>
      <c r="C21" s="375" t="s">
        <v>53</v>
      </c>
      <c r="D21" s="383">
        <v>12</v>
      </c>
      <c r="E21" s="373">
        <v>20</v>
      </c>
      <c r="F21" s="372"/>
      <c r="G21" s="371"/>
      <c r="H21" s="370"/>
      <c r="I21" s="146"/>
      <c r="J21" s="377"/>
      <c r="K21" s="386"/>
      <c r="L21" s="112"/>
      <c r="M21" s="112"/>
      <c r="N21" s="113"/>
      <c r="O21" s="391"/>
      <c r="P21" s="390"/>
      <c r="Q21" s="389"/>
      <c r="R21" s="88"/>
      <c r="S21" s="90"/>
      <c r="T21" s="91"/>
      <c r="U21" s="92"/>
      <c r="V21" s="90"/>
      <c r="W21" s="93"/>
      <c r="X21" s="90"/>
      <c r="Y21" s="90"/>
      <c r="Z21" s="91"/>
      <c r="AA21" s="92"/>
      <c r="AB21" s="94"/>
      <c r="AC21" s="95"/>
      <c r="AD21" s="364">
        <f t="shared" si="5"/>
        <v>0</v>
      </c>
      <c r="AE21" s="363">
        <f t="shared" si="6"/>
        <v>8</v>
      </c>
      <c r="AF21" s="7">
        <f t="shared" si="7"/>
        <v>0</v>
      </c>
      <c r="AG21" s="7">
        <f t="shared" si="8"/>
        <v>0</v>
      </c>
      <c r="AH21" s="8">
        <f t="shared" si="9"/>
        <v>0</v>
      </c>
      <c r="AI21" s="8">
        <f t="shared" si="10"/>
        <v>0</v>
      </c>
      <c r="AJ21" s="8">
        <f t="shared" si="11"/>
        <v>0</v>
      </c>
      <c r="AK21" s="8">
        <f t="shared" si="12"/>
        <v>0</v>
      </c>
      <c r="AL21" s="8">
        <f t="shared" si="13"/>
        <v>0</v>
      </c>
      <c r="AM21" s="8">
        <f t="shared" si="14"/>
        <v>0</v>
      </c>
      <c r="AN21" s="230">
        <v>1</v>
      </c>
      <c r="AO21" s="1"/>
      <c r="AP21" s="1">
        <v>1</v>
      </c>
      <c r="AQ21" s="1"/>
      <c r="AR21" s="1"/>
      <c r="AS21" s="1"/>
      <c r="AT21" s="1"/>
      <c r="AU21" s="1"/>
      <c r="AV21" s="1"/>
      <c r="AW21" s="229"/>
      <c r="AX21" s="40">
        <f t="shared" si="15"/>
        <v>0</v>
      </c>
      <c r="AY21" s="6">
        <f t="shared" si="16"/>
        <v>0.97824074074074208</v>
      </c>
      <c r="AZ21" s="6">
        <f t="shared" si="17"/>
        <v>0</v>
      </c>
      <c r="BA21" s="6">
        <f t="shared" si="18"/>
        <v>0</v>
      </c>
      <c r="BB21" s="6">
        <f t="shared" si="19"/>
        <v>0</v>
      </c>
      <c r="BC21" s="6">
        <f t="shared" si="20"/>
        <v>0</v>
      </c>
      <c r="BD21" s="6">
        <f t="shared" si="21"/>
        <v>0</v>
      </c>
      <c r="BE21" s="6">
        <f t="shared" si="22"/>
        <v>0</v>
      </c>
      <c r="BF21" s="6">
        <f t="shared" si="23"/>
        <v>0</v>
      </c>
      <c r="BG21" s="70">
        <f t="shared" si="24"/>
        <v>0</v>
      </c>
      <c r="BH21" s="73"/>
    </row>
    <row r="22" spans="1:60" x14ac:dyDescent="0.25">
      <c r="A22" s="46">
        <f t="shared" si="25"/>
        <v>41863</v>
      </c>
      <c r="B22" s="3">
        <f t="shared" si="4"/>
        <v>33</v>
      </c>
      <c r="C22" s="375" t="s">
        <v>53</v>
      </c>
      <c r="D22" s="374">
        <v>12</v>
      </c>
      <c r="E22" s="373">
        <v>20</v>
      </c>
      <c r="F22" s="264"/>
      <c r="G22" s="379"/>
      <c r="H22" s="378"/>
      <c r="I22" s="242"/>
      <c r="J22" s="384"/>
      <c r="K22" s="376"/>
      <c r="L22" s="112"/>
      <c r="M22" s="367"/>
      <c r="N22" s="113"/>
      <c r="O22" s="76"/>
      <c r="P22" s="366"/>
      <c r="Q22" s="365"/>
      <c r="R22" s="88"/>
      <c r="S22" s="90"/>
      <c r="T22" s="91"/>
      <c r="U22" s="92"/>
      <c r="V22" s="90"/>
      <c r="W22" s="93"/>
      <c r="X22" s="90"/>
      <c r="Y22" s="90"/>
      <c r="Z22" s="91"/>
      <c r="AA22" s="92"/>
      <c r="AB22" s="94"/>
      <c r="AC22" s="95"/>
      <c r="AD22" s="364">
        <f t="shared" si="5"/>
        <v>0</v>
      </c>
      <c r="AE22" s="363">
        <f t="shared" si="6"/>
        <v>8</v>
      </c>
      <c r="AF22" s="7">
        <f t="shared" si="7"/>
        <v>0</v>
      </c>
      <c r="AG22" s="7">
        <f t="shared" si="8"/>
        <v>0</v>
      </c>
      <c r="AH22" s="8">
        <f t="shared" si="9"/>
        <v>0</v>
      </c>
      <c r="AI22" s="8">
        <f t="shared" si="10"/>
        <v>0</v>
      </c>
      <c r="AJ22" s="8">
        <f t="shared" si="11"/>
        <v>0</v>
      </c>
      <c r="AK22" s="8">
        <f t="shared" si="12"/>
        <v>0</v>
      </c>
      <c r="AL22" s="8">
        <f t="shared" si="13"/>
        <v>0</v>
      </c>
      <c r="AM22" s="8">
        <f t="shared" si="14"/>
        <v>0</v>
      </c>
      <c r="AN22" s="230">
        <v>1</v>
      </c>
      <c r="AO22" s="1"/>
      <c r="AP22" s="1">
        <v>1</v>
      </c>
      <c r="AQ22" s="1"/>
      <c r="AR22" s="1"/>
      <c r="AS22" s="1"/>
      <c r="AT22" s="1"/>
      <c r="AU22" s="1"/>
      <c r="AV22" s="1"/>
      <c r="AW22" s="229"/>
      <c r="AX22" s="40">
        <f t="shared" si="15"/>
        <v>0</v>
      </c>
      <c r="AY22" s="6">
        <f t="shared" si="16"/>
        <v>0.97824074074074208</v>
      </c>
      <c r="AZ22" s="6">
        <f t="shared" si="17"/>
        <v>0</v>
      </c>
      <c r="BA22" s="6">
        <f t="shared" si="18"/>
        <v>0</v>
      </c>
      <c r="BB22" s="6">
        <f t="shared" si="19"/>
        <v>0</v>
      </c>
      <c r="BC22" s="6">
        <f t="shared" si="20"/>
        <v>0</v>
      </c>
      <c r="BD22" s="6">
        <f t="shared" si="21"/>
        <v>0</v>
      </c>
      <c r="BE22" s="6">
        <f t="shared" si="22"/>
        <v>0</v>
      </c>
      <c r="BF22" s="6">
        <f t="shared" si="23"/>
        <v>0</v>
      </c>
      <c r="BG22" s="70">
        <f t="shared" si="24"/>
        <v>0</v>
      </c>
      <c r="BH22" s="73"/>
    </row>
    <row r="23" spans="1:60" x14ac:dyDescent="0.25">
      <c r="A23" s="46">
        <f t="shared" si="25"/>
        <v>41864</v>
      </c>
      <c r="B23" s="3">
        <f t="shared" si="4"/>
        <v>33</v>
      </c>
      <c r="C23" s="382" t="s">
        <v>53</v>
      </c>
      <c r="D23" s="381">
        <v>12</v>
      </c>
      <c r="E23" s="380">
        <v>20</v>
      </c>
      <c r="F23" s="264"/>
      <c r="G23" s="379"/>
      <c r="H23" s="378"/>
      <c r="I23" s="146"/>
      <c r="J23" s="387"/>
      <c r="K23" s="386"/>
      <c r="L23" s="112"/>
      <c r="M23" s="367"/>
      <c r="N23" s="113"/>
      <c r="O23" s="76"/>
      <c r="P23" s="366"/>
      <c r="Q23" s="365"/>
      <c r="R23" s="88"/>
      <c r="S23" s="90"/>
      <c r="T23" s="91"/>
      <c r="U23" s="92"/>
      <c r="V23" s="90"/>
      <c r="W23" s="93"/>
      <c r="X23" s="90"/>
      <c r="Y23" s="90"/>
      <c r="Z23" s="91"/>
      <c r="AA23" s="92"/>
      <c r="AB23" s="94"/>
      <c r="AC23" s="95"/>
      <c r="AD23" s="364">
        <f t="shared" si="5"/>
        <v>0</v>
      </c>
      <c r="AE23" s="363">
        <f t="shared" si="6"/>
        <v>8</v>
      </c>
      <c r="AF23" s="7">
        <f t="shared" si="7"/>
        <v>0</v>
      </c>
      <c r="AG23" s="7">
        <f t="shared" si="8"/>
        <v>0</v>
      </c>
      <c r="AH23" s="8">
        <f t="shared" si="9"/>
        <v>0</v>
      </c>
      <c r="AI23" s="8">
        <f t="shared" si="10"/>
        <v>0</v>
      </c>
      <c r="AJ23" s="8">
        <f t="shared" si="11"/>
        <v>0</v>
      </c>
      <c r="AK23" s="8">
        <f t="shared" si="12"/>
        <v>0</v>
      </c>
      <c r="AL23" s="8">
        <f t="shared" si="13"/>
        <v>0</v>
      </c>
      <c r="AM23" s="8">
        <f t="shared" si="14"/>
        <v>0</v>
      </c>
      <c r="AN23" s="230">
        <v>1</v>
      </c>
      <c r="AO23" s="1"/>
      <c r="AP23" s="1">
        <v>1</v>
      </c>
      <c r="AQ23" s="1"/>
      <c r="AR23" s="1"/>
      <c r="AS23" s="1"/>
      <c r="AT23" s="1"/>
      <c r="AU23" s="1"/>
      <c r="AV23" s="1"/>
      <c r="AW23" s="229"/>
      <c r="AX23" s="40">
        <f t="shared" si="15"/>
        <v>0</v>
      </c>
      <c r="AY23" s="6">
        <f t="shared" si="16"/>
        <v>0.97824074074074208</v>
      </c>
      <c r="AZ23" s="6">
        <f t="shared" si="17"/>
        <v>0</v>
      </c>
      <c r="BA23" s="6">
        <f t="shared" si="18"/>
        <v>0</v>
      </c>
      <c r="BB23" s="6">
        <f t="shared" si="19"/>
        <v>0</v>
      </c>
      <c r="BC23" s="6">
        <f t="shared" si="20"/>
        <v>0</v>
      </c>
      <c r="BD23" s="6">
        <f t="shared" si="21"/>
        <v>0</v>
      </c>
      <c r="BE23" s="6">
        <f t="shared" si="22"/>
        <v>0</v>
      </c>
      <c r="BF23" s="6">
        <f t="shared" si="23"/>
        <v>0</v>
      </c>
      <c r="BG23" s="70">
        <f t="shared" si="24"/>
        <v>0</v>
      </c>
      <c r="BH23" s="73"/>
    </row>
    <row r="24" spans="1:60" x14ac:dyDescent="0.25">
      <c r="A24" s="46">
        <f t="shared" si="25"/>
        <v>41865</v>
      </c>
      <c r="B24" s="3">
        <f t="shared" si="4"/>
        <v>33</v>
      </c>
      <c r="C24" s="375" t="s">
        <v>53</v>
      </c>
      <c r="D24" s="374">
        <v>12</v>
      </c>
      <c r="E24" s="373">
        <v>20</v>
      </c>
      <c r="F24" s="385"/>
      <c r="G24" s="379"/>
      <c r="H24" s="370"/>
      <c r="I24" s="242"/>
      <c r="J24" s="384"/>
      <c r="K24" s="376"/>
      <c r="L24" s="112"/>
      <c r="M24" s="367"/>
      <c r="N24" s="113"/>
      <c r="O24" s="76"/>
      <c r="P24" s="366"/>
      <c r="Q24" s="365"/>
      <c r="R24" s="88"/>
      <c r="S24" s="90"/>
      <c r="T24" s="91"/>
      <c r="U24" s="92"/>
      <c r="V24" s="90"/>
      <c r="W24" s="93"/>
      <c r="X24" s="90"/>
      <c r="Y24" s="90"/>
      <c r="Z24" s="91"/>
      <c r="AA24" s="92"/>
      <c r="AB24" s="94"/>
      <c r="AC24" s="95"/>
      <c r="AD24" s="364">
        <f t="shared" si="5"/>
        <v>0</v>
      </c>
      <c r="AE24" s="363">
        <f t="shared" si="6"/>
        <v>8</v>
      </c>
      <c r="AF24" s="7">
        <f t="shared" si="7"/>
        <v>0</v>
      </c>
      <c r="AG24" s="7">
        <f t="shared" si="8"/>
        <v>0</v>
      </c>
      <c r="AH24" s="8">
        <f t="shared" si="9"/>
        <v>0</v>
      </c>
      <c r="AI24" s="8">
        <f t="shared" si="10"/>
        <v>0</v>
      </c>
      <c r="AJ24" s="8">
        <f t="shared" si="11"/>
        <v>0</v>
      </c>
      <c r="AK24" s="8">
        <f t="shared" si="12"/>
        <v>0</v>
      </c>
      <c r="AL24" s="8">
        <f t="shared" si="13"/>
        <v>0</v>
      </c>
      <c r="AM24" s="8">
        <f t="shared" si="14"/>
        <v>0</v>
      </c>
      <c r="AN24" s="230">
        <v>1</v>
      </c>
      <c r="AO24" s="1"/>
      <c r="AP24" s="1">
        <v>1</v>
      </c>
      <c r="AQ24" s="1"/>
      <c r="AR24" s="1"/>
      <c r="AS24" s="1"/>
      <c r="AT24" s="1"/>
      <c r="AU24" s="1"/>
      <c r="AV24" s="1"/>
      <c r="AW24" s="229"/>
      <c r="AX24" s="40">
        <f t="shared" si="15"/>
        <v>0</v>
      </c>
      <c r="AY24" s="6">
        <f t="shared" si="16"/>
        <v>0.97824074074074208</v>
      </c>
      <c r="AZ24" s="6">
        <f t="shared" si="17"/>
        <v>0</v>
      </c>
      <c r="BA24" s="6">
        <f t="shared" si="18"/>
        <v>0</v>
      </c>
      <c r="BB24" s="6">
        <f t="shared" si="19"/>
        <v>0</v>
      </c>
      <c r="BC24" s="6">
        <f t="shared" si="20"/>
        <v>0</v>
      </c>
      <c r="BD24" s="6">
        <f t="shared" si="21"/>
        <v>0</v>
      </c>
      <c r="BE24" s="6">
        <f t="shared" si="22"/>
        <v>0</v>
      </c>
      <c r="BF24" s="6">
        <f t="shared" si="23"/>
        <v>0</v>
      </c>
      <c r="BG24" s="70">
        <f t="shared" si="24"/>
        <v>0</v>
      </c>
      <c r="BH24" s="73"/>
    </row>
    <row r="25" spans="1:60" x14ac:dyDescent="0.25">
      <c r="A25" s="46">
        <f t="shared" si="25"/>
        <v>41866</v>
      </c>
      <c r="B25" s="3">
        <f t="shared" si="4"/>
        <v>33</v>
      </c>
      <c r="C25" s="375" t="s">
        <v>53</v>
      </c>
      <c r="D25" s="374">
        <v>12</v>
      </c>
      <c r="E25" s="373">
        <v>20</v>
      </c>
      <c r="F25" s="264"/>
      <c r="G25" s="379"/>
      <c r="H25" s="370"/>
      <c r="I25" s="242"/>
      <c r="J25" s="384"/>
      <c r="K25" s="376"/>
      <c r="L25" s="112"/>
      <c r="M25" s="367"/>
      <c r="N25" s="113"/>
      <c r="O25" s="76"/>
      <c r="P25" s="366"/>
      <c r="Q25" s="365"/>
      <c r="R25" s="88"/>
      <c r="S25" s="90"/>
      <c r="T25" s="91"/>
      <c r="U25" s="92"/>
      <c r="V25" s="90"/>
      <c r="W25" s="93"/>
      <c r="X25" s="90"/>
      <c r="Y25" s="90"/>
      <c r="Z25" s="91"/>
      <c r="AA25" s="92"/>
      <c r="AB25" s="94"/>
      <c r="AC25" s="95"/>
      <c r="AD25" s="364">
        <f t="shared" si="5"/>
        <v>0</v>
      </c>
      <c r="AE25" s="363">
        <f t="shared" si="6"/>
        <v>8</v>
      </c>
      <c r="AF25" s="7">
        <f t="shared" si="7"/>
        <v>0</v>
      </c>
      <c r="AG25" s="7">
        <f t="shared" si="8"/>
        <v>0</v>
      </c>
      <c r="AH25" s="8">
        <f t="shared" si="9"/>
        <v>0</v>
      </c>
      <c r="AI25" s="8">
        <f t="shared" si="10"/>
        <v>0</v>
      </c>
      <c r="AJ25" s="8">
        <f t="shared" si="11"/>
        <v>0</v>
      </c>
      <c r="AK25" s="8">
        <f t="shared" si="12"/>
        <v>0</v>
      </c>
      <c r="AL25" s="8">
        <f t="shared" si="13"/>
        <v>0</v>
      </c>
      <c r="AM25" s="8">
        <f t="shared" si="14"/>
        <v>0</v>
      </c>
      <c r="AN25" s="230">
        <v>1</v>
      </c>
      <c r="AO25" s="1"/>
      <c r="AP25" s="1">
        <v>1</v>
      </c>
      <c r="AQ25" s="1"/>
      <c r="AR25" s="1"/>
      <c r="AS25" s="1"/>
      <c r="AT25" s="1"/>
      <c r="AU25" s="1"/>
      <c r="AV25" s="1"/>
      <c r="AW25" s="229"/>
      <c r="AX25" s="40">
        <f t="shared" si="15"/>
        <v>0</v>
      </c>
      <c r="AY25" s="6">
        <f t="shared" si="16"/>
        <v>0.97824074074074208</v>
      </c>
      <c r="AZ25" s="6">
        <f t="shared" si="17"/>
        <v>0</v>
      </c>
      <c r="BA25" s="6">
        <f t="shared" si="18"/>
        <v>0</v>
      </c>
      <c r="BB25" s="6">
        <f t="shared" si="19"/>
        <v>0</v>
      </c>
      <c r="BC25" s="6">
        <f t="shared" si="20"/>
        <v>0</v>
      </c>
      <c r="BD25" s="6">
        <f t="shared" si="21"/>
        <v>0</v>
      </c>
      <c r="BE25" s="6">
        <f t="shared" si="22"/>
        <v>0</v>
      </c>
      <c r="BF25" s="6">
        <f t="shared" si="23"/>
        <v>0</v>
      </c>
      <c r="BG25" s="70">
        <f t="shared" si="24"/>
        <v>0</v>
      </c>
      <c r="BH25" s="73"/>
    </row>
    <row r="26" spans="1:60" x14ac:dyDescent="0.25">
      <c r="A26" s="46">
        <f t="shared" si="25"/>
        <v>41867</v>
      </c>
      <c r="B26" s="3">
        <f t="shared" si="4"/>
        <v>33</v>
      </c>
      <c r="C26" s="375"/>
      <c r="D26" s="374"/>
      <c r="E26" s="373"/>
      <c r="F26" s="264"/>
      <c r="G26" s="379"/>
      <c r="H26" s="370"/>
      <c r="I26" s="242"/>
      <c r="J26" s="384"/>
      <c r="K26" s="376"/>
      <c r="L26" s="112"/>
      <c r="M26" s="112"/>
      <c r="N26" s="113"/>
      <c r="O26" s="76"/>
      <c r="P26" s="366"/>
      <c r="Q26" s="365"/>
      <c r="R26" s="88"/>
      <c r="S26" s="90"/>
      <c r="T26" s="91"/>
      <c r="U26" s="92"/>
      <c r="V26" s="90"/>
      <c r="W26" s="93"/>
      <c r="X26" s="90"/>
      <c r="Y26" s="90"/>
      <c r="Z26" s="91"/>
      <c r="AA26" s="92"/>
      <c r="AB26" s="94"/>
      <c r="AC26" s="95"/>
      <c r="AD26" s="364">
        <f t="shared" si="5"/>
        <v>0</v>
      </c>
      <c r="AE26" s="363">
        <f t="shared" si="6"/>
        <v>0</v>
      </c>
      <c r="AF26" s="7">
        <f t="shared" si="7"/>
        <v>0</v>
      </c>
      <c r="AG26" s="7">
        <f t="shared" si="8"/>
        <v>0</v>
      </c>
      <c r="AH26" s="8">
        <f t="shared" si="9"/>
        <v>0</v>
      </c>
      <c r="AI26" s="8">
        <f t="shared" si="10"/>
        <v>0</v>
      </c>
      <c r="AJ26" s="8">
        <f t="shared" si="11"/>
        <v>0</v>
      </c>
      <c r="AK26" s="8">
        <f t="shared" si="12"/>
        <v>0</v>
      </c>
      <c r="AL26" s="8">
        <f t="shared" si="13"/>
        <v>0</v>
      </c>
      <c r="AM26" s="8">
        <f t="shared" si="14"/>
        <v>0</v>
      </c>
      <c r="AN26" s="230">
        <v>1</v>
      </c>
      <c r="AO26" s="1"/>
      <c r="AP26" s="1">
        <v>1</v>
      </c>
      <c r="AQ26" s="1"/>
      <c r="AR26" s="1"/>
      <c r="AS26" s="1"/>
      <c r="AT26" s="1"/>
      <c r="AU26" s="1"/>
      <c r="AV26" s="1"/>
      <c r="AW26" s="229"/>
      <c r="AX26" s="40">
        <f t="shared" si="15"/>
        <v>0</v>
      </c>
      <c r="AY26" s="6">
        <f t="shared" si="16"/>
        <v>0</v>
      </c>
      <c r="AZ26" s="6">
        <f t="shared" si="17"/>
        <v>0</v>
      </c>
      <c r="BA26" s="6">
        <f t="shared" si="18"/>
        <v>0</v>
      </c>
      <c r="BB26" s="6">
        <f t="shared" si="19"/>
        <v>0</v>
      </c>
      <c r="BC26" s="6">
        <f t="shared" si="20"/>
        <v>0</v>
      </c>
      <c r="BD26" s="6">
        <f t="shared" si="21"/>
        <v>0</v>
      </c>
      <c r="BE26" s="6">
        <f t="shared" si="22"/>
        <v>0</v>
      </c>
      <c r="BF26" s="6">
        <f t="shared" si="23"/>
        <v>0</v>
      </c>
      <c r="BG26" s="70">
        <f t="shared" si="24"/>
        <v>0</v>
      </c>
      <c r="BH26" s="73"/>
    </row>
    <row r="27" spans="1:60" x14ac:dyDescent="0.25">
      <c r="A27" s="46">
        <f t="shared" si="25"/>
        <v>41868</v>
      </c>
      <c r="B27" s="3">
        <f t="shared" si="4"/>
        <v>33</v>
      </c>
      <c r="C27" s="375"/>
      <c r="D27" s="374"/>
      <c r="E27" s="373"/>
      <c r="F27" s="264" t="s">
        <v>52</v>
      </c>
      <c r="G27" s="379">
        <v>11</v>
      </c>
      <c r="H27" s="378">
        <v>20</v>
      </c>
      <c r="I27" s="242"/>
      <c r="J27" s="384"/>
      <c r="K27" s="376"/>
      <c r="L27" s="112"/>
      <c r="M27" s="112"/>
      <c r="N27" s="113"/>
      <c r="O27" s="76"/>
      <c r="P27" s="366"/>
      <c r="Q27" s="365"/>
      <c r="R27" s="88"/>
      <c r="S27" s="90"/>
      <c r="T27" s="91"/>
      <c r="U27" s="92"/>
      <c r="V27" s="90"/>
      <c r="W27" s="93"/>
      <c r="X27" s="90"/>
      <c r="Y27" s="90"/>
      <c r="Z27" s="91"/>
      <c r="AA27" s="92"/>
      <c r="AB27" s="94"/>
      <c r="AC27" s="95"/>
      <c r="AD27" s="364">
        <f t="shared" si="5"/>
        <v>0</v>
      </c>
      <c r="AE27" s="363">
        <f t="shared" si="6"/>
        <v>0</v>
      </c>
      <c r="AF27" s="7">
        <f t="shared" si="7"/>
        <v>9</v>
      </c>
      <c r="AG27" s="7">
        <f t="shared" si="8"/>
        <v>0</v>
      </c>
      <c r="AH27" s="8">
        <f t="shared" si="9"/>
        <v>0</v>
      </c>
      <c r="AI27" s="8">
        <f t="shared" si="10"/>
        <v>0</v>
      </c>
      <c r="AJ27" s="8">
        <f t="shared" si="11"/>
        <v>0</v>
      </c>
      <c r="AK27" s="8">
        <f t="shared" si="12"/>
        <v>0</v>
      </c>
      <c r="AL27" s="8">
        <f t="shared" si="13"/>
        <v>0</v>
      </c>
      <c r="AM27" s="8">
        <f t="shared" si="14"/>
        <v>0</v>
      </c>
      <c r="AN27" s="230">
        <v>1</v>
      </c>
      <c r="AO27" s="1"/>
      <c r="AP27" s="1"/>
      <c r="AQ27" s="1"/>
      <c r="AR27" s="1"/>
      <c r="AS27" s="1"/>
      <c r="AT27" s="1"/>
      <c r="AU27" s="1"/>
      <c r="AV27" s="1"/>
      <c r="AW27" s="229"/>
      <c r="AX27" s="40">
        <f t="shared" si="15"/>
        <v>0</v>
      </c>
      <c r="AY27" s="6">
        <f t="shared" si="16"/>
        <v>0</v>
      </c>
      <c r="AZ27" s="6">
        <f t="shared" si="17"/>
        <v>1.9782407407407421</v>
      </c>
      <c r="BA27" s="6">
        <f t="shared" si="18"/>
        <v>0</v>
      </c>
      <c r="BB27" s="6">
        <f t="shared" si="19"/>
        <v>0</v>
      </c>
      <c r="BC27" s="6">
        <f t="shared" si="20"/>
        <v>0</v>
      </c>
      <c r="BD27" s="6">
        <f t="shared" si="21"/>
        <v>0</v>
      </c>
      <c r="BE27" s="6">
        <f t="shared" si="22"/>
        <v>0</v>
      </c>
      <c r="BF27" s="6">
        <f t="shared" si="23"/>
        <v>0</v>
      </c>
      <c r="BG27" s="70">
        <f t="shared" si="24"/>
        <v>0</v>
      </c>
      <c r="BH27" s="73"/>
    </row>
    <row r="28" spans="1:60" x14ac:dyDescent="0.25">
      <c r="A28" s="46">
        <f t="shared" si="25"/>
        <v>41869</v>
      </c>
      <c r="B28" s="3">
        <f t="shared" si="4"/>
        <v>34</v>
      </c>
      <c r="C28" s="375" t="s">
        <v>53</v>
      </c>
      <c r="D28" s="374">
        <v>10.5</v>
      </c>
      <c r="E28" s="373">
        <v>22.5</v>
      </c>
      <c r="F28" s="264"/>
      <c r="G28" s="379"/>
      <c r="H28" s="378"/>
      <c r="I28" s="242" t="s">
        <v>14</v>
      </c>
      <c r="J28" s="384">
        <v>16</v>
      </c>
      <c r="K28" s="376">
        <v>22.5</v>
      </c>
      <c r="L28" s="112"/>
      <c r="M28" s="112"/>
      <c r="N28" s="113"/>
      <c r="O28" s="76"/>
      <c r="P28" s="366"/>
      <c r="Q28" s="365"/>
      <c r="R28" s="88"/>
      <c r="S28" s="90"/>
      <c r="T28" s="91"/>
      <c r="U28" s="92"/>
      <c r="V28" s="90"/>
      <c r="W28" s="93"/>
      <c r="X28" s="90"/>
      <c r="Y28" s="90"/>
      <c r="Z28" s="91"/>
      <c r="AA28" s="92"/>
      <c r="AB28" s="94"/>
      <c r="AC28" s="95"/>
      <c r="AD28" s="364">
        <f t="shared" si="5"/>
        <v>0</v>
      </c>
      <c r="AE28" s="363">
        <f t="shared" si="6"/>
        <v>12</v>
      </c>
      <c r="AF28" s="7">
        <f t="shared" si="7"/>
        <v>0</v>
      </c>
      <c r="AG28" s="7">
        <f t="shared" si="8"/>
        <v>6.5</v>
      </c>
      <c r="AH28" s="8">
        <f t="shared" si="9"/>
        <v>0</v>
      </c>
      <c r="AI28" s="8">
        <f t="shared" si="10"/>
        <v>0</v>
      </c>
      <c r="AJ28" s="8">
        <f t="shared" si="11"/>
        <v>0</v>
      </c>
      <c r="AK28" s="8">
        <f t="shared" si="12"/>
        <v>0</v>
      </c>
      <c r="AL28" s="8">
        <f t="shared" si="13"/>
        <v>0</v>
      </c>
      <c r="AM28" s="8">
        <f t="shared" si="14"/>
        <v>0</v>
      </c>
      <c r="AN28" s="230">
        <v>1</v>
      </c>
      <c r="AO28" s="1"/>
      <c r="AP28" s="1"/>
      <c r="AQ28" s="1"/>
      <c r="AR28" s="1"/>
      <c r="AS28" s="1"/>
      <c r="AT28" s="1"/>
      <c r="AU28" s="1"/>
      <c r="AV28" s="1"/>
      <c r="AW28" s="229"/>
      <c r="AX28" s="40">
        <f t="shared" si="15"/>
        <v>0</v>
      </c>
      <c r="AY28" s="6">
        <f t="shared" si="16"/>
        <v>4.9782407407407421</v>
      </c>
      <c r="AZ28" s="6">
        <f t="shared" si="17"/>
        <v>0</v>
      </c>
      <c r="BA28" s="6">
        <f t="shared" si="18"/>
        <v>6.5</v>
      </c>
      <c r="BB28" s="6">
        <f t="shared" si="19"/>
        <v>0</v>
      </c>
      <c r="BC28" s="6">
        <f t="shared" si="20"/>
        <v>0</v>
      </c>
      <c r="BD28" s="6">
        <f t="shared" si="21"/>
        <v>0</v>
      </c>
      <c r="BE28" s="6">
        <f t="shared" si="22"/>
        <v>0</v>
      </c>
      <c r="BF28" s="6">
        <f t="shared" si="23"/>
        <v>0</v>
      </c>
      <c r="BG28" s="70">
        <f t="shared" si="24"/>
        <v>0</v>
      </c>
      <c r="BH28" s="73"/>
    </row>
    <row r="29" spans="1:60" x14ac:dyDescent="0.25">
      <c r="A29" s="46">
        <f t="shared" si="25"/>
        <v>41870</v>
      </c>
      <c r="B29" s="3">
        <f t="shared" si="4"/>
        <v>34</v>
      </c>
      <c r="C29" s="375" t="s">
        <v>53</v>
      </c>
      <c r="D29" s="383">
        <v>10</v>
      </c>
      <c r="E29" s="373">
        <v>19</v>
      </c>
      <c r="F29" s="372" t="s">
        <v>52</v>
      </c>
      <c r="G29" s="388">
        <v>19</v>
      </c>
      <c r="H29" s="370">
        <v>22.5</v>
      </c>
      <c r="I29" s="242" t="s">
        <v>14</v>
      </c>
      <c r="J29" s="384">
        <v>16</v>
      </c>
      <c r="K29" s="376">
        <v>22.5</v>
      </c>
      <c r="L29" s="112"/>
      <c r="M29" s="112"/>
      <c r="N29" s="113"/>
      <c r="O29" s="76"/>
      <c r="P29" s="366"/>
      <c r="Q29" s="365"/>
      <c r="R29" s="88"/>
      <c r="S29" s="90"/>
      <c r="T29" s="91"/>
      <c r="U29" s="92"/>
      <c r="V29" s="90"/>
      <c r="W29" s="93"/>
      <c r="X29" s="90"/>
      <c r="Y29" s="90"/>
      <c r="Z29" s="91"/>
      <c r="AA29" s="92"/>
      <c r="AB29" s="94"/>
      <c r="AC29" s="95"/>
      <c r="AD29" s="364">
        <f t="shared" si="5"/>
        <v>0</v>
      </c>
      <c r="AE29" s="363">
        <f t="shared" si="6"/>
        <v>9</v>
      </c>
      <c r="AF29" s="7">
        <f t="shared" si="7"/>
        <v>3.5</v>
      </c>
      <c r="AG29" s="7">
        <f t="shared" si="8"/>
        <v>6.5</v>
      </c>
      <c r="AH29" s="8">
        <f t="shared" si="9"/>
        <v>0</v>
      </c>
      <c r="AI29" s="8">
        <f t="shared" si="10"/>
        <v>0</v>
      </c>
      <c r="AJ29" s="8">
        <f t="shared" si="11"/>
        <v>0</v>
      </c>
      <c r="AK29" s="8">
        <f t="shared" si="12"/>
        <v>0</v>
      </c>
      <c r="AL29" s="8">
        <f t="shared" si="13"/>
        <v>0</v>
      </c>
      <c r="AM29" s="8">
        <f t="shared" si="14"/>
        <v>0</v>
      </c>
      <c r="AN29" s="230">
        <v>1</v>
      </c>
      <c r="AO29" s="1"/>
      <c r="AP29" s="1"/>
      <c r="AQ29" s="1"/>
      <c r="AR29" s="1"/>
      <c r="AS29" s="1"/>
      <c r="AT29" s="1"/>
      <c r="AU29" s="1"/>
      <c r="AV29" s="1"/>
      <c r="AW29" s="229"/>
      <c r="AX29" s="40">
        <f t="shared" si="15"/>
        <v>0</v>
      </c>
      <c r="AY29" s="6">
        <f t="shared" si="16"/>
        <v>1.9782407407407421</v>
      </c>
      <c r="AZ29" s="6">
        <f t="shared" si="17"/>
        <v>0</v>
      </c>
      <c r="BA29" s="6">
        <f t="shared" si="18"/>
        <v>6.5</v>
      </c>
      <c r="BB29" s="6">
        <f t="shared" si="19"/>
        <v>0</v>
      </c>
      <c r="BC29" s="6">
        <f t="shared" si="20"/>
        <v>0</v>
      </c>
      <c r="BD29" s="6">
        <f t="shared" si="21"/>
        <v>0</v>
      </c>
      <c r="BE29" s="6">
        <f t="shared" si="22"/>
        <v>0</v>
      </c>
      <c r="BF29" s="6">
        <f t="shared" si="23"/>
        <v>0</v>
      </c>
      <c r="BG29" s="70">
        <f t="shared" si="24"/>
        <v>0</v>
      </c>
      <c r="BH29" s="73"/>
    </row>
    <row r="30" spans="1:60" x14ac:dyDescent="0.25">
      <c r="A30" s="46">
        <f t="shared" si="25"/>
        <v>41871</v>
      </c>
      <c r="B30" s="3">
        <f t="shared" si="4"/>
        <v>34</v>
      </c>
      <c r="C30" s="375" t="s">
        <v>53</v>
      </c>
      <c r="D30" s="374">
        <v>10</v>
      </c>
      <c r="E30" s="373">
        <v>19</v>
      </c>
      <c r="F30" s="264" t="s">
        <v>52</v>
      </c>
      <c r="G30" s="379">
        <v>19</v>
      </c>
      <c r="H30" s="370">
        <v>22.5</v>
      </c>
      <c r="I30" s="242" t="s">
        <v>14</v>
      </c>
      <c r="J30" s="377">
        <v>16</v>
      </c>
      <c r="K30" s="376">
        <v>22.5</v>
      </c>
      <c r="L30" s="112"/>
      <c r="M30" s="367"/>
      <c r="N30" s="113"/>
      <c r="O30" s="76"/>
      <c r="P30" s="366"/>
      <c r="Q30" s="365"/>
      <c r="R30" s="88"/>
      <c r="S30" s="90"/>
      <c r="T30" s="91"/>
      <c r="U30" s="92"/>
      <c r="V30" s="90"/>
      <c r="W30" s="93"/>
      <c r="X30" s="90"/>
      <c r="Y30" s="90"/>
      <c r="Z30" s="91"/>
      <c r="AA30" s="92"/>
      <c r="AB30" s="94"/>
      <c r="AC30" s="95"/>
      <c r="AD30" s="364">
        <f t="shared" si="5"/>
        <v>0</v>
      </c>
      <c r="AE30" s="363">
        <f t="shared" si="6"/>
        <v>9</v>
      </c>
      <c r="AF30" s="7">
        <f t="shared" si="7"/>
        <v>3.5</v>
      </c>
      <c r="AG30" s="7">
        <f t="shared" si="8"/>
        <v>6.5</v>
      </c>
      <c r="AH30" s="8">
        <f t="shared" si="9"/>
        <v>0</v>
      </c>
      <c r="AI30" s="8">
        <f t="shared" si="10"/>
        <v>0</v>
      </c>
      <c r="AJ30" s="8">
        <f t="shared" si="11"/>
        <v>0</v>
      </c>
      <c r="AK30" s="8">
        <f t="shared" si="12"/>
        <v>0</v>
      </c>
      <c r="AL30" s="8">
        <f t="shared" si="13"/>
        <v>0</v>
      </c>
      <c r="AM30" s="8">
        <f t="shared" si="14"/>
        <v>0</v>
      </c>
      <c r="AN30" s="230">
        <v>1</v>
      </c>
      <c r="AO30" s="1"/>
      <c r="AP30" s="1"/>
      <c r="AQ30" s="1"/>
      <c r="AR30" s="1"/>
      <c r="AS30" s="1"/>
      <c r="AT30" s="1"/>
      <c r="AU30" s="1"/>
      <c r="AV30" s="1"/>
      <c r="AW30" s="229"/>
      <c r="AX30" s="40">
        <f t="shared" si="15"/>
        <v>0</v>
      </c>
      <c r="AY30" s="6">
        <f t="shared" si="16"/>
        <v>1.9782407407407421</v>
      </c>
      <c r="AZ30" s="6">
        <f t="shared" si="17"/>
        <v>0</v>
      </c>
      <c r="BA30" s="6">
        <f t="shared" si="18"/>
        <v>6.5</v>
      </c>
      <c r="BB30" s="6">
        <f t="shared" si="19"/>
        <v>0</v>
      </c>
      <c r="BC30" s="6">
        <f t="shared" si="20"/>
        <v>0</v>
      </c>
      <c r="BD30" s="6">
        <f t="shared" si="21"/>
        <v>0</v>
      </c>
      <c r="BE30" s="6">
        <f t="shared" si="22"/>
        <v>0</v>
      </c>
      <c r="BF30" s="6">
        <f t="shared" si="23"/>
        <v>0</v>
      </c>
      <c r="BG30" s="70">
        <f t="shared" si="24"/>
        <v>0</v>
      </c>
      <c r="BH30" s="73"/>
    </row>
    <row r="31" spans="1:60" x14ac:dyDescent="0.25">
      <c r="A31" s="46">
        <f t="shared" si="25"/>
        <v>41872</v>
      </c>
      <c r="B31" s="3">
        <f t="shared" si="4"/>
        <v>34</v>
      </c>
      <c r="C31" s="382" t="s">
        <v>53</v>
      </c>
      <c r="D31" s="381">
        <v>10</v>
      </c>
      <c r="E31" s="380">
        <v>19</v>
      </c>
      <c r="F31" s="264" t="s">
        <v>52</v>
      </c>
      <c r="G31" s="379">
        <v>19</v>
      </c>
      <c r="H31" s="370">
        <v>22.5</v>
      </c>
      <c r="I31" s="146"/>
      <c r="J31" s="387"/>
      <c r="K31" s="386"/>
      <c r="L31" s="112"/>
      <c r="M31" s="367"/>
      <c r="N31" s="113"/>
      <c r="O31" s="76"/>
      <c r="P31" s="366"/>
      <c r="Q31" s="365"/>
      <c r="R31" s="88"/>
      <c r="S31" s="90"/>
      <c r="T31" s="91"/>
      <c r="U31" s="92"/>
      <c r="V31" s="90"/>
      <c r="W31" s="93"/>
      <c r="X31" s="90"/>
      <c r="Y31" s="90"/>
      <c r="Z31" s="91"/>
      <c r="AA31" s="92"/>
      <c r="AB31" s="94"/>
      <c r="AC31" s="95"/>
      <c r="AD31" s="364">
        <f t="shared" si="5"/>
        <v>0</v>
      </c>
      <c r="AE31" s="363">
        <f t="shared" si="6"/>
        <v>9</v>
      </c>
      <c r="AF31" s="7">
        <f t="shared" si="7"/>
        <v>3.5</v>
      </c>
      <c r="AG31" s="7">
        <f t="shared" si="8"/>
        <v>0</v>
      </c>
      <c r="AH31" s="8">
        <f t="shared" si="9"/>
        <v>0</v>
      </c>
      <c r="AI31" s="8">
        <f t="shared" si="10"/>
        <v>0</v>
      </c>
      <c r="AJ31" s="8">
        <f t="shared" si="11"/>
        <v>0</v>
      </c>
      <c r="AK31" s="8">
        <f t="shared" si="12"/>
        <v>0</v>
      </c>
      <c r="AL31" s="8">
        <f t="shared" si="13"/>
        <v>0</v>
      </c>
      <c r="AM31" s="8">
        <f t="shared" si="14"/>
        <v>0</v>
      </c>
      <c r="AN31" s="230">
        <v>1</v>
      </c>
      <c r="AO31" s="1"/>
      <c r="AP31" s="1"/>
      <c r="AQ31" s="1"/>
      <c r="AR31" s="1"/>
      <c r="AS31" s="1"/>
      <c r="AT31" s="1"/>
      <c r="AU31" s="1"/>
      <c r="AV31" s="1"/>
      <c r="AW31" s="229"/>
      <c r="AX31" s="40">
        <f t="shared" si="15"/>
        <v>0</v>
      </c>
      <c r="AY31" s="6">
        <f t="shared" si="16"/>
        <v>1.9782407407407421</v>
      </c>
      <c r="AZ31" s="6">
        <f t="shared" si="17"/>
        <v>0</v>
      </c>
      <c r="BA31" s="6">
        <f t="shared" si="18"/>
        <v>0</v>
      </c>
      <c r="BB31" s="6">
        <f t="shared" si="19"/>
        <v>0</v>
      </c>
      <c r="BC31" s="6">
        <f t="shared" si="20"/>
        <v>0</v>
      </c>
      <c r="BD31" s="6">
        <f t="shared" si="21"/>
        <v>0</v>
      </c>
      <c r="BE31" s="6">
        <f t="shared" si="22"/>
        <v>0</v>
      </c>
      <c r="BF31" s="6">
        <f t="shared" si="23"/>
        <v>0</v>
      </c>
      <c r="BG31" s="70">
        <f t="shared" si="24"/>
        <v>0</v>
      </c>
      <c r="BH31" s="73"/>
    </row>
    <row r="32" spans="1:60" x14ac:dyDescent="0.25">
      <c r="A32" s="46">
        <f t="shared" si="25"/>
        <v>41873</v>
      </c>
      <c r="B32" s="3">
        <f t="shared" si="4"/>
        <v>34</v>
      </c>
      <c r="C32" s="375" t="s">
        <v>53</v>
      </c>
      <c r="D32" s="374">
        <v>10</v>
      </c>
      <c r="E32" s="373">
        <v>19</v>
      </c>
      <c r="F32" s="372" t="s">
        <v>52</v>
      </c>
      <c r="G32" s="371">
        <v>19</v>
      </c>
      <c r="H32" s="370">
        <v>22.5</v>
      </c>
      <c r="I32" s="242"/>
      <c r="J32" s="384"/>
      <c r="K32" s="376"/>
      <c r="L32" s="112"/>
      <c r="M32" s="367"/>
      <c r="N32" s="113"/>
      <c r="O32" s="76"/>
      <c r="P32" s="366"/>
      <c r="Q32" s="365"/>
      <c r="R32" s="88"/>
      <c r="S32" s="90"/>
      <c r="T32" s="91"/>
      <c r="U32" s="92"/>
      <c r="V32" s="90"/>
      <c r="W32" s="93"/>
      <c r="X32" s="90"/>
      <c r="Y32" s="90"/>
      <c r="Z32" s="91"/>
      <c r="AA32" s="92"/>
      <c r="AB32" s="94"/>
      <c r="AC32" s="95"/>
      <c r="AD32" s="364">
        <f t="shared" si="5"/>
        <v>0</v>
      </c>
      <c r="AE32" s="363">
        <f t="shared" si="6"/>
        <v>9</v>
      </c>
      <c r="AF32" s="7">
        <f t="shared" si="7"/>
        <v>3.5</v>
      </c>
      <c r="AG32" s="7">
        <f t="shared" si="8"/>
        <v>0</v>
      </c>
      <c r="AH32" s="8">
        <f t="shared" si="9"/>
        <v>0</v>
      </c>
      <c r="AI32" s="8">
        <f t="shared" si="10"/>
        <v>0</v>
      </c>
      <c r="AJ32" s="8">
        <f t="shared" si="11"/>
        <v>0</v>
      </c>
      <c r="AK32" s="8">
        <f t="shared" si="12"/>
        <v>0</v>
      </c>
      <c r="AL32" s="8">
        <f t="shared" si="13"/>
        <v>0</v>
      </c>
      <c r="AM32" s="8">
        <f t="shared" si="14"/>
        <v>0</v>
      </c>
      <c r="AN32" s="230">
        <v>1</v>
      </c>
      <c r="AO32" s="1"/>
      <c r="AP32" s="1"/>
      <c r="AQ32" s="1"/>
      <c r="AR32" s="1"/>
      <c r="AS32" s="1"/>
      <c r="AT32" s="1"/>
      <c r="AU32" s="1"/>
      <c r="AV32" s="1"/>
      <c r="AW32" s="229"/>
      <c r="AX32" s="40">
        <f t="shared" si="15"/>
        <v>0</v>
      </c>
      <c r="AY32" s="6">
        <f t="shared" si="16"/>
        <v>1.9782407407407421</v>
      </c>
      <c r="AZ32" s="6">
        <f t="shared" si="17"/>
        <v>0</v>
      </c>
      <c r="BA32" s="6">
        <f t="shared" si="18"/>
        <v>0</v>
      </c>
      <c r="BB32" s="6">
        <f t="shared" si="19"/>
        <v>0</v>
      </c>
      <c r="BC32" s="6">
        <f t="shared" si="20"/>
        <v>0</v>
      </c>
      <c r="BD32" s="6">
        <f t="shared" si="21"/>
        <v>0</v>
      </c>
      <c r="BE32" s="6">
        <f t="shared" si="22"/>
        <v>0</v>
      </c>
      <c r="BF32" s="6">
        <f t="shared" si="23"/>
        <v>0</v>
      </c>
      <c r="BG32" s="70">
        <f t="shared" si="24"/>
        <v>0</v>
      </c>
      <c r="BH32" s="73"/>
    </row>
    <row r="33" spans="1:60" x14ac:dyDescent="0.25">
      <c r="A33" s="46">
        <f t="shared" si="25"/>
        <v>41874</v>
      </c>
      <c r="B33" s="3">
        <f t="shared" si="4"/>
        <v>34</v>
      </c>
      <c r="C33" s="375"/>
      <c r="D33" s="374"/>
      <c r="E33" s="373"/>
      <c r="F33" s="372" t="s">
        <v>52</v>
      </c>
      <c r="G33" s="371">
        <v>10</v>
      </c>
      <c r="H33" s="370">
        <v>17</v>
      </c>
      <c r="I33" s="242"/>
      <c r="J33" s="384"/>
      <c r="K33" s="376"/>
      <c r="L33" s="112"/>
      <c r="M33" s="367"/>
      <c r="N33" s="113"/>
      <c r="O33" s="76"/>
      <c r="P33" s="366"/>
      <c r="Q33" s="365"/>
      <c r="R33" s="88"/>
      <c r="S33" s="90"/>
      <c r="T33" s="91"/>
      <c r="U33" s="92"/>
      <c r="V33" s="90"/>
      <c r="W33" s="93"/>
      <c r="X33" s="90"/>
      <c r="Y33" s="90"/>
      <c r="Z33" s="91"/>
      <c r="AA33" s="92"/>
      <c r="AB33" s="94"/>
      <c r="AC33" s="95"/>
      <c r="AD33" s="364">
        <f t="shared" si="5"/>
        <v>0</v>
      </c>
      <c r="AE33" s="363">
        <f t="shared" si="6"/>
        <v>0</v>
      </c>
      <c r="AF33" s="7">
        <f t="shared" si="7"/>
        <v>7</v>
      </c>
      <c r="AG33" s="7">
        <f t="shared" si="8"/>
        <v>0</v>
      </c>
      <c r="AH33" s="8">
        <f t="shared" si="9"/>
        <v>0</v>
      </c>
      <c r="AI33" s="8">
        <f t="shared" si="10"/>
        <v>0</v>
      </c>
      <c r="AJ33" s="8">
        <f t="shared" si="11"/>
        <v>0</v>
      </c>
      <c r="AK33" s="8">
        <f t="shared" si="12"/>
        <v>0</v>
      </c>
      <c r="AL33" s="8">
        <f t="shared" si="13"/>
        <v>0</v>
      </c>
      <c r="AM33" s="8">
        <f t="shared" si="14"/>
        <v>0</v>
      </c>
      <c r="AN33" s="230">
        <v>1</v>
      </c>
      <c r="AO33" s="1"/>
      <c r="AP33" s="1"/>
      <c r="AQ33" s="1"/>
      <c r="AR33" s="1"/>
      <c r="AS33" s="1"/>
      <c r="AT33" s="1"/>
      <c r="AU33" s="1"/>
      <c r="AV33" s="1"/>
      <c r="AW33" s="229"/>
      <c r="AX33" s="40">
        <f t="shared" si="15"/>
        <v>0</v>
      </c>
      <c r="AY33" s="6">
        <f t="shared" si="16"/>
        <v>0</v>
      </c>
      <c r="AZ33" s="6">
        <f t="shared" si="17"/>
        <v>0</v>
      </c>
      <c r="BA33" s="6">
        <f t="shared" si="18"/>
        <v>0</v>
      </c>
      <c r="BB33" s="6">
        <f t="shared" si="19"/>
        <v>0</v>
      </c>
      <c r="BC33" s="6">
        <f t="shared" si="20"/>
        <v>0</v>
      </c>
      <c r="BD33" s="6">
        <f t="shared" si="21"/>
        <v>0</v>
      </c>
      <c r="BE33" s="6">
        <f t="shared" si="22"/>
        <v>0</v>
      </c>
      <c r="BF33" s="6">
        <f t="shared" si="23"/>
        <v>0</v>
      </c>
      <c r="BG33" s="70">
        <f t="shared" si="24"/>
        <v>0</v>
      </c>
      <c r="BH33" s="73"/>
    </row>
    <row r="34" spans="1:60" x14ac:dyDescent="0.25">
      <c r="A34" s="46">
        <f t="shared" si="25"/>
        <v>41875</v>
      </c>
      <c r="B34" s="3">
        <f t="shared" si="4"/>
        <v>34</v>
      </c>
      <c r="C34" s="375"/>
      <c r="D34" s="374"/>
      <c r="E34" s="373"/>
      <c r="F34" s="372" t="s">
        <v>52</v>
      </c>
      <c r="G34" s="371">
        <v>11</v>
      </c>
      <c r="H34" s="370">
        <v>20</v>
      </c>
      <c r="I34" s="242"/>
      <c r="J34" s="384"/>
      <c r="K34" s="376"/>
      <c r="L34" s="112"/>
      <c r="M34" s="112"/>
      <c r="N34" s="113"/>
      <c r="O34" s="76"/>
      <c r="P34" s="366"/>
      <c r="Q34" s="365"/>
      <c r="R34" s="88"/>
      <c r="S34" s="90"/>
      <c r="T34" s="91"/>
      <c r="U34" s="92"/>
      <c r="V34" s="90"/>
      <c r="W34" s="93"/>
      <c r="X34" s="90"/>
      <c r="Y34" s="90"/>
      <c r="Z34" s="91"/>
      <c r="AA34" s="92"/>
      <c r="AB34" s="94"/>
      <c r="AC34" s="95"/>
      <c r="AD34" s="364">
        <f t="shared" si="5"/>
        <v>0</v>
      </c>
      <c r="AE34" s="363">
        <f t="shared" si="6"/>
        <v>0</v>
      </c>
      <c r="AF34" s="7">
        <f t="shared" si="7"/>
        <v>9</v>
      </c>
      <c r="AG34" s="7">
        <f t="shared" si="8"/>
        <v>0</v>
      </c>
      <c r="AH34" s="8">
        <f t="shared" si="9"/>
        <v>0</v>
      </c>
      <c r="AI34" s="8">
        <f t="shared" si="10"/>
        <v>0</v>
      </c>
      <c r="AJ34" s="8">
        <f t="shared" si="11"/>
        <v>0</v>
      </c>
      <c r="AK34" s="8">
        <f t="shared" si="12"/>
        <v>0</v>
      </c>
      <c r="AL34" s="8">
        <f t="shared" si="13"/>
        <v>0</v>
      </c>
      <c r="AM34" s="8">
        <f t="shared" si="14"/>
        <v>0</v>
      </c>
      <c r="AN34" s="230">
        <v>1</v>
      </c>
      <c r="AO34" s="1"/>
      <c r="AP34" s="1"/>
      <c r="AQ34" s="1"/>
      <c r="AR34" s="1"/>
      <c r="AS34" s="1"/>
      <c r="AT34" s="1"/>
      <c r="AU34" s="1"/>
      <c r="AV34" s="1"/>
      <c r="AW34" s="229"/>
      <c r="AX34" s="40">
        <f t="shared" si="15"/>
        <v>0</v>
      </c>
      <c r="AY34" s="6">
        <f t="shared" si="16"/>
        <v>0</v>
      </c>
      <c r="AZ34" s="6">
        <f t="shared" si="17"/>
        <v>1.9782407407407421</v>
      </c>
      <c r="BA34" s="6">
        <f t="shared" si="18"/>
        <v>0</v>
      </c>
      <c r="BB34" s="6">
        <f t="shared" si="19"/>
        <v>0</v>
      </c>
      <c r="BC34" s="6">
        <f t="shared" si="20"/>
        <v>0</v>
      </c>
      <c r="BD34" s="6">
        <f t="shared" si="21"/>
        <v>0</v>
      </c>
      <c r="BE34" s="6">
        <f t="shared" si="22"/>
        <v>0</v>
      </c>
      <c r="BF34" s="6">
        <f t="shared" si="23"/>
        <v>0</v>
      </c>
      <c r="BG34" s="70">
        <f t="shared" si="24"/>
        <v>0</v>
      </c>
      <c r="BH34" s="73"/>
    </row>
    <row r="35" spans="1:60" x14ac:dyDescent="0.25">
      <c r="A35" s="46">
        <f t="shared" si="25"/>
        <v>41876</v>
      </c>
      <c r="B35" s="3">
        <f t="shared" si="4"/>
        <v>35</v>
      </c>
      <c r="C35" s="375"/>
      <c r="D35" s="374"/>
      <c r="E35" s="373"/>
      <c r="F35" s="385" t="s">
        <v>52</v>
      </c>
      <c r="G35" s="379">
        <v>10</v>
      </c>
      <c r="H35" s="378">
        <v>15</v>
      </c>
      <c r="I35" s="242" t="s">
        <v>51</v>
      </c>
      <c r="J35" s="384">
        <v>16</v>
      </c>
      <c r="K35" s="376">
        <v>22.5</v>
      </c>
      <c r="L35" s="112"/>
      <c r="M35" s="112"/>
      <c r="N35" s="113"/>
      <c r="O35" s="76"/>
      <c r="P35" s="366"/>
      <c r="Q35" s="365"/>
      <c r="R35" s="88"/>
      <c r="S35" s="90"/>
      <c r="T35" s="91"/>
      <c r="U35" s="92"/>
      <c r="V35" s="90"/>
      <c r="W35" s="93"/>
      <c r="X35" s="90"/>
      <c r="Y35" s="90"/>
      <c r="Z35" s="91"/>
      <c r="AA35" s="92"/>
      <c r="AB35" s="94"/>
      <c r="AC35" s="95"/>
      <c r="AD35" s="364">
        <f t="shared" si="5"/>
        <v>6.5</v>
      </c>
      <c r="AE35" s="363">
        <f t="shared" si="6"/>
        <v>0</v>
      </c>
      <c r="AF35" s="7">
        <f t="shared" si="7"/>
        <v>5</v>
      </c>
      <c r="AG35" s="7">
        <f t="shared" si="8"/>
        <v>0</v>
      </c>
      <c r="AH35" s="8">
        <f t="shared" si="9"/>
        <v>0</v>
      </c>
      <c r="AI35" s="8">
        <f t="shared" si="10"/>
        <v>0</v>
      </c>
      <c r="AJ35" s="8">
        <f t="shared" si="11"/>
        <v>0</v>
      </c>
      <c r="AK35" s="8">
        <f t="shared" si="12"/>
        <v>0</v>
      </c>
      <c r="AL35" s="8">
        <f t="shared" si="13"/>
        <v>0</v>
      </c>
      <c r="AM35" s="8">
        <f t="shared" si="14"/>
        <v>0</v>
      </c>
      <c r="AN35" s="230"/>
      <c r="AO35" s="1">
        <v>1</v>
      </c>
      <c r="AP35" s="1"/>
      <c r="AQ35" s="1"/>
      <c r="AR35" s="1"/>
      <c r="AS35" s="1"/>
      <c r="AT35" s="1"/>
      <c r="AU35" s="1"/>
      <c r="AV35" s="1"/>
      <c r="AW35" s="229"/>
      <c r="AX35" s="40">
        <f t="shared" si="15"/>
        <v>0</v>
      </c>
      <c r="AY35" s="6">
        <f t="shared" si="16"/>
        <v>0</v>
      </c>
      <c r="AZ35" s="6">
        <f t="shared" si="17"/>
        <v>0</v>
      </c>
      <c r="BA35" s="6">
        <f t="shared" si="18"/>
        <v>0</v>
      </c>
      <c r="BB35" s="6">
        <f t="shared" si="19"/>
        <v>0</v>
      </c>
      <c r="BC35" s="6">
        <f t="shared" si="20"/>
        <v>0</v>
      </c>
      <c r="BD35" s="6">
        <f t="shared" si="21"/>
        <v>0</v>
      </c>
      <c r="BE35" s="6">
        <f t="shared" si="22"/>
        <v>0</v>
      </c>
      <c r="BF35" s="6">
        <f t="shared" si="23"/>
        <v>0</v>
      </c>
      <c r="BG35" s="70">
        <f t="shared" si="24"/>
        <v>0</v>
      </c>
      <c r="BH35" s="73"/>
    </row>
    <row r="36" spans="1:60" x14ac:dyDescent="0.25">
      <c r="A36" s="46">
        <f t="shared" si="25"/>
        <v>41877</v>
      </c>
      <c r="B36" s="3">
        <f t="shared" si="4"/>
        <v>35</v>
      </c>
      <c r="C36" s="375"/>
      <c r="D36" s="374"/>
      <c r="E36" s="373"/>
      <c r="F36" s="264" t="s">
        <v>52</v>
      </c>
      <c r="G36" s="379">
        <v>10</v>
      </c>
      <c r="H36" s="378">
        <v>15</v>
      </c>
      <c r="I36" s="242" t="s">
        <v>51</v>
      </c>
      <c r="J36" s="384">
        <v>16</v>
      </c>
      <c r="K36" s="376">
        <v>22.5</v>
      </c>
      <c r="L36" s="112"/>
      <c r="M36" s="112"/>
      <c r="N36" s="113"/>
      <c r="O36" s="76"/>
      <c r="P36" s="366"/>
      <c r="Q36" s="365"/>
      <c r="R36" s="88"/>
      <c r="S36" s="90"/>
      <c r="T36" s="91"/>
      <c r="U36" s="92"/>
      <c r="V36" s="90"/>
      <c r="W36" s="93"/>
      <c r="X36" s="90"/>
      <c r="Y36" s="90"/>
      <c r="Z36" s="91"/>
      <c r="AA36" s="92"/>
      <c r="AB36" s="94"/>
      <c r="AC36" s="95"/>
      <c r="AD36" s="364">
        <f t="shared" si="5"/>
        <v>6.5</v>
      </c>
      <c r="AE36" s="363">
        <f t="shared" si="6"/>
        <v>0</v>
      </c>
      <c r="AF36" s="7">
        <f t="shared" si="7"/>
        <v>5</v>
      </c>
      <c r="AG36" s="7">
        <f t="shared" si="8"/>
        <v>0</v>
      </c>
      <c r="AH36" s="8">
        <f t="shared" si="9"/>
        <v>0</v>
      </c>
      <c r="AI36" s="8">
        <f t="shared" si="10"/>
        <v>0</v>
      </c>
      <c r="AJ36" s="8">
        <f t="shared" si="11"/>
        <v>0</v>
      </c>
      <c r="AK36" s="8">
        <f t="shared" si="12"/>
        <v>0</v>
      </c>
      <c r="AL36" s="8">
        <f t="shared" si="13"/>
        <v>0</v>
      </c>
      <c r="AM36" s="8">
        <f t="shared" si="14"/>
        <v>0</v>
      </c>
      <c r="AN36" s="230"/>
      <c r="AO36" s="1">
        <v>1</v>
      </c>
      <c r="AP36" s="1"/>
      <c r="AQ36" s="1"/>
      <c r="AR36" s="1"/>
      <c r="AS36" s="1"/>
      <c r="AT36" s="1"/>
      <c r="AU36" s="1"/>
      <c r="AV36" s="1"/>
      <c r="AW36" s="229"/>
      <c r="AX36" s="40">
        <f t="shared" si="15"/>
        <v>0</v>
      </c>
      <c r="AY36" s="6">
        <f t="shared" si="16"/>
        <v>0</v>
      </c>
      <c r="AZ36" s="6">
        <f t="shared" si="17"/>
        <v>0</v>
      </c>
      <c r="BA36" s="6">
        <f t="shared" si="18"/>
        <v>0</v>
      </c>
      <c r="BB36" s="6">
        <f t="shared" si="19"/>
        <v>0</v>
      </c>
      <c r="BC36" s="6">
        <f t="shared" si="20"/>
        <v>0</v>
      </c>
      <c r="BD36" s="6">
        <f t="shared" si="21"/>
        <v>0</v>
      </c>
      <c r="BE36" s="6">
        <f t="shared" si="22"/>
        <v>0</v>
      </c>
      <c r="BF36" s="6">
        <f t="shared" si="23"/>
        <v>0</v>
      </c>
      <c r="BG36" s="70">
        <f t="shared" si="24"/>
        <v>0</v>
      </c>
      <c r="BH36" s="73"/>
    </row>
    <row r="37" spans="1:60" x14ac:dyDescent="0.25">
      <c r="A37" s="46">
        <f t="shared" si="25"/>
        <v>41878</v>
      </c>
      <c r="B37" s="3">
        <f t="shared" si="4"/>
        <v>35</v>
      </c>
      <c r="C37" s="375"/>
      <c r="D37" s="383"/>
      <c r="E37" s="373"/>
      <c r="F37" s="372" t="s">
        <v>52</v>
      </c>
      <c r="G37" s="371">
        <v>10</v>
      </c>
      <c r="H37" s="370">
        <v>15</v>
      </c>
      <c r="I37" s="146" t="s">
        <v>51</v>
      </c>
      <c r="J37" s="377">
        <v>16</v>
      </c>
      <c r="K37" s="376">
        <v>22.5</v>
      </c>
      <c r="L37" s="112"/>
      <c r="M37" s="112"/>
      <c r="N37" s="113"/>
      <c r="O37" s="76"/>
      <c r="P37" s="366"/>
      <c r="Q37" s="365"/>
      <c r="R37" s="88"/>
      <c r="S37" s="90"/>
      <c r="T37" s="91"/>
      <c r="U37" s="92"/>
      <c r="V37" s="90"/>
      <c r="W37" s="93"/>
      <c r="X37" s="90"/>
      <c r="Y37" s="90"/>
      <c r="Z37" s="91"/>
      <c r="AA37" s="92"/>
      <c r="AB37" s="94"/>
      <c r="AC37" s="95"/>
      <c r="AD37" s="364">
        <f t="shared" si="5"/>
        <v>6.5</v>
      </c>
      <c r="AE37" s="363">
        <f t="shared" si="6"/>
        <v>0</v>
      </c>
      <c r="AF37" s="7">
        <f t="shared" si="7"/>
        <v>5</v>
      </c>
      <c r="AG37" s="7">
        <f t="shared" si="8"/>
        <v>0</v>
      </c>
      <c r="AH37" s="8">
        <f t="shared" si="9"/>
        <v>0</v>
      </c>
      <c r="AI37" s="8">
        <f t="shared" si="10"/>
        <v>0</v>
      </c>
      <c r="AJ37" s="8">
        <f t="shared" si="11"/>
        <v>0</v>
      </c>
      <c r="AK37" s="8">
        <f t="shared" si="12"/>
        <v>0</v>
      </c>
      <c r="AL37" s="8">
        <f t="shared" si="13"/>
        <v>0</v>
      </c>
      <c r="AM37" s="8">
        <f t="shared" si="14"/>
        <v>0</v>
      </c>
      <c r="AN37" s="230"/>
      <c r="AO37" s="1">
        <v>1</v>
      </c>
      <c r="AP37" s="1"/>
      <c r="AQ37" s="1"/>
      <c r="AR37" s="1"/>
      <c r="AS37" s="1"/>
      <c r="AT37" s="1"/>
      <c r="AU37" s="1"/>
      <c r="AV37" s="1"/>
      <c r="AW37" s="229"/>
      <c r="AX37" s="40">
        <f t="shared" si="15"/>
        <v>0</v>
      </c>
      <c r="AY37" s="6">
        <f t="shared" si="16"/>
        <v>0</v>
      </c>
      <c r="AZ37" s="6">
        <f t="shared" si="17"/>
        <v>0</v>
      </c>
      <c r="BA37" s="6">
        <f t="shared" si="18"/>
        <v>0</v>
      </c>
      <c r="BB37" s="6">
        <f t="shared" si="19"/>
        <v>0</v>
      </c>
      <c r="BC37" s="6">
        <f t="shared" si="20"/>
        <v>0</v>
      </c>
      <c r="BD37" s="6">
        <f t="shared" si="21"/>
        <v>0</v>
      </c>
      <c r="BE37" s="6">
        <f t="shared" si="22"/>
        <v>0</v>
      </c>
      <c r="BF37" s="6">
        <f t="shared" si="23"/>
        <v>0</v>
      </c>
      <c r="BG37" s="70">
        <f t="shared" si="24"/>
        <v>0</v>
      </c>
      <c r="BH37" s="73"/>
    </row>
    <row r="38" spans="1:60" x14ac:dyDescent="0.25">
      <c r="A38" s="46">
        <f t="shared" si="25"/>
        <v>41879</v>
      </c>
      <c r="B38" s="3">
        <f t="shared" si="4"/>
        <v>35</v>
      </c>
      <c r="C38" s="375"/>
      <c r="D38" s="374"/>
      <c r="E38" s="373"/>
      <c r="F38" s="264" t="s">
        <v>52</v>
      </c>
      <c r="G38" s="379">
        <v>10</v>
      </c>
      <c r="H38" s="378">
        <v>15</v>
      </c>
      <c r="I38" s="146" t="s">
        <v>51</v>
      </c>
      <c r="J38" s="377">
        <v>16</v>
      </c>
      <c r="K38" s="376">
        <v>22.5</v>
      </c>
      <c r="L38" s="112"/>
      <c r="M38" s="367"/>
      <c r="N38" s="113"/>
      <c r="O38" s="76"/>
      <c r="P38" s="366"/>
      <c r="Q38" s="365"/>
      <c r="R38" s="88"/>
      <c r="S38" s="90"/>
      <c r="T38" s="91"/>
      <c r="U38" s="92"/>
      <c r="V38" s="90"/>
      <c r="W38" s="93"/>
      <c r="X38" s="90"/>
      <c r="Y38" s="90"/>
      <c r="Z38" s="91"/>
      <c r="AA38" s="92"/>
      <c r="AB38" s="94"/>
      <c r="AC38" s="95"/>
      <c r="AD38" s="364">
        <f t="shared" si="5"/>
        <v>6.5</v>
      </c>
      <c r="AE38" s="363">
        <f t="shared" si="6"/>
        <v>0</v>
      </c>
      <c r="AF38" s="7">
        <f t="shared" si="7"/>
        <v>5</v>
      </c>
      <c r="AG38" s="7">
        <f t="shared" si="8"/>
        <v>0</v>
      </c>
      <c r="AH38" s="8">
        <f t="shared" si="9"/>
        <v>0</v>
      </c>
      <c r="AI38" s="8">
        <f t="shared" si="10"/>
        <v>0</v>
      </c>
      <c r="AJ38" s="8">
        <f t="shared" si="11"/>
        <v>0</v>
      </c>
      <c r="AK38" s="8">
        <f t="shared" si="12"/>
        <v>0</v>
      </c>
      <c r="AL38" s="8">
        <f t="shared" si="13"/>
        <v>0</v>
      </c>
      <c r="AM38" s="8">
        <f t="shared" si="14"/>
        <v>0</v>
      </c>
      <c r="AN38" s="230"/>
      <c r="AO38" s="1">
        <v>1</v>
      </c>
      <c r="AP38" s="1"/>
      <c r="AQ38" s="1"/>
      <c r="AR38" s="1"/>
      <c r="AS38" s="1"/>
      <c r="AT38" s="1"/>
      <c r="AU38" s="1"/>
      <c r="AV38" s="1"/>
      <c r="AW38" s="229"/>
      <c r="AX38" s="40">
        <f t="shared" si="15"/>
        <v>0</v>
      </c>
      <c r="AY38" s="6">
        <f t="shared" si="16"/>
        <v>0</v>
      </c>
      <c r="AZ38" s="6">
        <f t="shared" si="17"/>
        <v>0</v>
      </c>
      <c r="BA38" s="6">
        <f t="shared" si="18"/>
        <v>0</v>
      </c>
      <c r="BB38" s="6">
        <f t="shared" si="19"/>
        <v>0</v>
      </c>
      <c r="BC38" s="6">
        <f t="shared" si="20"/>
        <v>0</v>
      </c>
      <c r="BD38" s="6">
        <f t="shared" si="21"/>
        <v>0</v>
      </c>
      <c r="BE38" s="6">
        <f t="shared" si="22"/>
        <v>0</v>
      </c>
      <c r="BF38" s="6">
        <f t="shared" si="23"/>
        <v>0</v>
      </c>
      <c r="BG38" s="70">
        <f t="shared" si="24"/>
        <v>0</v>
      </c>
      <c r="BH38" s="73"/>
    </row>
    <row r="39" spans="1:60" x14ac:dyDescent="0.25">
      <c r="A39" s="46" t="e">
        <f>IF(VLOOKUP($A$11,#REF!,5)&gt;28,VLOOKUP(Toulouse!$A$11,#REF!,2),"")</f>
        <v>#REF!</v>
      </c>
      <c r="B39" s="3" t="e">
        <f>IF(A39="","",WEEKNUM(A39,2))</f>
        <v>#REF!</v>
      </c>
      <c r="C39" s="382"/>
      <c r="D39" s="381"/>
      <c r="E39" s="380"/>
      <c r="F39" s="264" t="s">
        <v>52</v>
      </c>
      <c r="G39" s="379">
        <v>10</v>
      </c>
      <c r="H39" s="378">
        <v>15</v>
      </c>
      <c r="I39" s="146" t="s">
        <v>51</v>
      </c>
      <c r="J39" s="377">
        <v>16</v>
      </c>
      <c r="K39" s="376">
        <v>22.5</v>
      </c>
      <c r="L39" s="112"/>
      <c r="M39" s="367"/>
      <c r="N39" s="113"/>
      <c r="O39" s="76"/>
      <c r="P39" s="366"/>
      <c r="Q39" s="365"/>
      <c r="R39" s="88"/>
      <c r="S39" s="90"/>
      <c r="T39" s="91"/>
      <c r="U39" s="92"/>
      <c r="V39" s="90"/>
      <c r="W39" s="93"/>
      <c r="X39" s="90"/>
      <c r="Y39" s="90"/>
      <c r="Z39" s="91"/>
      <c r="AA39" s="92"/>
      <c r="AB39" s="94"/>
      <c r="AC39" s="95"/>
      <c r="AD39" s="364">
        <f t="shared" si="5"/>
        <v>6.5</v>
      </c>
      <c r="AE39" s="363">
        <f t="shared" si="6"/>
        <v>0</v>
      </c>
      <c r="AF39" s="7">
        <f t="shared" si="7"/>
        <v>5</v>
      </c>
      <c r="AG39" s="7">
        <f t="shared" si="8"/>
        <v>0</v>
      </c>
      <c r="AH39" s="8">
        <f t="shared" si="9"/>
        <v>0</v>
      </c>
      <c r="AI39" s="8">
        <f t="shared" si="10"/>
        <v>0</v>
      </c>
      <c r="AJ39" s="8">
        <f t="shared" si="11"/>
        <v>0</v>
      </c>
      <c r="AK39" s="8">
        <f t="shared" si="12"/>
        <v>0</v>
      </c>
      <c r="AL39" s="8">
        <f t="shared" si="13"/>
        <v>0</v>
      </c>
      <c r="AM39" s="8">
        <f t="shared" si="14"/>
        <v>0</v>
      </c>
      <c r="AN39" s="230"/>
      <c r="AO39" s="1">
        <v>1</v>
      </c>
      <c r="AP39" s="1"/>
      <c r="AQ39" s="1"/>
      <c r="AR39" s="1"/>
      <c r="AS39" s="1"/>
      <c r="AT39" s="1"/>
      <c r="AU39" s="1"/>
      <c r="AV39" s="1"/>
      <c r="AW39" s="229"/>
      <c r="AX39" s="40">
        <f t="shared" si="15"/>
        <v>0</v>
      </c>
      <c r="AY39" s="6">
        <f t="shared" si="16"/>
        <v>0</v>
      </c>
      <c r="AZ39" s="6">
        <f t="shared" si="17"/>
        <v>0</v>
      </c>
      <c r="BA39" s="6">
        <f t="shared" si="18"/>
        <v>0</v>
      </c>
      <c r="BB39" s="6">
        <f t="shared" si="19"/>
        <v>0</v>
      </c>
      <c r="BC39" s="6">
        <f t="shared" si="20"/>
        <v>0</v>
      </c>
      <c r="BD39" s="6">
        <f t="shared" si="21"/>
        <v>0</v>
      </c>
      <c r="BE39" s="6">
        <f t="shared" si="22"/>
        <v>0</v>
      </c>
      <c r="BF39" s="6">
        <f t="shared" si="23"/>
        <v>0</v>
      </c>
      <c r="BG39" s="70">
        <f t="shared" si="24"/>
        <v>0</v>
      </c>
      <c r="BH39" s="73"/>
    </row>
    <row r="40" spans="1:60" x14ac:dyDescent="0.25">
      <c r="A40" s="46" t="e">
        <f>IF(VLOOKUP($A$11,#REF!,5)&gt;29,VLOOKUP(Toulouse!$A$11,#REF!,3),"")</f>
        <v>#REF!</v>
      </c>
      <c r="B40" s="3" t="e">
        <f>IF(A40="","",WEEKNUM(A40,2))</f>
        <v>#REF!</v>
      </c>
      <c r="C40" s="375"/>
      <c r="D40" s="374"/>
      <c r="E40" s="373"/>
      <c r="F40" s="372" t="s">
        <v>52</v>
      </c>
      <c r="G40" s="371"/>
      <c r="H40" s="370"/>
      <c r="I40" s="146" t="s">
        <v>51</v>
      </c>
      <c r="J40" s="369">
        <v>11</v>
      </c>
      <c r="K40" s="368">
        <v>20</v>
      </c>
      <c r="L40" s="112"/>
      <c r="M40" s="367"/>
      <c r="N40" s="113"/>
      <c r="O40" s="76"/>
      <c r="P40" s="366"/>
      <c r="Q40" s="365"/>
      <c r="R40" s="88"/>
      <c r="S40" s="90"/>
      <c r="T40" s="91"/>
      <c r="U40" s="92"/>
      <c r="V40" s="90"/>
      <c r="W40" s="93"/>
      <c r="X40" s="90"/>
      <c r="Y40" s="90"/>
      <c r="Z40" s="91"/>
      <c r="AA40" s="92"/>
      <c r="AB40" s="94"/>
      <c r="AC40" s="95"/>
      <c r="AD40" s="364">
        <f t="shared" si="5"/>
        <v>9</v>
      </c>
      <c r="AE40" s="363">
        <f t="shared" si="6"/>
        <v>0</v>
      </c>
      <c r="AF40" s="7">
        <f t="shared" si="7"/>
        <v>0</v>
      </c>
      <c r="AG40" s="7">
        <f t="shared" si="8"/>
        <v>0</v>
      </c>
      <c r="AH40" s="8">
        <f t="shared" si="9"/>
        <v>0</v>
      </c>
      <c r="AI40" s="8">
        <f t="shared" si="10"/>
        <v>0</v>
      </c>
      <c r="AJ40" s="8">
        <f t="shared" si="11"/>
        <v>0</v>
      </c>
      <c r="AK40" s="8">
        <f t="shared" si="12"/>
        <v>0</v>
      </c>
      <c r="AL40" s="8">
        <f t="shared" si="13"/>
        <v>0</v>
      </c>
      <c r="AM40" s="8">
        <f t="shared" si="14"/>
        <v>0</v>
      </c>
      <c r="AN40" s="230"/>
      <c r="AO40" s="1">
        <v>1</v>
      </c>
      <c r="AP40" s="1"/>
      <c r="AQ40" s="1"/>
      <c r="AR40" s="1"/>
      <c r="AS40" s="1"/>
      <c r="AT40" s="1"/>
      <c r="AU40" s="1"/>
      <c r="AV40" s="1"/>
      <c r="AW40" s="229"/>
      <c r="AX40" s="40">
        <f t="shared" si="15"/>
        <v>1.9782407407407421</v>
      </c>
      <c r="AY40" s="6">
        <f t="shared" si="16"/>
        <v>0</v>
      </c>
      <c r="AZ40" s="6">
        <f t="shared" si="17"/>
        <v>0</v>
      </c>
      <c r="BA40" s="6">
        <f t="shared" si="18"/>
        <v>0</v>
      </c>
      <c r="BB40" s="6">
        <f t="shared" si="19"/>
        <v>0</v>
      </c>
      <c r="BC40" s="6">
        <f t="shared" si="20"/>
        <v>0</v>
      </c>
      <c r="BD40" s="6">
        <f t="shared" si="21"/>
        <v>0</v>
      </c>
      <c r="BE40" s="6">
        <f t="shared" si="22"/>
        <v>0</v>
      </c>
      <c r="BF40" s="6">
        <f t="shared" si="23"/>
        <v>0</v>
      </c>
      <c r="BG40" s="70">
        <f t="shared" si="24"/>
        <v>0</v>
      </c>
      <c r="BH40" s="73"/>
    </row>
    <row r="41" spans="1:60" ht="15.75" thickBot="1" x14ac:dyDescent="0.3">
      <c r="A41" s="47" t="e">
        <f>IF(VLOOKUP($A$11,#REF!,5)=31,VLOOKUP(Toulouse!$A$11,#REF!,4),"")</f>
        <v>#REF!</v>
      </c>
      <c r="B41" s="48" t="e">
        <f>IF(A41="","",WEEKNUM(A41,2))</f>
        <v>#REF!</v>
      </c>
      <c r="C41" s="362"/>
      <c r="D41" s="361"/>
      <c r="E41" s="360"/>
      <c r="F41" s="359" t="s">
        <v>52</v>
      </c>
      <c r="G41" s="358">
        <v>11</v>
      </c>
      <c r="H41" s="357">
        <v>22</v>
      </c>
      <c r="I41" s="146" t="s">
        <v>51</v>
      </c>
      <c r="J41" s="356"/>
      <c r="K41" s="355"/>
      <c r="L41" s="115"/>
      <c r="M41" s="115"/>
      <c r="N41" s="116"/>
      <c r="O41" s="354"/>
      <c r="P41" s="354"/>
      <c r="Q41" s="353"/>
      <c r="R41" s="97"/>
      <c r="S41" s="99"/>
      <c r="T41" s="100"/>
      <c r="U41" s="101"/>
      <c r="V41" s="99"/>
      <c r="W41" s="102"/>
      <c r="X41" s="99"/>
      <c r="Y41" s="99"/>
      <c r="Z41" s="100"/>
      <c r="AA41" s="101"/>
      <c r="AB41" s="103"/>
      <c r="AC41" s="104"/>
      <c r="AD41" s="352">
        <f t="shared" si="5"/>
        <v>0</v>
      </c>
      <c r="AE41" s="351">
        <f t="shared" si="6"/>
        <v>0</v>
      </c>
      <c r="AF41" s="38">
        <f t="shared" si="7"/>
        <v>11</v>
      </c>
      <c r="AG41" s="38">
        <f t="shared" si="8"/>
        <v>0</v>
      </c>
      <c r="AH41" s="39">
        <f t="shared" si="9"/>
        <v>0</v>
      </c>
      <c r="AI41" s="39">
        <f t="shared" si="10"/>
        <v>0</v>
      </c>
      <c r="AJ41" s="39">
        <f t="shared" si="11"/>
        <v>0</v>
      </c>
      <c r="AK41" s="39">
        <f t="shared" si="12"/>
        <v>0</v>
      </c>
      <c r="AL41" s="39">
        <f t="shared" si="13"/>
        <v>0</v>
      </c>
      <c r="AM41" s="39">
        <f t="shared" si="14"/>
        <v>0</v>
      </c>
      <c r="AN41" s="206"/>
      <c r="AO41" s="1">
        <v>1</v>
      </c>
      <c r="AP41" s="49"/>
      <c r="AQ41" s="49"/>
      <c r="AR41" s="49"/>
      <c r="AS41" s="49"/>
      <c r="AT41" s="49"/>
      <c r="AU41" s="49"/>
      <c r="AV41" s="49"/>
      <c r="AW41" s="205"/>
      <c r="AX41" s="55">
        <f t="shared" si="15"/>
        <v>0</v>
      </c>
      <c r="AY41" s="41">
        <f t="shared" si="16"/>
        <v>0</v>
      </c>
      <c r="AZ41" s="41">
        <f t="shared" si="17"/>
        <v>3.9782407407407421</v>
      </c>
      <c r="BA41" s="41">
        <f t="shared" si="18"/>
        <v>0</v>
      </c>
      <c r="BB41" s="41">
        <f t="shared" si="19"/>
        <v>0</v>
      </c>
      <c r="BC41" s="41">
        <f t="shared" si="20"/>
        <v>0</v>
      </c>
      <c r="BD41" s="41">
        <f t="shared" si="21"/>
        <v>0</v>
      </c>
      <c r="BE41" s="41">
        <f t="shared" si="22"/>
        <v>0</v>
      </c>
      <c r="BF41" s="41">
        <f t="shared" si="23"/>
        <v>0</v>
      </c>
      <c r="BG41" s="71">
        <f t="shared" si="24"/>
        <v>0</v>
      </c>
      <c r="BH41" s="74"/>
    </row>
    <row r="42" spans="1:60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60" x14ac:dyDescent="0.25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60" x14ac:dyDescent="0.25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60" x14ac:dyDescent="0.25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60" x14ac:dyDescent="0.2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60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60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3:15" x14ac:dyDescent="0.25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3:15" x14ac:dyDescent="0.25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3:15" x14ac:dyDescent="0.25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3:15" x14ac:dyDescent="0.25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3:15" x14ac:dyDescent="0.25"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3:15" x14ac:dyDescent="0.25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</sheetData>
  <sheetProtection selectLockedCells="1"/>
  <mergeCells count="11">
    <mergeCell ref="AD8:AM8"/>
    <mergeCell ref="A1:C1"/>
    <mergeCell ref="A2:C2"/>
    <mergeCell ref="A3:C3"/>
    <mergeCell ref="A4:C4"/>
    <mergeCell ref="A5:BH5"/>
    <mergeCell ref="A8:AC8"/>
    <mergeCell ref="AA6:AC6"/>
    <mergeCell ref="AA7:AC7"/>
    <mergeCell ref="AX8:BG8"/>
    <mergeCell ref="AN8:AW8"/>
  </mergeCells>
  <conditionalFormatting sqref="AD11:AM41">
    <cfRule type="cellIs" dxfId="11" priority="1" operator="equal">
      <formula>0</formula>
    </cfRule>
    <cfRule type="cellIs" dxfId="10" priority="2" operator="lessThanOrEqual">
      <formula>10</formula>
    </cfRule>
    <cfRule type="cellIs" dxfId="9" priority="3" operator="equal">
      <formula>0</formula>
    </cfRule>
    <cfRule type="cellIs" dxfId="8" priority="4" operator="greaterThan">
      <formula>10</formula>
    </cfRule>
  </conditionalFormatting>
  <dataValidations count="1">
    <dataValidation type="list" allowBlank="1" showInputMessage="1" showErrorMessage="1" sqref="AD6:AM6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H54"/>
  <sheetViews>
    <sheetView zoomScale="75" zoomScaleNormal="75" workbookViewId="0">
      <pane xSplit="1" ySplit="10" topLeftCell="R14" activePane="bottomRight" state="frozen"/>
      <selection activeCell="AL27" sqref="AL27"/>
      <selection pane="topRight" activeCell="AL27" sqref="AL27"/>
      <selection pane="bottomLeft" activeCell="AL27" sqref="AL27"/>
      <selection pane="bottomRight" activeCell="A5" sqref="A5:BH5"/>
    </sheetView>
  </sheetViews>
  <sheetFormatPr baseColWidth="10" defaultColWidth="9.140625" defaultRowHeight="15" x14ac:dyDescent="0.25"/>
  <cols>
    <col min="1" max="1" width="28.28515625" style="4" customWidth="1"/>
    <col min="2" max="2" width="10.140625" style="5" customWidth="1"/>
    <col min="3" max="3" width="9.42578125" style="2" bestFit="1" customWidth="1"/>
    <col min="4" max="5" width="6.42578125" style="2" bestFit="1" customWidth="1"/>
    <col min="6" max="6" width="9.42578125" style="2" bestFit="1" customWidth="1"/>
    <col min="7" max="8" width="6" style="2" customWidth="1"/>
    <col min="9" max="9" width="10.28515625" style="2" bestFit="1" customWidth="1"/>
    <col min="10" max="10" width="7.140625" style="2" bestFit="1" customWidth="1"/>
    <col min="11" max="11" width="6.42578125" style="2" bestFit="1" customWidth="1"/>
    <col min="12" max="12" width="8.28515625" style="2" bestFit="1" customWidth="1"/>
    <col min="13" max="14" width="6" style="2" customWidth="1"/>
    <col min="15" max="15" width="7.42578125" style="2" bestFit="1" customWidth="1"/>
    <col min="16" max="16" width="7.140625" style="2" customWidth="1"/>
    <col min="17" max="17" width="6.42578125" style="2" customWidth="1"/>
    <col min="18" max="18" width="7.42578125" style="2" customWidth="1"/>
    <col min="19" max="20" width="6" style="2" customWidth="1"/>
    <col min="21" max="21" width="6.7109375" style="2" customWidth="1"/>
    <col min="22" max="22" width="6.85546875" style="2" customWidth="1"/>
    <col min="23" max="23" width="6" style="2" customWidth="1"/>
    <col min="24" max="24" width="5.42578125" style="2" customWidth="1"/>
    <col min="25" max="25" width="6.85546875" style="2" customWidth="1"/>
    <col min="26" max="26" width="6" style="2" customWidth="1"/>
    <col min="27" max="27" width="6.7109375" style="2" customWidth="1"/>
    <col min="28" max="29" width="6" style="2" customWidth="1"/>
    <col min="30" max="30" width="8.5703125" style="2" customWidth="1"/>
    <col min="31" max="31" width="7.5703125" style="2" bestFit="1" customWidth="1"/>
    <col min="32" max="32" width="7.42578125" style="2" bestFit="1" customWidth="1"/>
    <col min="33" max="33" width="9.42578125" style="2" bestFit="1" customWidth="1"/>
    <col min="34" max="34" width="8.5703125" style="2" customWidth="1"/>
    <col min="35" max="35" width="8.28515625" style="2" bestFit="1" customWidth="1"/>
    <col min="36" max="36" width="8.7109375" style="2" customWidth="1"/>
    <col min="37" max="39" width="7.140625" style="2" customWidth="1"/>
    <col min="40" max="40" width="8.5703125" style="2" bestFit="1" customWidth="1"/>
    <col min="41" max="41" width="6.85546875" style="2" bestFit="1" customWidth="1"/>
    <col min="42" max="42" width="7.42578125" style="2" bestFit="1" customWidth="1"/>
    <col min="43" max="43" width="9.42578125" style="2" bestFit="1" customWidth="1"/>
    <col min="44" max="44" width="6.42578125" style="2" bestFit="1" customWidth="1"/>
    <col min="45" max="45" width="8.28515625" style="2" bestFit="1" customWidth="1"/>
    <col min="46" max="46" width="8" style="2" bestFit="1" customWidth="1"/>
    <col min="47" max="47" width="7.140625" style="2" bestFit="1" customWidth="1"/>
    <col min="48" max="49" width="7.140625" style="2" customWidth="1"/>
    <col min="50" max="50" width="8.5703125" style="2" bestFit="1" customWidth="1"/>
    <col min="51" max="51" width="7.5703125" style="2" bestFit="1" customWidth="1"/>
    <col min="52" max="52" width="7.42578125" style="2" bestFit="1" customWidth="1"/>
    <col min="53" max="53" width="9.42578125" style="2" bestFit="1" customWidth="1"/>
    <col min="54" max="54" width="7.5703125" style="2" bestFit="1" customWidth="1"/>
    <col min="55" max="55" width="8.28515625" style="2" bestFit="1" customWidth="1"/>
    <col min="56" max="56" width="8" style="2" bestFit="1" customWidth="1"/>
    <col min="57" max="59" width="7.5703125" style="2" bestFit="1" customWidth="1"/>
    <col min="60" max="60" width="10.7109375" style="2" bestFit="1" customWidth="1"/>
    <col min="61" max="16384" width="9.140625" style="2"/>
  </cols>
  <sheetData>
    <row r="1" spans="1:60" ht="16.5" thickBot="1" x14ac:dyDescent="0.3">
      <c r="A1" s="433" t="s">
        <v>50</v>
      </c>
      <c r="B1" s="434"/>
      <c r="C1" s="434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0"/>
      <c r="S1" s="350"/>
      <c r="T1" s="350"/>
      <c r="U1" s="350"/>
      <c r="V1" s="350"/>
      <c r="W1" s="350"/>
      <c r="X1" s="350"/>
      <c r="Y1" s="350"/>
      <c r="Z1" s="350"/>
      <c r="AA1" s="350"/>
      <c r="AB1" s="350"/>
      <c r="AC1" s="350"/>
      <c r="AD1" s="348">
        <f t="shared" ref="AD1:AM1" si="0">SUM(AD11:AD59)</f>
        <v>122.5</v>
      </c>
      <c r="AE1" s="348">
        <f t="shared" si="0"/>
        <v>153</v>
      </c>
      <c r="AF1" s="348">
        <f t="shared" si="0"/>
        <v>153.75</v>
      </c>
      <c r="AG1" s="348">
        <f t="shared" si="0"/>
        <v>45</v>
      </c>
      <c r="AH1" s="348">
        <f t="shared" si="0"/>
        <v>12</v>
      </c>
      <c r="AI1" s="348">
        <f t="shared" si="0"/>
        <v>68</v>
      </c>
      <c r="AJ1" s="348">
        <f t="shared" si="0"/>
        <v>117</v>
      </c>
      <c r="AK1" s="348">
        <f t="shared" si="0"/>
        <v>8.75</v>
      </c>
      <c r="AL1" s="348">
        <f t="shared" si="0"/>
        <v>120</v>
      </c>
      <c r="AM1" s="348">
        <f t="shared" si="0"/>
        <v>0</v>
      </c>
      <c r="AN1" s="348">
        <f>SUM(AN11:AN41)</f>
        <v>0</v>
      </c>
      <c r="AO1" s="348">
        <f>SUM(AO11:AO59)</f>
        <v>5</v>
      </c>
      <c r="AP1" s="348">
        <f>SUM(AP11:AP59)</f>
        <v>0</v>
      </c>
      <c r="AQ1" s="348">
        <f>SUM(AQ11:AQ59)</f>
        <v>15</v>
      </c>
      <c r="AR1" s="348">
        <f>SUM(AR11:AR59)*5/3</f>
        <v>35</v>
      </c>
      <c r="AS1" s="348">
        <f>SUM(AS11:AS59)</f>
        <v>10</v>
      </c>
      <c r="AT1" s="348">
        <f>SUM(AT11:AT59)</f>
        <v>1</v>
      </c>
      <c r="AU1" s="348">
        <f>SUM(AU11:AU59)*5/3</f>
        <v>26.666666666666668</v>
      </c>
      <c r="AV1" s="348">
        <f t="shared" ref="AV1:BG1" si="1">SUM(AV11:AV59)</f>
        <v>5</v>
      </c>
      <c r="AW1" s="348">
        <f t="shared" si="1"/>
        <v>5</v>
      </c>
      <c r="AX1" s="348">
        <f t="shared" si="1"/>
        <v>18.347685185185192</v>
      </c>
      <c r="AY1" s="348">
        <f t="shared" si="1"/>
        <v>52.304166666666688</v>
      </c>
      <c r="AZ1" s="348">
        <f t="shared" si="1"/>
        <v>38.554166666666674</v>
      </c>
      <c r="BA1" s="348">
        <f t="shared" si="1"/>
        <v>45</v>
      </c>
      <c r="BB1" s="348">
        <f t="shared" si="1"/>
        <v>6.1870370370370376</v>
      </c>
      <c r="BC1" s="348">
        <f t="shared" si="1"/>
        <v>11.934722222222227</v>
      </c>
      <c r="BD1" s="348">
        <f t="shared" si="1"/>
        <v>10.391203703703709</v>
      </c>
      <c r="BE1" s="348">
        <f t="shared" si="1"/>
        <v>4.7374999999999998</v>
      </c>
      <c r="BF1" s="348">
        <f t="shared" si="1"/>
        <v>13.912962962962968</v>
      </c>
      <c r="BG1" s="348">
        <f t="shared" si="1"/>
        <v>0</v>
      </c>
      <c r="BH1" s="349">
        <f>SUM(BH11:BH41)</f>
        <v>120</v>
      </c>
    </row>
    <row r="2" spans="1:60" ht="15.75" x14ac:dyDescent="0.25">
      <c r="A2" s="435" t="s">
        <v>49</v>
      </c>
      <c r="B2" s="436"/>
      <c r="C2" s="437"/>
      <c r="D2" s="347"/>
      <c r="E2" s="347"/>
      <c r="F2" s="347"/>
      <c r="G2" s="347"/>
      <c r="H2" s="347"/>
      <c r="I2" s="347"/>
      <c r="J2" s="347"/>
      <c r="K2" s="347"/>
      <c r="L2" s="347"/>
      <c r="M2" s="347"/>
      <c r="N2" s="347"/>
      <c r="O2" s="347"/>
      <c r="P2" s="347"/>
      <c r="Q2" s="347"/>
      <c r="R2" s="347"/>
      <c r="S2" s="347"/>
      <c r="T2" s="347"/>
      <c r="U2" s="347"/>
      <c r="V2" s="347"/>
      <c r="W2" s="347"/>
      <c r="X2" s="347"/>
      <c r="Y2" s="347"/>
      <c r="Z2" s="347"/>
      <c r="AA2" s="347"/>
      <c r="AB2" s="347"/>
      <c r="AC2" s="347"/>
      <c r="AD2" s="346"/>
      <c r="AE2" s="346"/>
      <c r="AF2" s="346"/>
      <c r="AG2" s="346"/>
      <c r="AH2" s="346"/>
      <c r="AI2" s="346"/>
      <c r="AJ2" s="346"/>
      <c r="AK2" s="346"/>
      <c r="AL2" s="346"/>
      <c r="AM2" s="346"/>
      <c r="AN2" s="348">
        <f t="shared" ref="AN2:AW2" si="2">SUM(AN11:AN41)</f>
        <v>0</v>
      </c>
      <c r="AO2" s="348">
        <f t="shared" si="2"/>
        <v>5</v>
      </c>
      <c r="AP2" s="348">
        <f t="shared" si="2"/>
        <v>0</v>
      </c>
      <c r="AQ2" s="348">
        <f t="shared" si="2"/>
        <v>15</v>
      </c>
      <c r="AR2" s="348">
        <f t="shared" si="2"/>
        <v>21</v>
      </c>
      <c r="AS2" s="348">
        <f t="shared" si="2"/>
        <v>10</v>
      </c>
      <c r="AT2" s="348">
        <f t="shared" si="2"/>
        <v>1</v>
      </c>
      <c r="AU2" s="348">
        <f t="shared" si="2"/>
        <v>16</v>
      </c>
      <c r="AV2" s="348">
        <f t="shared" si="2"/>
        <v>5</v>
      </c>
      <c r="AW2" s="348">
        <f t="shared" si="2"/>
        <v>5</v>
      </c>
      <c r="AX2" s="345">
        <f t="shared" ref="AX2:BG2" si="3">AX3/21.6</f>
        <v>7.0217592592592579</v>
      </c>
      <c r="AY2" s="345">
        <f t="shared" si="3"/>
        <v>7.0217592592592579</v>
      </c>
      <c r="AZ2" s="345">
        <f t="shared" si="3"/>
        <v>7.0217592592592579</v>
      </c>
      <c r="BA2" s="345">
        <f t="shared" si="3"/>
        <v>0</v>
      </c>
      <c r="BB2" s="345">
        <f t="shared" si="3"/>
        <v>2.9064814814814812</v>
      </c>
      <c r="BC2" s="345">
        <f t="shared" si="3"/>
        <v>7.0217592592592579</v>
      </c>
      <c r="BD2" s="345">
        <f t="shared" si="3"/>
        <v>7.0217592592592579</v>
      </c>
      <c r="BE2" s="345">
        <f t="shared" si="3"/>
        <v>4.0125000000000002</v>
      </c>
      <c r="BF2" s="345">
        <f t="shared" si="3"/>
        <v>7.0217592592592579</v>
      </c>
      <c r="BG2" s="345">
        <f t="shared" si="3"/>
        <v>0</v>
      </c>
      <c r="BH2" s="343"/>
    </row>
    <row r="3" spans="1:60" ht="15.75" x14ac:dyDescent="0.25">
      <c r="A3" s="435" t="s">
        <v>48</v>
      </c>
      <c r="B3" s="436"/>
      <c r="C3" s="437"/>
      <c r="D3" s="347"/>
      <c r="E3" s="347"/>
      <c r="F3" s="347"/>
      <c r="G3" s="347"/>
      <c r="H3" s="347"/>
      <c r="I3" s="347"/>
      <c r="J3" s="347"/>
      <c r="K3" s="347"/>
      <c r="L3" s="347"/>
      <c r="M3" s="347"/>
      <c r="N3" s="347"/>
      <c r="O3" s="347"/>
      <c r="P3" s="347"/>
      <c r="Q3" s="347"/>
      <c r="R3" s="347"/>
      <c r="S3" s="347"/>
      <c r="T3" s="347"/>
      <c r="U3" s="347"/>
      <c r="V3" s="347"/>
      <c r="W3" s="347"/>
      <c r="X3" s="347"/>
      <c r="Y3" s="347"/>
      <c r="Z3" s="347"/>
      <c r="AA3" s="347"/>
      <c r="AB3" s="347"/>
      <c r="AC3" s="347"/>
      <c r="AD3" s="346"/>
      <c r="AE3" s="346"/>
      <c r="AF3" s="346"/>
      <c r="AG3" s="346"/>
      <c r="AH3" s="346"/>
      <c r="AI3" s="346"/>
      <c r="AJ3" s="346"/>
      <c r="AK3" s="346"/>
      <c r="AL3" s="346"/>
      <c r="AM3" s="346"/>
      <c r="AN3" s="346"/>
      <c r="AO3" s="346"/>
      <c r="AP3" s="346"/>
      <c r="AQ3" s="346"/>
      <c r="AR3" s="346"/>
      <c r="AS3" s="346"/>
      <c r="AT3" s="346"/>
      <c r="AU3" s="346"/>
      <c r="AV3" s="346"/>
      <c r="AW3" s="346"/>
      <c r="AX3" s="345">
        <v>151.66999999999999</v>
      </c>
      <c r="AY3" s="345">
        <v>151.66999999999999</v>
      </c>
      <c r="AZ3" s="345">
        <v>151.66999999999999</v>
      </c>
      <c r="BA3" s="345"/>
      <c r="BB3" s="345">
        <v>62.78</v>
      </c>
      <c r="BC3" s="345">
        <v>151.66999999999999</v>
      </c>
      <c r="BD3" s="345">
        <v>151.66999999999999</v>
      </c>
      <c r="BE3" s="345">
        <v>86.67</v>
      </c>
      <c r="BF3" s="344">
        <v>151.66999999999999</v>
      </c>
      <c r="BG3" s="344"/>
      <c r="BH3" s="343"/>
    </row>
    <row r="4" spans="1:60" ht="15.75" x14ac:dyDescent="0.25">
      <c r="A4" s="438" t="s">
        <v>47</v>
      </c>
      <c r="B4" s="439"/>
      <c r="C4" s="440"/>
      <c r="D4" s="342"/>
      <c r="E4" s="342"/>
      <c r="F4" s="342"/>
      <c r="G4" s="342"/>
      <c r="H4" s="342"/>
      <c r="I4" s="342"/>
      <c r="J4" s="342"/>
      <c r="K4" s="342"/>
      <c r="L4" s="342"/>
      <c r="M4" s="342"/>
      <c r="N4" s="342"/>
      <c r="O4" s="342"/>
      <c r="P4" s="342"/>
      <c r="Q4" s="342"/>
      <c r="R4" s="342"/>
      <c r="S4" s="342"/>
      <c r="T4" s="342"/>
      <c r="U4" s="342"/>
      <c r="V4" s="342"/>
      <c r="W4" s="342"/>
      <c r="X4" s="342"/>
      <c r="Y4" s="342"/>
      <c r="Z4" s="342"/>
      <c r="AA4" s="342"/>
      <c r="AB4" s="342"/>
      <c r="AC4" s="342"/>
      <c r="AD4" s="341"/>
      <c r="AE4" s="341"/>
      <c r="AF4" s="341"/>
      <c r="AG4" s="341"/>
      <c r="AH4" s="341"/>
      <c r="AI4" s="341"/>
      <c r="AJ4" s="341"/>
      <c r="AK4" s="341"/>
      <c r="AL4" s="341"/>
      <c r="AM4" s="341"/>
      <c r="AN4" s="341"/>
      <c r="AO4" s="341"/>
      <c r="AP4" s="341"/>
      <c r="AQ4" s="341"/>
      <c r="AR4" s="341"/>
      <c r="AS4" s="341"/>
      <c r="AT4" s="341"/>
      <c r="AU4" s="341"/>
      <c r="AV4" s="341"/>
      <c r="AW4" s="341"/>
      <c r="AX4" s="340">
        <f t="shared" ref="AX4:BF4" si="4">IF(AD1=0,"",IF(AD1&gt;AX3,AD1-AX3,0))</f>
        <v>0</v>
      </c>
      <c r="AY4" s="340">
        <f t="shared" si="4"/>
        <v>1.3300000000000125</v>
      </c>
      <c r="AZ4" s="340">
        <f t="shared" si="4"/>
        <v>2.0800000000000125</v>
      </c>
      <c r="BA4" s="340">
        <f t="shared" si="4"/>
        <v>45</v>
      </c>
      <c r="BB4" s="340">
        <f t="shared" si="4"/>
        <v>0</v>
      </c>
      <c r="BC4" s="340">
        <f t="shared" si="4"/>
        <v>0</v>
      </c>
      <c r="BD4" s="340">
        <f t="shared" si="4"/>
        <v>0</v>
      </c>
      <c r="BE4" s="340">
        <f t="shared" si="4"/>
        <v>0</v>
      </c>
      <c r="BF4" s="340">
        <f t="shared" si="4"/>
        <v>0</v>
      </c>
      <c r="BG4" s="340"/>
      <c r="BH4" s="339">
        <f>IF(AN1&gt;BH3,AN1-BH3,0)</f>
        <v>0</v>
      </c>
    </row>
    <row r="5" spans="1:60" ht="31.5" x14ac:dyDescent="0.25">
      <c r="A5" s="441" t="s">
        <v>46</v>
      </c>
      <c r="B5" s="442"/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442"/>
      <c r="AF5" s="442"/>
      <c r="AG5" s="442"/>
      <c r="AH5" s="442"/>
      <c r="AI5" s="442"/>
      <c r="AJ5" s="442"/>
      <c r="AK5" s="442"/>
      <c r="AL5" s="442"/>
      <c r="AM5" s="442"/>
      <c r="AN5" s="442"/>
      <c r="AO5" s="442"/>
      <c r="AP5" s="442"/>
      <c r="AQ5" s="442"/>
      <c r="AR5" s="442"/>
      <c r="AS5" s="442"/>
      <c r="AT5" s="442"/>
      <c r="AU5" s="442"/>
      <c r="AV5" s="442"/>
      <c r="AW5" s="442"/>
      <c r="AX5" s="442"/>
      <c r="AY5" s="442"/>
      <c r="AZ5" s="442"/>
      <c r="BA5" s="442"/>
      <c r="BB5" s="442"/>
      <c r="BC5" s="442"/>
      <c r="BD5" s="442"/>
      <c r="BE5" s="442"/>
      <c r="BF5" s="442"/>
      <c r="BG5" s="442"/>
      <c r="BH5" s="443"/>
    </row>
    <row r="6" spans="1:60" ht="18.75" customHeight="1" x14ac:dyDescent="0.25">
      <c r="A6" s="336"/>
      <c r="B6" s="336"/>
      <c r="C6" s="336"/>
      <c r="D6" s="336"/>
      <c r="E6" s="336"/>
      <c r="F6" s="336"/>
      <c r="G6" s="336"/>
      <c r="H6" s="336"/>
      <c r="I6" s="336"/>
      <c r="J6" s="336"/>
      <c r="K6" s="336"/>
      <c r="L6" s="336"/>
      <c r="M6" s="336"/>
      <c r="N6" s="336"/>
      <c r="O6" s="336"/>
      <c r="P6" s="336"/>
      <c r="Q6" s="336"/>
      <c r="R6" s="336"/>
      <c r="S6" s="336"/>
      <c r="T6" s="336"/>
      <c r="U6" s="336"/>
      <c r="V6" s="336"/>
      <c r="W6" s="336"/>
      <c r="X6" s="336"/>
      <c r="Y6" s="336"/>
      <c r="Z6" s="336"/>
      <c r="AA6" s="420" t="s">
        <v>10</v>
      </c>
      <c r="AB6" s="421"/>
      <c r="AC6" s="421"/>
      <c r="AD6" s="338"/>
      <c r="AE6" s="338"/>
      <c r="AF6" s="338"/>
      <c r="AG6" s="338"/>
      <c r="AH6" s="338"/>
      <c r="AI6" s="338"/>
      <c r="AJ6" s="338"/>
      <c r="AK6" s="338"/>
      <c r="AL6" s="338"/>
      <c r="AM6" s="338"/>
      <c r="AN6" s="336"/>
      <c r="AO6" s="336"/>
      <c r="AP6" s="336"/>
      <c r="AQ6" s="336"/>
      <c r="AR6" s="336"/>
      <c r="AS6" s="336"/>
      <c r="AT6" s="336"/>
      <c r="AU6" s="336"/>
      <c r="AV6" s="336"/>
      <c r="AW6" s="336"/>
      <c r="AX6" s="336"/>
      <c r="AY6" s="336"/>
      <c r="AZ6" s="336"/>
      <c r="BA6" s="336"/>
      <c r="BB6" s="336"/>
      <c r="BC6" s="336"/>
      <c r="BD6" s="336"/>
      <c r="BE6" s="336"/>
      <c r="BF6" s="336"/>
      <c r="BG6" s="336"/>
      <c r="BH6" s="337"/>
    </row>
    <row r="7" spans="1:60" ht="18.75" customHeight="1" thickBot="1" x14ac:dyDescent="0.4">
      <c r="A7" s="336"/>
      <c r="B7" s="336"/>
      <c r="C7" s="336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420" t="s">
        <v>11</v>
      </c>
      <c r="AB7" s="421"/>
      <c r="AC7" s="421"/>
      <c r="AD7" s="335"/>
      <c r="AE7" s="335"/>
      <c r="AF7" s="335"/>
      <c r="AG7" s="335"/>
      <c r="AH7" s="335"/>
      <c r="AI7" s="335"/>
      <c r="AJ7" s="335"/>
      <c r="AK7" s="335"/>
      <c r="AL7" s="335"/>
      <c r="AM7" s="335"/>
      <c r="AN7" s="334"/>
      <c r="AO7" s="334"/>
      <c r="AP7" s="334"/>
      <c r="AQ7" s="334"/>
      <c r="AR7" s="334"/>
      <c r="AS7" s="334"/>
      <c r="AT7" s="334"/>
      <c r="AU7" s="334"/>
      <c r="AV7" s="334"/>
      <c r="AW7" s="334"/>
      <c r="AX7" s="334"/>
      <c r="AY7" s="334"/>
      <c r="AZ7" s="334"/>
      <c r="BA7" s="334"/>
      <c r="BB7" s="334"/>
      <c r="BC7" s="334"/>
      <c r="BD7" s="334"/>
      <c r="BE7" s="334"/>
      <c r="BF7" s="334"/>
      <c r="BG7" s="334"/>
      <c r="BH7" s="333"/>
    </row>
    <row r="8" spans="1:60" ht="19.5" thickBot="1" x14ac:dyDescent="0.3">
      <c r="A8" s="422"/>
      <c r="B8" s="423"/>
      <c r="C8" s="423"/>
      <c r="D8" s="423"/>
      <c r="E8" s="423"/>
      <c r="F8" s="423"/>
      <c r="G8" s="423"/>
      <c r="H8" s="423"/>
      <c r="I8" s="423"/>
      <c r="J8" s="423"/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24" t="s">
        <v>9</v>
      </c>
      <c r="AE8" s="425"/>
      <c r="AF8" s="425"/>
      <c r="AG8" s="425"/>
      <c r="AH8" s="425"/>
      <c r="AI8" s="425"/>
      <c r="AJ8" s="425"/>
      <c r="AK8" s="425"/>
      <c r="AL8" s="425"/>
      <c r="AM8" s="426"/>
      <c r="AN8" s="427" t="s">
        <v>2</v>
      </c>
      <c r="AO8" s="428"/>
      <c r="AP8" s="428"/>
      <c r="AQ8" s="428"/>
      <c r="AR8" s="428"/>
      <c r="AS8" s="428"/>
      <c r="AT8" s="428"/>
      <c r="AU8" s="428"/>
      <c r="AV8" s="428"/>
      <c r="AW8" s="429"/>
      <c r="AX8" s="430" t="s">
        <v>45</v>
      </c>
      <c r="AY8" s="431"/>
      <c r="AZ8" s="431"/>
      <c r="BA8" s="431"/>
      <c r="BB8" s="431"/>
      <c r="BC8" s="431"/>
      <c r="BD8" s="431"/>
      <c r="BE8" s="431"/>
      <c r="BF8" s="431"/>
      <c r="BG8" s="432"/>
      <c r="BH8" s="42" t="s">
        <v>5</v>
      </c>
    </row>
    <row r="9" spans="1:60" ht="19.5" hidden="1" customHeight="1" thickBot="1" x14ac:dyDescent="0.3">
      <c r="A9" s="45"/>
      <c r="B9" s="9"/>
      <c r="C9" s="11"/>
      <c r="D9" s="12"/>
      <c r="E9" s="13"/>
      <c r="F9" s="14"/>
      <c r="G9" s="12"/>
      <c r="H9" s="15"/>
      <c r="I9" s="11"/>
      <c r="J9" s="12"/>
      <c r="K9" s="13"/>
      <c r="L9" s="16"/>
      <c r="M9" s="17"/>
      <c r="N9" s="18"/>
      <c r="O9" s="19"/>
      <c r="P9" s="17"/>
      <c r="Q9" s="20"/>
      <c r="R9" s="16"/>
      <c r="S9" s="17"/>
      <c r="T9" s="18"/>
      <c r="U9" s="19"/>
      <c r="V9" s="17"/>
      <c r="W9" s="20"/>
      <c r="X9" s="16"/>
      <c r="Y9" s="17"/>
      <c r="Z9" s="18"/>
      <c r="AA9" s="23"/>
      <c r="AB9" s="24"/>
      <c r="AC9" s="25"/>
      <c r="AD9" s="56"/>
      <c r="AE9" s="57"/>
      <c r="AF9" s="57"/>
      <c r="AG9" s="57"/>
      <c r="AH9" s="58"/>
      <c r="AI9" s="58"/>
      <c r="AJ9" s="58"/>
      <c r="AK9" s="59"/>
      <c r="AL9" s="65"/>
      <c r="AM9" s="65"/>
      <c r="AN9" s="21"/>
      <c r="AO9" s="21"/>
      <c r="AP9" s="21"/>
      <c r="AQ9" s="22"/>
      <c r="AR9" s="21"/>
      <c r="AS9" s="21"/>
      <c r="AT9" s="21"/>
      <c r="AU9" s="21"/>
      <c r="AV9" s="21"/>
      <c r="AW9" s="21"/>
      <c r="AX9" s="60"/>
      <c r="AY9" s="61"/>
      <c r="AZ9" s="61"/>
      <c r="BA9" s="62"/>
      <c r="BB9" s="61"/>
      <c r="BC9" s="61"/>
      <c r="BD9" s="61"/>
      <c r="BE9" s="63"/>
      <c r="BF9" s="63"/>
      <c r="BG9" s="63"/>
      <c r="BH9" s="43"/>
    </row>
    <row r="10" spans="1:60" s="54" customFormat="1" ht="30.75" thickBot="1" x14ac:dyDescent="0.3">
      <c r="A10" s="53" t="s">
        <v>3</v>
      </c>
      <c r="B10" s="10" t="s">
        <v>4</v>
      </c>
      <c r="C10" s="330" t="s">
        <v>0</v>
      </c>
      <c r="D10" s="329" t="s">
        <v>7</v>
      </c>
      <c r="E10" s="328" t="s">
        <v>8</v>
      </c>
      <c r="F10" s="332" t="s">
        <v>0</v>
      </c>
      <c r="G10" s="329" t="s">
        <v>1</v>
      </c>
      <c r="H10" s="331" t="s">
        <v>8</v>
      </c>
      <c r="I10" s="330" t="s">
        <v>0</v>
      </c>
      <c r="J10" s="329" t="s">
        <v>1</v>
      </c>
      <c r="K10" s="328" t="s">
        <v>8</v>
      </c>
      <c r="L10" s="330" t="s">
        <v>0</v>
      </c>
      <c r="M10" s="329" t="s">
        <v>1</v>
      </c>
      <c r="N10" s="328" t="s">
        <v>8</v>
      </c>
      <c r="O10" s="330" t="s">
        <v>0</v>
      </c>
      <c r="P10" s="329" t="s">
        <v>1</v>
      </c>
      <c r="Q10" s="328" t="s">
        <v>8</v>
      </c>
      <c r="R10" s="327" t="s">
        <v>0</v>
      </c>
      <c r="S10" s="326" t="s">
        <v>1</v>
      </c>
      <c r="T10" s="325" t="s">
        <v>8</v>
      </c>
      <c r="U10" s="34" t="s">
        <v>0</v>
      </c>
      <c r="V10" s="32" t="s">
        <v>7</v>
      </c>
      <c r="W10" s="35" t="s">
        <v>8</v>
      </c>
      <c r="X10" s="31" t="s">
        <v>0</v>
      </c>
      <c r="Y10" s="32" t="s">
        <v>1</v>
      </c>
      <c r="Z10" s="33" t="s">
        <v>8</v>
      </c>
      <c r="AA10" s="34" t="s">
        <v>0</v>
      </c>
      <c r="AB10" s="32" t="s">
        <v>1</v>
      </c>
      <c r="AC10" s="35" t="s">
        <v>8</v>
      </c>
      <c r="AD10" s="323" t="s">
        <v>39</v>
      </c>
      <c r="AE10" s="322" t="s">
        <v>38</v>
      </c>
      <c r="AF10" s="323" t="s">
        <v>37</v>
      </c>
      <c r="AG10" s="322" t="s">
        <v>43</v>
      </c>
      <c r="AH10" s="324" t="s">
        <v>18</v>
      </c>
      <c r="AI10" s="322" t="s">
        <v>42</v>
      </c>
      <c r="AJ10" s="323" t="s">
        <v>41</v>
      </c>
      <c r="AK10" s="322" t="s">
        <v>15</v>
      </c>
      <c r="AL10" s="321" t="s">
        <v>40</v>
      </c>
      <c r="AM10" s="320" t="s">
        <v>44</v>
      </c>
      <c r="AN10" s="319" t="str">
        <f t="shared" ref="AN10:BG10" si="5">IF(AD10="","",AD10)</f>
        <v>Law</v>
      </c>
      <c r="AO10" s="319" t="str">
        <f t="shared" si="5"/>
        <v>Pierre</v>
      </c>
      <c r="AP10" s="319" t="str">
        <f t="shared" si="5"/>
        <v>Steven</v>
      </c>
      <c r="AQ10" s="319" t="str">
        <f t="shared" si="5"/>
        <v>Jerem</v>
      </c>
      <c r="AR10" s="319" t="str">
        <f t="shared" si="5"/>
        <v>Karim</v>
      </c>
      <c r="AS10" s="319" t="str">
        <f t="shared" si="5"/>
        <v>Virginie</v>
      </c>
      <c r="AT10" s="319" t="str">
        <f t="shared" si="5"/>
        <v>Ouafae</v>
      </c>
      <c r="AU10" s="319" t="str">
        <f>IF(AK10="",AR18,AK10)</f>
        <v>Tiff</v>
      </c>
      <c r="AV10" s="319" t="str">
        <f t="shared" si="5"/>
        <v>bra</v>
      </c>
      <c r="AW10" s="319" t="str">
        <f t="shared" si="5"/>
        <v>Julien</v>
      </c>
      <c r="AX10" s="317" t="str">
        <f t="shared" si="5"/>
        <v>Law</v>
      </c>
      <c r="AY10" s="317" t="str">
        <f t="shared" si="5"/>
        <v>Pierre</v>
      </c>
      <c r="AZ10" s="318" t="str">
        <f t="shared" si="5"/>
        <v>Steven</v>
      </c>
      <c r="BA10" s="317" t="str">
        <f t="shared" si="5"/>
        <v>Jerem</v>
      </c>
      <c r="BB10" s="316" t="str">
        <f t="shared" si="5"/>
        <v>Karim</v>
      </c>
      <c r="BC10" s="315" t="str">
        <f t="shared" si="5"/>
        <v>Virginie</v>
      </c>
      <c r="BD10" s="315" t="str">
        <f t="shared" si="5"/>
        <v>Ouafae</v>
      </c>
      <c r="BE10" s="315" t="str">
        <f t="shared" si="5"/>
        <v>Tiff</v>
      </c>
      <c r="BF10" s="315" t="str">
        <f t="shared" si="5"/>
        <v>bra</v>
      </c>
      <c r="BG10" s="315" t="str">
        <f t="shared" si="5"/>
        <v>Julien</v>
      </c>
      <c r="BH10" s="44" t="s">
        <v>6</v>
      </c>
    </row>
    <row r="11" spans="1:60" ht="15.75" thickBot="1" x14ac:dyDescent="0.3">
      <c r="A11" s="68">
        <v>41852</v>
      </c>
      <c r="B11" s="3">
        <f t="shared" ref="B11:B38" si="6">WEEKNUM(A11,2)</f>
        <v>31</v>
      </c>
      <c r="C11" s="314" t="s">
        <v>43</v>
      </c>
      <c r="D11" s="313">
        <v>10</v>
      </c>
      <c r="E11" s="312">
        <v>18</v>
      </c>
      <c r="F11" s="311" t="s">
        <v>39</v>
      </c>
      <c r="G11" s="310">
        <v>19</v>
      </c>
      <c r="H11" s="309">
        <v>24.5</v>
      </c>
      <c r="I11" s="308"/>
      <c r="J11" s="307"/>
      <c r="K11" s="306"/>
      <c r="L11" s="305" t="s">
        <v>42</v>
      </c>
      <c r="M11" s="304">
        <v>11</v>
      </c>
      <c r="N11" s="303">
        <v>22</v>
      </c>
      <c r="O11" s="302" t="s">
        <v>38</v>
      </c>
      <c r="P11" s="301">
        <v>18</v>
      </c>
      <c r="Q11" s="301">
        <v>24.5</v>
      </c>
      <c r="R11" s="300"/>
      <c r="S11" s="299"/>
      <c r="T11" s="298"/>
      <c r="U11" s="297" t="s">
        <v>40</v>
      </c>
      <c r="V11" s="296">
        <v>18.5</v>
      </c>
      <c r="W11" s="295">
        <v>24.5</v>
      </c>
      <c r="X11" s="81"/>
      <c r="Y11" s="81"/>
      <c r="Z11" s="82"/>
      <c r="AA11" s="83"/>
      <c r="AB11" s="85"/>
      <c r="AC11" s="86"/>
      <c r="AD11" s="50">
        <f t="shared" ref="AD11:AD41" si="7">IF(C11=$AD$10,E11-D11,IF(F11=$AD$10,H11-G11,IF(I11=$AD$10,K11-J11,IF(L11=$AD$10,N11-M11,IF(O11=AD10,Q11-P11,IF(R11=AD10,T11-S11,IF(U11=AD10,W11-V11,IF(X11=AD10,Z11-Y11,IF(AA11=AD10,AC11-AB11,0)))))))))</f>
        <v>5.5</v>
      </c>
      <c r="AE11" s="51">
        <f t="shared" ref="AE11:AE41" si="8">IF(C11=$AE$10,E11-D11,IF(F11=$AE$10,H11-G11,IF(I11=$AE$10,K11-J11,IF(L11=$AE$10,N11-M11,IF(O11=$AE$10,Q11-P11,IF(R11=$AE$10,T11-S10,IF(U11=$AE$10,W11-V11,IF(X11=$AE$10,Z11-Y11,IF(AA11=$AE$10,AC11-AB11,0)))))))))</f>
        <v>6.5</v>
      </c>
      <c r="AF11" s="51">
        <f t="shared" ref="AF11:AF41" si="9">IF(C11=$AF$10,E11-D11,IF(F11=$AF$10,H11-G11,IF(I11=$AF$10,K11-J11,IF(L11=$AF$10,N11-M11,IF(O11=$AF$10,Q11-P11,IF(R11=$AF$10,T11-S11,IF(U11=$AF$10,W11-V11,IF(X11=$AF$10,Z11-Y11,IF(AA11=$AF$10,AC11-AB11,0)))))))))</f>
        <v>0</v>
      </c>
      <c r="AG11" s="51">
        <f t="shared" ref="AG11:AG41" si="10">IF(C11=$AG$10,E11-D11,IF(F11=$AG$10,H11-G11,IF(I11=$AG$10,K11-J11,IF(L11=$AG$10,N11-M11,IF(O11=$AG$10,Q11-P11,IF(R11=$AG$10,T11-S11,IF(U11=$AG$10,W11-V11,IF(X11=$AG$10,Z11-Y11,IF(AA11=$AG$10,AC11-AB11,0)))))))))</f>
        <v>8</v>
      </c>
      <c r="AH11" s="52">
        <f t="shared" ref="AH11:AH41" si="11">IF(C11=$AH$10,E11-D11,IF(F11=$AH$10,H11-G11,IF(I11=$AH$10,K11-J11,IF(L11=$AH$10,N11-M11,IF(O11=$AH$10,Q11-P11,IF(R11=$AH$10,T11-S11,IF(U11=$AH$10,W11-V11,IF(X11=$AH$10,Z11-Y11,IF(AA11=$AH$10,AC11-AB11,0)))))))))</f>
        <v>0</v>
      </c>
      <c r="AI11" s="52">
        <f t="shared" ref="AI11:AI41" si="12">IF(C11=$AI$10,E11-D11,IF(F11=$AI$10,H11-G11,IF(I11=$AI$10,K11-J11,IF(L11=$AI$10,N11-M11,IF(O11=$AI$10,Q11-P11,IF(R11=$AI$10,T11-S11,IF(U11=$AI$10,W11-V11,IF(X11=$AI$10,Z11-Y11,IF(AA11=$AI$10,AC11-AB11,0)))))))))</f>
        <v>11</v>
      </c>
      <c r="AJ11" s="52">
        <f t="shared" ref="AJ11:AJ41" si="13">IF(C11=$AJ$10,E11-D11,IF(F11=$AJ$10,H11-G11,IF(I11=$AJ$10,K11-J11,IF(L11=$AJ$10,N11-M11,IF(O11=$AJ$10,Q11-P11,IF(R11=$AJ$10,T11-S11,IF(U11=$AJ$10,W11-V11,IF(X11=$AJ$10,Z11-Y11,IF(AA11=$AJ$10,AC11-AB11,0)))))))))</f>
        <v>0</v>
      </c>
      <c r="AK11" s="168">
        <f t="shared" ref="AK11:AK41" si="14">IF(C11=$AK$10,E11-D11,IF(F11=$AK$10,H11-G11,IF(I11=$AK$10,K11-J11,IF(L11=$AK$10,N11-M11,IF(O11=$AK$10,Q11-P11,IF(R11=$AK$10,T11-S11,IF(U11=$AK$10,W11-V11,IF(X11=$AK$10,Z11-Y11,IF(AA11=$AK$10,AC11-AB11,0)))))))))</f>
        <v>0</v>
      </c>
      <c r="AL11" s="294">
        <f t="shared" ref="AL11:AL41" si="15">IF(C11=$AL$10,E11-D11,IF(F11=$AL$10,H11-I11,IF(I11=$AL$10,K11-J11,IF(L11=$AL$10,N11-M11,IF(O11=$AL$10,Q11-P11,IF(R11=$AL$10,T11-S11,IF(U11=$AL$10,W11-V11,IF(X11=$AL$10,Z11-Y11,IF(AA11=$AL$10,AC11-AB11,0)))))))))</f>
        <v>6</v>
      </c>
      <c r="AM11" s="52">
        <f t="shared" ref="AM11:AM41" si="16">IF(C11=$AM$10,E11-D11,IF(F11=$AM$10,H11-G11,IF(I11=$AM$10,K11-J11,IF(L11=$AM$10,N11-M11,IF(O11=$AM$10,Q11-P11,IF(R11=$AM$10,T11-S11,IF(U11=$AM$10,W11-V11,IF(X11=$AM$10,Z11-Y11,IF(AA11=$AM$10,AC11-AB11,0)))))))))</f>
        <v>0</v>
      </c>
      <c r="AN11" s="293"/>
      <c r="AO11" s="64"/>
      <c r="AP11" s="64"/>
      <c r="AQ11" s="64"/>
      <c r="AR11" s="64">
        <v>1</v>
      </c>
      <c r="AS11" s="64"/>
      <c r="AT11" s="64">
        <v>1</v>
      </c>
      <c r="AU11" s="64"/>
      <c r="AV11" s="64"/>
      <c r="AW11" s="292"/>
      <c r="AX11" s="66">
        <f t="shared" ref="AX11:AX41" si="17">IF(AD11=0,0, IF(AD11&gt;=$AX$2,AD11-$AX$2,0))</f>
        <v>0</v>
      </c>
      <c r="AY11" s="67">
        <f t="shared" ref="AY11:AY41" si="18">IF(AE11=0,0, IF(AE11&gt;=$AY$2,AE11-$AY$2,0))</f>
        <v>0</v>
      </c>
      <c r="AZ11" s="67">
        <f t="shared" ref="AZ11:AZ41" si="19">IF(AF11=0,0, IF(AF11&gt;=$AZ$2,AF11-$AZ$2,0))</f>
        <v>0</v>
      </c>
      <c r="BA11" s="67">
        <f t="shared" ref="BA11:BA41" si="20">IF(AG11=0,0, IF(AG11&gt;=$BA$2,AG11-$BA$2,0))</f>
        <v>8</v>
      </c>
      <c r="BB11" s="67">
        <f t="shared" ref="BB11:BB41" si="21">IF(AH11=0,0, IF(AH11&gt;=$BB$2,AH11-$BB$2,0))</f>
        <v>0</v>
      </c>
      <c r="BC11" s="67">
        <f t="shared" ref="BC11:BC41" si="22">IF(AI11=0,0, IF(AI11&gt;=$BC$2,AI11-$BC$2,0))</f>
        <v>3.9782407407407421</v>
      </c>
      <c r="BD11" s="67">
        <f t="shared" ref="BD11:BD41" si="23">IF(AJ11=0,0, IF(AJ11&gt;=$BD$2,AJ11-$BD$2,0))</f>
        <v>0</v>
      </c>
      <c r="BE11" s="67">
        <f t="shared" ref="BE11:BE41" si="24">IF(AK11=0,0, IF(AK11&gt;=$BE$2,AK11-$BE$2,0))</f>
        <v>0</v>
      </c>
      <c r="BF11" s="67">
        <f t="shared" ref="BF11:BF41" si="25">IF(AL11=0,0, IF(AL11&gt;=$BF$2,AL11-$BF$2,0))</f>
        <v>0</v>
      </c>
      <c r="BG11" s="69">
        <f t="shared" ref="BG11:BG41" si="26">IF(AM11=0,0, IF(AM11&gt;=$BG$2,AM11-$BG$2,0))</f>
        <v>0</v>
      </c>
      <c r="BH11" s="72">
        <f t="shared" ref="BH11:BH41" si="27">W11-V11</f>
        <v>6</v>
      </c>
    </row>
    <row r="12" spans="1:60" x14ac:dyDescent="0.25">
      <c r="A12" s="46">
        <f t="shared" ref="A12:A38" si="28">+A11+1</f>
        <v>41853</v>
      </c>
      <c r="B12" s="3">
        <f t="shared" si="6"/>
        <v>31</v>
      </c>
      <c r="C12" s="250"/>
      <c r="D12" s="247"/>
      <c r="E12" s="249"/>
      <c r="F12" s="286"/>
      <c r="G12" s="285"/>
      <c r="H12" s="284"/>
      <c r="I12" s="245"/>
      <c r="J12" s="244"/>
      <c r="K12" s="243"/>
      <c r="L12" s="242" t="s">
        <v>38</v>
      </c>
      <c r="M12" s="241">
        <v>10</v>
      </c>
      <c r="N12" s="240">
        <v>20.25</v>
      </c>
      <c r="O12" s="135"/>
      <c r="P12" s="239"/>
      <c r="Q12" s="238"/>
      <c r="R12" s="291"/>
      <c r="S12" s="290"/>
      <c r="T12" s="289"/>
      <c r="U12" s="234" t="s">
        <v>40</v>
      </c>
      <c r="V12" s="233">
        <v>11</v>
      </c>
      <c r="W12" s="232">
        <v>20</v>
      </c>
      <c r="X12" s="90"/>
      <c r="Y12" s="90"/>
      <c r="Z12" s="91"/>
      <c r="AA12" s="92"/>
      <c r="AB12" s="94"/>
      <c r="AC12" s="95"/>
      <c r="AD12" s="36">
        <f t="shared" si="7"/>
        <v>0</v>
      </c>
      <c r="AE12" s="7">
        <f t="shared" si="8"/>
        <v>10.25</v>
      </c>
      <c r="AF12" s="7">
        <f t="shared" si="9"/>
        <v>0</v>
      </c>
      <c r="AG12" s="7">
        <f t="shared" si="10"/>
        <v>0</v>
      </c>
      <c r="AH12" s="8">
        <f t="shared" si="11"/>
        <v>0</v>
      </c>
      <c r="AI12" s="8">
        <f t="shared" si="12"/>
        <v>0</v>
      </c>
      <c r="AJ12" s="8">
        <f t="shared" si="13"/>
        <v>0</v>
      </c>
      <c r="AK12" s="169">
        <f t="shared" si="14"/>
        <v>0</v>
      </c>
      <c r="AL12" s="231">
        <f t="shared" si="15"/>
        <v>9</v>
      </c>
      <c r="AM12" s="8">
        <f t="shared" si="16"/>
        <v>0</v>
      </c>
      <c r="AN12" s="230"/>
      <c r="AO12" s="1"/>
      <c r="AP12" s="1"/>
      <c r="AQ12" s="1"/>
      <c r="AR12" s="1"/>
      <c r="AS12" s="1"/>
      <c r="AT12" s="1"/>
      <c r="AU12" s="1">
        <v>1</v>
      </c>
      <c r="AV12" s="1"/>
      <c r="AW12" s="229"/>
      <c r="AX12" s="40">
        <f t="shared" si="17"/>
        <v>0</v>
      </c>
      <c r="AY12" s="6">
        <f t="shared" si="18"/>
        <v>3.2282407407407421</v>
      </c>
      <c r="AZ12" s="6">
        <f t="shared" si="19"/>
        <v>0</v>
      </c>
      <c r="BA12" s="6">
        <f t="shared" si="20"/>
        <v>0</v>
      </c>
      <c r="BB12" s="6">
        <f t="shared" si="21"/>
        <v>0</v>
      </c>
      <c r="BC12" s="6">
        <f t="shared" si="22"/>
        <v>0</v>
      </c>
      <c r="BD12" s="6">
        <f t="shared" si="23"/>
        <v>0</v>
      </c>
      <c r="BE12" s="6">
        <f t="shared" si="24"/>
        <v>0</v>
      </c>
      <c r="BF12" s="6">
        <f t="shared" si="25"/>
        <v>1.9782407407407421</v>
      </c>
      <c r="BG12" s="70">
        <f t="shared" si="26"/>
        <v>0</v>
      </c>
      <c r="BH12" s="73">
        <f t="shared" si="27"/>
        <v>9</v>
      </c>
    </row>
    <row r="13" spans="1:60" x14ac:dyDescent="0.25">
      <c r="A13" s="46">
        <f t="shared" si="28"/>
        <v>41854</v>
      </c>
      <c r="B13" s="3">
        <f t="shared" si="6"/>
        <v>31</v>
      </c>
      <c r="C13" s="283"/>
      <c r="D13" s="282"/>
      <c r="E13" s="281"/>
      <c r="F13" s="267" t="s">
        <v>39</v>
      </c>
      <c r="G13" s="266">
        <v>14</v>
      </c>
      <c r="H13" s="265">
        <v>24.5</v>
      </c>
      <c r="I13" s="280"/>
      <c r="J13" s="244"/>
      <c r="K13" s="243"/>
      <c r="L13" s="242" t="s">
        <v>38</v>
      </c>
      <c r="M13" s="241">
        <v>10.75</v>
      </c>
      <c r="N13" s="240">
        <v>23.25</v>
      </c>
      <c r="O13" s="150" t="s">
        <v>37</v>
      </c>
      <c r="P13" s="272">
        <v>9.5</v>
      </c>
      <c r="Q13" s="271">
        <v>23.25</v>
      </c>
      <c r="R13" s="237"/>
      <c r="S13" s="236"/>
      <c r="T13" s="235"/>
      <c r="U13" s="234" t="s">
        <v>36</v>
      </c>
      <c r="V13" s="233"/>
      <c r="W13" s="232"/>
      <c r="X13" s="90"/>
      <c r="Y13" s="90"/>
      <c r="Z13" s="91"/>
      <c r="AA13" s="92"/>
      <c r="AB13" s="94"/>
      <c r="AC13" s="95"/>
      <c r="AD13" s="36">
        <f t="shared" si="7"/>
        <v>10.5</v>
      </c>
      <c r="AE13" s="7">
        <f t="shared" si="8"/>
        <v>12.5</v>
      </c>
      <c r="AF13" s="7">
        <f t="shared" si="9"/>
        <v>13.75</v>
      </c>
      <c r="AG13" s="7">
        <f t="shared" si="10"/>
        <v>0</v>
      </c>
      <c r="AH13" s="8">
        <f t="shared" si="11"/>
        <v>0</v>
      </c>
      <c r="AI13" s="8">
        <f t="shared" si="12"/>
        <v>0</v>
      </c>
      <c r="AJ13" s="8">
        <f t="shared" si="13"/>
        <v>0</v>
      </c>
      <c r="AK13" s="169">
        <f t="shared" si="14"/>
        <v>0</v>
      </c>
      <c r="AL13" s="231">
        <f t="shared" si="15"/>
        <v>0</v>
      </c>
      <c r="AM13" s="8">
        <f t="shared" si="16"/>
        <v>0</v>
      </c>
      <c r="AN13" s="230"/>
      <c r="AO13" s="1"/>
      <c r="AP13" s="1"/>
      <c r="AQ13" s="1"/>
      <c r="AR13" s="1">
        <v>1</v>
      </c>
      <c r="AS13" s="1"/>
      <c r="AT13" s="1"/>
      <c r="AU13" s="1"/>
      <c r="AV13" s="1"/>
      <c r="AW13" s="229"/>
      <c r="AX13" s="40">
        <f t="shared" si="17"/>
        <v>3.4782407407407421</v>
      </c>
      <c r="AY13" s="6">
        <f t="shared" si="18"/>
        <v>5.4782407407407421</v>
      </c>
      <c r="AZ13" s="6">
        <f t="shared" si="19"/>
        <v>6.7282407407407421</v>
      </c>
      <c r="BA13" s="6">
        <f t="shared" si="20"/>
        <v>0</v>
      </c>
      <c r="BB13" s="6">
        <f t="shared" si="21"/>
        <v>0</v>
      </c>
      <c r="BC13" s="6">
        <f t="shared" si="22"/>
        <v>0</v>
      </c>
      <c r="BD13" s="6">
        <f t="shared" si="23"/>
        <v>0</v>
      </c>
      <c r="BE13" s="6">
        <f t="shared" si="24"/>
        <v>0</v>
      </c>
      <c r="BF13" s="6">
        <f t="shared" si="25"/>
        <v>0</v>
      </c>
      <c r="BG13" s="70">
        <f t="shared" si="26"/>
        <v>0</v>
      </c>
      <c r="BH13" s="73">
        <f t="shared" si="27"/>
        <v>0</v>
      </c>
    </row>
    <row r="14" spans="1:60" x14ac:dyDescent="0.25">
      <c r="A14" s="46">
        <f t="shared" si="28"/>
        <v>41855</v>
      </c>
      <c r="B14" s="3">
        <f t="shared" si="6"/>
        <v>32</v>
      </c>
      <c r="C14" s="261" t="s">
        <v>43</v>
      </c>
      <c r="D14" s="260">
        <v>14</v>
      </c>
      <c r="E14" s="259">
        <v>24.5</v>
      </c>
      <c r="F14" s="267" t="s">
        <v>39</v>
      </c>
      <c r="G14" s="266">
        <v>19</v>
      </c>
      <c r="H14" s="265">
        <v>24.5</v>
      </c>
      <c r="I14" s="279"/>
      <c r="J14" s="269"/>
      <c r="K14" s="278"/>
      <c r="L14" s="264" t="s">
        <v>42</v>
      </c>
      <c r="M14" s="263">
        <v>18.5</v>
      </c>
      <c r="N14" s="262">
        <v>24.5</v>
      </c>
      <c r="O14" s="150" t="s">
        <v>37</v>
      </c>
      <c r="P14" s="272">
        <v>9.75</v>
      </c>
      <c r="Q14" s="271">
        <v>18</v>
      </c>
      <c r="R14" s="237"/>
      <c r="S14" s="236"/>
      <c r="T14" s="235"/>
      <c r="U14" s="234" t="s">
        <v>36</v>
      </c>
      <c r="V14" s="233"/>
      <c r="W14" s="232"/>
      <c r="X14" s="90"/>
      <c r="Y14" s="90"/>
      <c r="Z14" s="91"/>
      <c r="AA14" s="92"/>
      <c r="AB14" s="94"/>
      <c r="AC14" s="95"/>
      <c r="AD14" s="36">
        <f t="shared" si="7"/>
        <v>5.5</v>
      </c>
      <c r="AE14" s="7">
        <f t="shared" si="8"/>
        <v>0</v>
      </c>
      <c r="AF14" s="7">
        <f t="shared" si="9"/>
        <v>8.25</v>
      </c>
      <c r="AG14" s="7">
        <f t="shared" si="10"/>
        <v>10.5</v>
      </c>
      <c r="AH14" s="8">
        <f t="shared" si="11"/>
        <v>0</v>
      </c>
      <c r="AI14" s="8">
        <f t="shared" si="12"/>
        <v>6</v>
      </c>
      <c r="AJ14" s="8">
        <f t="shared" si="13"/>
        <v>0</v>
      </c>
      <c r="AK14" s="169">
        <f t="shared" si="14"/>
        <v>0</v>
      </c>
      <c r="AL14" s="231">
        <f t="shared" si="15"/>
        <v>0</v>
      </c>
      <c r="AM14" s="8">
        <f t="shared" si="16"/>
        <v>0</v>
      </c>
      <c r="AN14" s="230"/>
      <c r="AO14" s="1"/>
      <c r="AP14" s="1"/>
      <c r="AQ14" s="1"/>
      <c r="AR14" s="1">
        <v>1</v>
      </c>
      <c r="AS14" s="1"/>
      <c r="AT14" s="1"/>
      <c r="AU14" s="1"/>
      <c r="AV14" s="1"/>
      <c r="AW14" s="229">
        <v>1</v>
      </c>
      <c r="AX14" s="40">
        <f t="shared" si="17"/>
        <v>0</v>
      </c>
      <c r="AY14" s="6">
        <f t="shared" si="18"/>
        <v>0</v>
      </c>
      <c r="AZ14" s="6">
        <f t="shared" si="19"/>
        <v>1.2282407407407421</v>
      </c>
      <c r="BA14" s="6">
        <f t="shared" si="20"/>
        <v>10.5</v>
      </c>
      <c r="BB14" s="6">
        <f t="shared" si="21"/>
        <v>0</v>
      </c>
      <c r="BC14" s="6">
        <f t="shared" si="22"/>
        <v>0</v>
      </c>
      <c r="BD14" s="6">
        <f t="shared" si="23"/>
        <v>0</v>
      </c>
      <c r="BE14" s="6">
        <f t="shared" si="24"/>
        <v>0</v>
      </c>
      <c r="BF14" s="6">
        <f t="shared" si="25"/>
        <v>0</v>
      </c>
      <c r="BG14" s="70">
        <f t="shared" si="26"/>
        <v>0</v>
      </c>
      <c r="BH14" s="73">
        <f t="shared" si="27"/>
        <v>0</v>
      </c>
    </row>
    <row r="15" spans="1:60" x14ac:dyDescent="0.25">
      <c r="A15" s="46">
        <f t="shared" si="28"/>
        <v>41856</v>
      </c>
      <c r="B15" s="3">
        <f t="shared" si="6"/>
        <v>32</v>
      </c>
      <c r="C15" s="261" t="s">
        <v>43</v>
      </c>
      <c r="D15" s="260">
        <v>14</v>
      </c>
      <c r="E15" s="259">
        <v>24.5</v>
      </c>
      <c r="F15" s="267" t="s">
        <v>39</v>
      </c>
      <c r="G15" s="266">
        <v>19</v>
      </c>
      <c r="H15" s="265">
        <v>24.5</v>
      </c>
      <c r="I15" s="150" t="s">
        <v>37</v>
      </c>
      <c r="J15" s="272">
        <v>18</v>
      </c>
      <c r="K15" s="271">
        <v>24.5</v>
      </c>
      <c r="L15" s="134"/>
      <c r="M15" s="239"/>
      <c r="N15" s="258"/>
      <c r="O15" s="135"/>
      <c r="P15" s="239"/>
      <c r="Q15" s="238"/>
      <c r="R15" s="237"/>
      <c r="S15" s="236"/>
      <c r="T15" s="235"/>
      <c r="U15" s="234" t="s">
        <v>40</v>
      </c>
      <c r="V15" s="233">
        <v>18.5</v>
      </c>
      <c r="W15" s="232">
        <v>24.5</v>
      </c>
      <c r="X15" s="90"/>
      <c r="Y15" s="90"/>
      <c r="Z15" s="91"/>
      <c r="AA15" s="92"/>
      <c r="AB15" s="94"/>
      <c r="AC15" s="95"/>
      <c r="AD15" s="36">
        <f t="shared" si="7"/>
        <v>5.5</v>
      </c>
      <c r="AE15" s="7">
        <f t="shared" si="8"/>
        <v>0</v>
      </c>
      <c r="AF15" s="7">
        <f t="shared" si="9"/>
        <v>6.5</v>
      </c>
      <c r="AG15" s="7">
        <f t="shared" si="10"/>
        <v>10.5</v>
      </c>
      <c r="AH15" s="8">
        <f t="shared" si="11"/>
        <v>0</v>
      </c>
      <c r="AI15" s="8">
        <f t="shared" si="12"/>
        <v>0</v>
      </c>
      <c r="AJ15" s="8">
        <f t="shared" si="13"/>
        <v>0</v>
      </c>
      <c r="AK15" s="169">
        <f t="shared" si="14"/>
        <v>0</v>
      </c>
      <c r="AL15" s="231">
        <f t="shared" si="15"/>
        <v>6</v>
      </c>
      <c r="AM15" s="8">
        <f t="shared" si="16"/>
        <v>0</v>
      </c>
      <c r="AN15" s="230"/>
      <c r="AO15" s="1"/>
      <c r="AP15" s="1"/>
      <c r="AQ15" s="1"/>
      <c r="AR15" s="1">
        <v>1</v>
      </c>
      <c r="AS15" s="1"/>
      <c r="AT15" s="1"/>
      <c r="AU15" s="1"/>
      <c r="AV15" s="1"/>
      <c r="AW15" s="229">
        <v>1</v>
      </c>
      <c r="AX15" s="40">
        <f t="shared" si="17"/>
        <v>0</v>
      </c>
      <c r="AY15" s="6">
        <f t="shared" si="18"/>
        <v>0</v>
      </c>
      <c r="AZ15" s="6">
        <f t="shared" si="19"/>
        <v>0</v>
      </c>
      <c r="BA15" s="6">
        <f t="shared" si="20"/>
        <v>10.5</v>
      </c>
      <c r="BB15" s="6">
        <f t="shared" si="21"/>
        <v>0</v>
      </c>
      <c r="BC15" s="6">
        <f t="shared" si="22"/>
        <v>0</v>
      </c>
      <c r="BD15" s="6">
        <f t="shared" si="23"/>
        <v>0</v>
      </c>
      <c r="BE15" s="6">
        <f t="shared" si="24"/>
        <v>0</v>
      </c>
      <c r="BF15" s="6">
        <f t="shared" si="25"/>
        <v>0</v>
      </c>
      <c r="BG15" s="70">
        <f t="shared" si="26"/>
        <v>0</v>
      </c>
      <c r="BH15" s="73">
        <f t="shared" si="27"/>
        <v>6</v>
      </c>
    </row>
    <row r="16" spans="1:60" x14ac:dyDescent="0.25">
      <c r="A16" s="46">
        <f t="shared" si="28"/>
        <v>41857</v>
      </c>
      <c r="B16" s="3">
        <f t="shared" si="6"/>
        <v>32</v>
      </c>
      <c r="C16" s="137" t="s">
        <v>41</v>
      </c>
      <c r="D16" s="276">
        <v>9.5</v>
      </c>
      <c r="E16" s="275">
        <v>18.5</v>
      </c>
      <c r="F16" s="267" t="s">
        <v>39</v>
      </c>
      <c r="G16" s="266">
        <v>19</v>
      </c>
      <c r="H16" s="265">
        <v>24.5</v>
      </c>
      <c r="I16" s="274" t="s">
        <v>42</v>
      </c>
      <c r="J16" s="254">
        <v>12.5</v>
      </c>
      <c r="K16" s="273">
        <v>18</v>
      </c>
      <c r="L16" s="264" t="s">
        <v>42</v>
      </c>
      <c r="M16" s="263">
        <v>18.5</v>
      </c>
      <c r="N16" s="262">
        <v>24.5</v>
      </c>
      <c r="O16" s="150" t="s">
        <v>37</v>
      </c>
      <c r="P16" s="272">
        <v>18</v>
      </c>
      <c r="Q16" s="271">
        <v>24.5</v>
      </c>
      <c r="R16" s="237"/>
      <c r="S16" s="236"/>
      <c r="T16" s="235"/>
      <c r="U16" s="234" t="s">
        <v>40</v>
      </c>
      <c r="V16" s="233">
        <v>18.5</v>
      </c>
      <c r="W16" s="232">
        <v>24.5</v>
      </c>
      <c r="X16" s="90"/>
      <c r="Y16" s="90"/>
      <c r="Z16" s="91"/>
      <c r="AA16" s="92"/>
      <c r="AB16" s="94"/>
      <c r="AC16" s="95"/>
      <c r="AD16" s="36">
        <f t="shared" si="7"/>
        <v>5.5</v>
      </c>
      <c r="AE16" s="7">
        <f t="shared" si="8"/>
        <v>0</v>
      </c>
      <c r="AF16" s="7">
        <f t="shared" si="9"/>
        <v>6.5</v>
      </c>
      <c r="AG16" s="7">
        <f t="shared" si="10"/>
        <v>0</v>
      </c>
      <c r="AH16" s="8">
        <f t="shared" si="11"/>
        <v>0</v>
      </c>
      <c r="AI16" s="8">
        <f t="shared" si="12"/>
        <v>5.5</v>
      </c>
      <c r="AJ16" s="8">
        <f t="shared" si="13"/>
        <v>9</v>
      </c>
      <c r="AK16" s="169">
        <f t="shared" si="14"/>
        <v>0</v>
      </c>
      <c r="AL16" s="231">
        <f t="shared" si="15"/>
        <v>6</v>
      </c>
      <c r="AM16" s="8">
        <f t="shared" si="16"/>
        <v>0</v>
      </c>
      <c r="AN16" s="230"/>
      <c r="AO16" s="1"/>
      <c r="AP16" s="1"/>
      <c r="AQ16" s="1"/>
      <c r="AR16" s="1">
        <v>1</v>
      </c>
      <c r="AS16" s="1"/>
      <c r="AT16" s="1"/>
      <c r="AU16" s="1"/>
      <c r="AV16" s="1"/>
      <c r="AW16" s="229">
        <v>1</v>
      </c>
      <c r="AX16" s="40">
        <f t="shared" si="17"/>
        <v>0</v>
      </c>
      <c r="AY16" s="6">
        <f t="shared" si="18"/>
        <v>0</v>
      </c>
      <c r="AZ16" s="6">
        <f t="shared" si="19"/>
        <v>0</v>
      </c>
      <c r="BA16" s="6">
        <f t="shared" si="20"/>
        <v>0</v>
      </c>
      <c r="BB16" s="6">
        <f t="shared" si="21"/>
        <v>0</v>
      </c>
      <c r="BC16" s="6">
        <f t="shared" si="22"/>
        <v>0</v>
      </c>
      <c r="BD16" s="6">
        <f t="shared" si="23"/>
        <v>1.9782407407407421</v>
      </c>
      <c r="BE16" s="6">
        <f t="shared" si="24"/>
        <v>0</v>
      </c>
      <c r="BF16" s="6">
        <f t="shared" si="25"/>
        <v>0</v>
      </c>
      <c r="BG16" s="70">
        <f t="shared" si="26"/>
        <v>0</v>
      </c>
      <c r="BH16" s="73">
        <f t="shared" si="27"/>
        <v>6</v>
      </c>
    </row>
    <row r="17" spans="1:60" x14ac:dyDescent="0.25">
      <c r="A17" s="46">
        <f t="shared" si="28"/>
        <v>41858</v>
      </c>
      <c r="B17" s="3">
        <f t="shared" si="6"/>
        <v>32</v>
      </c>
      <c r="C17" s="261" t="s">
        <v>43</v>
      </c>
      <c r="D17" s="260">
        <v>10</v>
      </c>
      <c r="E17" s="259">
        <v>18</v>
      </c>
      <c r="F17" s="267" t="s">
        <v>39</v>
      </c>
      <c r="G17" s="266">
        <v>16</v>
      </c>
      <c r="H17" s="265">
        <v>24.5</v>
      </c>
      <c r="I17" s="138" t="s">
        <v>41</v>
      </c>
      <c r="J17" s="257">
        <v>18</v>
      </c>
      <c r="K17" s="256">
        <v>24.5</v>
      </c>
      <c r="L17" s="264" t="s">
        <v>42</v>
      </c>
      <c r="M17" s="263">
        <v>18.5</v>
      </c>
      <c r="N17" s="262">
        <v>24.5</v>
      </c>
      <c r="O17" s="288"/>
      <c r="P17" s="236"/>
      <c r="Q17" s="287"/>
      <c r="R17" s="237"/>
      <c r="S17" s="236"/>
      <c r="T17" s="235"/>
      <c r="U17" s="234" t="s">
        <v>40</v>
      </c>
      <c r="V17" s="233">
        <v>18.5</v>
      </c>
      <c r="W17" s="232">
        <v>24.5</v>
      </c>
      <c r="X17" s="90"/>
      <c r="Y17" s="90"/>
      <c r="Z17" s="91"/>
      <c r="AA17" s="92"/>
      <c r="AB17" s="94"/>
      <c r="AC17" s="95"/>
      <c r="AD17" s="36">
        <f t="shared" si="7"/>
        <v>8.5</v>
      </c>
      <c r="AE17" s="7">
        <f t="shared" si="8"/>
        <v>0</v>
      </c>
      <c r="AF17" s="7">
        <f t="shared" si="9"/>
        <v>0</v>
      </c>
      <c r="AG17" s="7">
        <f t="shared" si="10"/>
        <v>8</v>
      </c>
      <c r="AH17" s="8">
        <f t="shared" si="11"/>
        <v>0</v>
      </c>
      <c r="AI17" s="8">
        <f t="shared" si="12"/>
        <v>6</v>
      </c>
      <c r="AJ17" s="8">
        <f t="shared" si="13"/>
        <v>6.5</v>
      </c>
      <c r="AK17" s="169">
        <f t="shared" si="14"/>
        <v>0</v>
      </c>
      <c r="AL17" s="231">
        <f t="shared" si="15"/>
        <v>6</v>
      </c>
      <c r="AM17" s="8">
        <f t="shared" si="16"/>
        <v>0</v>
      </c>
      <c r="AN17" s="230"/>
      <c r="AO17" s="1"/>
      <c r="AP17" s="1"/>
      <c r="AQ17" s="1"/>
      <c r="AR17" s="1">
        <v>1</v>
      </c>
      <c r="AS17" s="1"/>
      <c r="AT17" s="1"/>
      <c r="AU17" s="1"/>
      <c r="AV17" s="1"/>
      <c r="AW17" s="229">
        <v>1</v>
      </c>
      <c r="AX17" s="40">
        <f t="shared" si="17"/>
        <v>1.4782407407407421</v>
      </c>
      <c r="AY17" s="6">
        <f t="shared" si="18"/>
        <v>0</v>
      </c>
      <c r="AZ17" s="6">
        <f t="shared" si="19"/>
        <v>0</v>
      </c>
      <c r="BA17" s="6">
        <f t="shared" si="20"/>
        <v>8</v>
      </c>
      <c r="BB17" s="6">
        <f t="shared" si="21"/>
        <v>0</v>
      </c>
      <c r="BC17" s="6">
        <f t="shared" si="22"/>
        <v>0</v>
      </c>
      <c r="BD17" s="6">
        <f t="shared" si="23"/>
        <v>0</v>
      </c>
      <c r="BE17" s="6">
        <f t="shared" si="24"/>
        <v>0</v>
      </c>
      <c r="BF17" s="6">
        <f t="shared" si="25"/>
        <v>0</v>
      </c>
      <c r="BG17" s="70">
        <f t="shared" si="26"/>
        <v>0</v>
      </c>
      <c r="BH17" s="73">
        <f t="shared" si="27"/>
        <v>6</v>
      </c>
    </row>
    <row r="18" spans="1:60" x14ac:dyDescent="0.25">
      <c r="A18" s="46">
        <f t="shared" si="28"/>
        <v>41859</v>
      </c>
      <c r="B18" s="3">
        <f t="shared" si="6"/>
        <v>32</v>
      </c>
      <c r="C18" s="261" t="s">
        <v>43</v>
      </c>
      <c r="D18" s="260">
        <v>10</v>
      </c>
      <c r="E18" s="259">
        <v>18</v>
      </c>
      <c r="F18" s="134"/>
      <c r="G18" s="239"/>
      <c r="H18" s="258"/>
      <c r="I18" s="138" t="s">
        <v>41</v>
      </c>
      <c r="J18" s="257">
        <v>18</v>
      </c>
      <c r="K18" s="256">
        <v>24.5</v>
      </c>
      <c r="L18" s="255" t="s">
        <v>42</v>
      </c>
      <c r="M18" s="254">
        <v>11</v>
      </c>
      <c r="N18" s="253">
        <v>22</v>
      </c>
      <c r="O18" s="252" t="s">
        <v>38</v>
      </c>
      <c r="P18" s="241">
        <v>18</v>
      </c>
      <c r="Q18" s="251">
        <v>24.5</v>
      </c>
      <c r="R18" s="270"/>
      <c r="S18" s="269"/>
      <c r="T18" s="268"/>
      <c r="U18" s="234" t="s">
        <v>40</v>
      </c>
      <c r="V18" s="233">
        <v>18.5</v>
      </c>
      <c r="W18" s="232">
        <v>24.5</v>
      </c>
      <c r="X18" s="90"/>
      <c r="Y18" s="90"/>
      <c r="Z18" s="91"/>
      <c r="AA18" s="92"/>
      <c r="AB18" s="94"/>
      <c r="AC18" s="95"/>
      <c r="AD18" s="36">
        <f t="shared" si="7"/>
        <v>0</v>
      </c>
      <c r="AE18" s="7">
        <f t="shared" si="8"/>
        <v>6.5</v>
      </c>
      <c r="AF18" s="7">
        <f t="shared" si="9"/>
        <v>0</v>
      </c>
      <c r="AG18" s="7">
        <f t="shared" si="10"/>
        <v>8</v>
      </c>
      <c r="AH18" s="8">
        <f t="shared" si="11"/>
        <v>0</v>
      </c>
      <c r="AI18" s="8">
        <f t="shared" si="12"/>
        <v>11</v>
      </c>
      <c r="AJ18" s="8">
        <f t="shared" si="13"/>
        <v>6.5</v>
      </c>
      <c r="AK18" s="169">
        <f t="shared" si="14"/>
        <v>0</v>
      </c>
      <c r="AL18" s="231">
        <f t="shared" si="15"/>
        <v>6</v>
      </c>
      <c r="AM18" s="8">
        <f t="shared" si="16"/>
        <v>0</v>
      </c>
      <c r="AN18" s="230"/>
      <c r="AO18" s="1"/>
      <c r="AP18" s="1"/>
      <c r="AQ18" s="1"/>
      <c r="AR18" s="1"/>
      <c r="AS18" s="1"/>
      <c r="AT18" s="1"/>
      <c r="AU18" s="1"/>
      <c r="AV18" s="1"/>
      <c r="AW18" s="229">
        <v>1</v>
      </c>
      <c r="AX18" s="40">
        <f t="shared" si="17"/>
        <v>0</v>
      </c>
      <c r="AY18" s="6">
        <f t="shared" si="18"/>
        <v>0</v>
      </c>
      <c r="AZ18" s="6">
        <f t="shared" si="19"/>
        <v>0</v>
      </c>
      <c r="BA18" s="6">
        <f t="shared" si="20"/>
        <v>8</v>
      </c>
      <c r="BB18" s="6">
        <f t="shared" si="21"/>
        <v>0</v>
      </c>
      <c r="BC18" s="6">
        <f t="shared" si="22"/>
        <v>3.9782407407407421</v>
      </c>
      <c r="BD18" s="6">
        <f t="shared" si="23"/>
        <v>0</v>
      </c>
      <c r="BE18" s="6">
        <f t="shared" si="24"/>
        <v>0</v>
      </c>
      <c r="BF18" s="6">
        <f t="shared" si="25"/>
        <v>0</v>
      </c>
      <c r="BG18" s="70">
        <f t="shared" si="26"/>
        <v>0</v>
      </c>
      <c r="BH18" s="73">
        <f t="shared" si="27"/>
        <v>6</v>
      </c>
    </row>
    <row r="19" spans="1:60" x14ac:dyDescent="0.25">
      <c r="A19" s="46">
        <f t="shared" si="28"/>
        <v>41860</v>
      </c>
      <c r="B19" s="3">
        <f t="shared" si="6"/>
        <v>32</v>
      </c>
      <c r="C19" s="250"/>
      <c r="D19" s="247"/>
      <c r="E19" s="249"/>
      <c r="F19" s="286" t="s">
        <v>15</v>
      </c>
      <c r="G19" s="285">
        <v>9.25</v>
      </c>
      <c r="H19" s="284">
        <v>18</v>
      </c>
      <c r="I19" s="245"/>
      <c r="J19" s="244"/>
      <c r="K19" s="243"/>
      <c r="L19" s="242" t="s">
        <v>38</v>
      </c>
      <c r="M19" s="241">
        <v>10</v>
      </c>
      <c r="N19" s="240">
        <v>20.25</v>
      </c>
      <c r="O19" s="135"/>
      <c r="P19" s="239"/>
      <c r="Q19" s="238"/>
      <c r="R19" s="237"/>
      <c r="S19" s="236"/>
      <c r="T19" s="235"/>
      <c r="U19" s="234" t="s">
        <v>40</v>
      </c>
      <c r="V19" s="233">
        <v>11</v>
      </c>
      <c r="W19" s="232">
        <v>22</v>
      </c>
      <c r="X19" s="90"/>
      <c r="Y19" s="90"/>
      <c r="Z19" s="91"/>
      <c r="AA19" s="92"/>
      <c r="AB19" s="94"/>
      <c r="AC19" s="95"/>
      <c r="AD19" s="36">
        <f t="shared" si="7"/>
        <v>0</v>
      </c>
      <c r="AE19" s="7">
        <f t="shared" si="8"/>
        <v>10.25</v>
      </c>
      <c r="AF19" s="7">
        <f t="shared" si="9"/>
        <v>0</v>
      </c>
      <c r="AG19" s="7">
        <f t="shared" si="10"/>
        <v>0</v>
      </c>
      <c r="AH19" s="8">
        <f t="shared" si="11"/>
        <v>0</v>
      </c>
      <c r="AI19" s="8">
        <f t="shared" si="12"/>
        <v>0</v>
      </c>
      <c r="AJ19" s="8">
        <f t="shared" si="13"/>
        <v>0</v>
      </c>
      <c r="AK19" s="169">
        <f t="shared" si="14"/>
        <v>8.75</v>
      </c>
      <c r="AL19" s="231">
        <f t="shared" si="15"/>
        <v>11</v>
      </c>
      <c r="AM19" s="8">
        <f t="shared" si="16"/>
        <v>0</v>
      </c>
      <c r="AN19" s="230"/>
      <c r="AO19" s="1"/>
      <c r="AP19" s="1"/>
      <c r="AQ19" s="1"/>
      <c r="AR19" s="1"/>
      <c r="AS19" s="1"/>
      <c r="AT19" s="1"/>
      <c r="AU19" s="1"/>
      <c r="AV19" s="1"/>
      <c r="AW19" s="229"/>
      <c r="AX19" s="40">
        <f t="shared" si="17"/>
        <v>0</v>
      </c>
      <c r="AY19" s="6">
        <f t="shared" si="18"/>
        <v>3.2282407407407421</v>
      </c>
      <c r="AZ19" s="6">
        <f t="shared" si="19"/>
        <v>0</v>
      </c>
      <c r="BA19" s="6">
        <f t="shared" si="20"/>
        <v>0</v>
      </c>
      <c r="BB19" s="6">
        <f t="shared" si="21"/>
        <v>0</v>
      </c>
      <c r="BC19" s="6">
        <f t="shared" si="22"/>
        <v>0</v>
      </c>
      <c r="BD19" s="6">
        <f t="shared" si="23"/>
        <v>0</v>
      </c>
      <c r="BE19" s="6">
        <f t="shared" si="24"/>
        <v>4.7374999999999998</v>
      </c>
      <c r="BF19" s="6">
        <f t="shared" si="25"/>
        <v>3.9782407407407421</v>
      </c>
      <c r="BG19" s="70">
        <f t="shared" si="26"/>
        <v>0</v>
      </c>
      <c r="BH19" s="73">
        <f t="shared" si="27"/>
        <v>11</v>
      </c>
    </row>
    <row r="20" spans="1:60" x14ac:dyDescent="0.25">
      <c r="A20" s="46">
        <f t="shared" si="28"/>
        <v>41861</v>
      </c>
      <c r="B20" s="3">
        <f t="shared" si="6"/>
        <v>32</v>
      </c>
      <c r="C20" s="283"/>
      <c r="D20" s="282"/>
      <c r="E20" s="281"/>
      <c r="F20" s="267"/>
      <c r="G20" s="266"/>
      <c r="H20" s="265"/>
      <c r="I20" s="280"/>
      <c r="J20" s="244"/>
      <c r="K20" s="243"/>
      <c r="L20" s="242" t="s">
        <v>38</v>
      </c>
      <c r="M20" s="241">
        <v>10.75</v>
      </c>
      <c r="N20" s="240">
        <v>23.25</v>
      </c>
      <c r="O20" s="150" t="s">
        <v>37</v>
      </c>
      <c r="P20" s="272">
        <v>9.5</v>
      </c>
      <c r="Q20" s="271">
        <v>23.25</v>
      </c>
      <c r="R20" s="237"/>
      <c r="S20" s="236"/>
      <c r="T20" s="235"/>
      <c r="U20" s="234" t="s">
        <v>36</v>
      </c>
      <c r="V20" s="233"/>
      <c r="W20" s="232"/>
      <c r="X20" s="90"/>
      <c r="Y20" s="90"/>
      <c r="Z20" s="91"/>
      <c r="AA20" s="92"/>
      <c r="AB20" s="94"/>
      <c r="AC20" s="95"/>
      <c r="AD20" s="36">
        <f t="shared" si="7"/>
        <v>0</v>
      </c>
      <c r="AE20" s="7">
        <f t="shared" si="8"/>
        <v>12.5</v>
      </c>
      <c r="AF20" s="7">
        <f t="shared" si="9"/>
        <v>13.75</v>
      </c>
      <c r="AG20" s="7">
        <f t="shared" si="10"/>
        <v>0</v>
      </c>
      <c r="AH20" s="8">
        <f t="shared" si="11"/>
        <v>0</v>
      </c>
      <c r="AI20" s="8">
        <f t="shared" si="12"/>
        <v>0</v>
      </c>
      <c r="AJ20" s="8">
        <f t="shared" si="13"/>
        <v>0</v>
      </c>
      <c r="AK20" s="169">
        <f t="shared" si="14"/>
        <v>0</v>
      </c>
      <c r="AL20" s="231">
        <f t="shared" si="15"/>
        <v>0</v>
      </c>
      <c r="AM20" s="8">
        <f t="shared" si="16"/>
        <v>0</v>
      </c>
      <c r="AN20" s="230"/>
      <c r="AO20" s="1"/>
      <c r="AP20" s="1"/>
      <c r="AQ20" s="1"/>
      <c r="AR20" s="1">
        <v>1</v>
      </c>
      <c r="AS20" s="1"/>
      <c r="AT20" s="1"/>
      <c r="AU20" s="1"/>
      <c r="AV20" s="1"/>
      <c r="AW20" s="229"/>
      <c r="AX20" s="40">
        <f t="shared" si="17"/>
        <v>0</v>
      </c>
      <c r="AY20" s="6">
        <f t="shared" si="18"/>
        <v>5.4782407407407421</v>
      </c>
      <c r="AZ20" s="6">
        <f t="shared" si="19"/>
        <v>6.7282407407407421</v>
      </c>
      <c r="BA20" s="6">
        <f t="shared" si="20"/>
        <v>0</v>
      </c>
      <c r="BB20" s="6">
        <f t="shared" si="21"/>
        <v>0</v>
      </c>
      <c r="BC20" s="6">
        <f t="shared" si="22"/>
        <v>0</v>
      </c>
      <c r="BD20" s="6">
        <f t="shared" si="23"/>
        <v>0</v>
      </c>
      <c r="BE20" s="6">
        <f t="shared" si="24"/>
        <v>0</v>
      </c>
      <c r="BF20" s="6">
        <f t="shared" si="25"/>
        <v>0</v>
      </c>
      <c r="BG20" s="70">
        <f t="shared" si="26"/>
        <v>0</v>
      </c>
      <c r="BH20" s="73">
        <f t="shared" si="27"/>
        <v>0</v>
      </c>
    </row>
    <row r="21" spans="1:60" x14ac:dyDescent="0.25">
      <c r="A21" s="46">
        <f t="shared" si="28"/>
        <v>41862</v>
      </c>
      <c r="B21" s="3">
        <f t="shared" si="6"/>
        <v>33</v>
      </c>
      <c r="C21" s="261"/>
      <c r="D21" s="260"/>
      <c r="E21" s="259"/>
      <c r="F21" s="267"/>
      <c r="G21" s="266"/>
      <c r="H21" s="265"/>
      <c r="I21" s="279"/>
      <c r="J21" s="269"/>
      <c r="K21" s="278"/>
      <c r="L21" s="264" t="s">
        <v>42</v>
      </c>
      <c r="M21" s="263">
        <v>18.5</v>
      </c>
      <c r="N21" s="262">
        <v>24.5</v>
      </c>
      <c r="O21" s="150" t="s">
        <v>37</v>
      </c>
      <c r="P21" s="272">
        <v>9.75</v>
      </c>
      <c r="Q21" s="271">
        <v>18</v>
      </c>
      <c r="R21" s="242" t="s">
        <v>38</v>
      </c>
      <c r="S21" s="241">
        <v>18</v>
      </c>
      <c r="T21" s="240">
        <v>24.5</v>
      </c>
      <c r="U21" s="234" t="s">
        <v>36</v>
      </c>
      <c r="V21" s="233"/>
      <c r="W21" s="232"/>
      <c r="X21" s="90"/>
      <c r="Y21" s="90"/>
      <c r="Z21" s="91"/>
      <c r="AA21" s="92"/>
      <c r="AB21" s="94"/>
      <c r="AC21" s="95"/>
      <c r="AD21" s="36">
        <f t="shared" si="7"/>
        <v>0</v>
      </c>
      <c r="AE21" s="7">
        <f t="shared" si="8"/>
        <v>24.5</v>
      </c>
      <c r="AF21" s="7">
        <f t="shared" si="9"/>
        <v>8.25</v>
      </c>
      <c r="AG21" s="7">
        <f t="shared" si="10"/>
        <v>0</v>
      </c>
      <c r="AH21" s="8">
        <f t="shared" si="11"/>
        <v>0</v>
      </c>
      <c r="AI21" s="8">
        <f t="shared" si="12"/>
        <v>6</v>
      </c>
      <c r="AJ21" s="8">
        <f t="shared" si="13"/>
        <v>0</v>
      </c>
      <c r="AK21" s="169">
        <f t="shared" si="14"/>
        <v>0</v>
      </c>
      <c r="AL21" s="231">
        <f t="shared" si="15"/>
        <v>0</v>
      </c>
      <c r="AM21" s="8">
        <f t="shared" si="16"/>
        <v>0</v>
      </c>
      <c r="AN21" s="230"/>
      <c r="AO21" s="1"/>
      <c r="AP21" s="1"/>
      <c r="AQ21" s="1">
        <v>1</v>
      </c>
      <c r="AR21" s="1">
        <v>1</v>
      </c>
      <c r="AS21" s="1"/>
      <c r="AT21" s="1"/>
      <c r="AU21" s="1">
        <v>1</v>
      </c>
      <c r="AV21" s="1"/>
      <c r="AW21" s="229"/>
      <c r="AX21" s="40">
        <f t="shared" si="17"/>
        <v>0</v>
      </c>
      <c r="AY21" s="6">
        <f t="shared" si="18"/>
        <v>17.478240740740741</v>
      </c>
      <c r="AZ21" s="6">
        <f t="shared" si="19"/>
        <v>1.2282407407407421</v>
      </c>
      <c r="BA21" s="6">
        <f t="shared" si="20"/>
        <v>0</v>
      </c>
      <c r="BB21" s="6">
        <f t="shared" si="21"/>
        <v>0</v>
      </c>
      <c r="BC21" s="6">
        <f t="shared" si="22"/>
        <v>0</v>
      </c>
      <c r="BD21" s="6">
        <f t="shared" si="23"/>
        <v>0</v>
      </c>
      <c r="BE21" s="6">
        <f t="shared" si="24"/>
        <v>0</v>
      </c>
      <c r="BF21" s="6">
        <f t="shared" si="25"/>
        <v>0</v>
      </c>
      <c r="BG21" s="70">
        <f t="shared" si="26"/>
        <v>0</v>
      </c>
      <c r="BH21" s="73">
        <f t="shared" si="27"/>
        <v>0</v>
      </c>
    </row>
    <row r="22" spans="1:60" x14ac:dyDescent="0.25">
      <c r="A22" s="46">
        <f t="shared" si="28"/>
        <v>41863</v>
      </c>
      <c r="B22" s="3">
        <f t="shared" si="6"/>
        <v>33</v>
      </c>
      <c r="C22" s="261"/>
      <c r="D22" s="260"/>
      <c r="E22" s="259"/>
      <c r="F22" s="267"/>
      <c r="G22" s="266"/>
      <c r="H22" s="265"/>
      <c r="I22" s="150" t="s">
        <v>37</v>
      </c>
      <c r="J22" s="272">
        <v>18</v>
      </c>
      <c r="K22" s="271">
        <v>24.5</v>
      </c>
      <c r="L22" s="137" t="s">
        <v>41</v>
      </c>
      <c r="M22" s="257">
        <v>16</v>
      </c>
      <c r="N22" s="277">
        <v>22.5</v>
      </c>
      <c r="O22" s="135"/>
      <c r="P22" s="239"/>
      <c r="Q22" s="238"/>
      <c r="R22" s="237"/>
      <c r="S22" s="236"/>
      <c r="T22" s="235"/>
      <c r="U22" s="234" t="s">
        <v>40</v>
      </c>
      <c r="V22" s="233">
        <v>18.5</v>
      </c>
      <c r="W22" s="232">
        <v>24.5</v>
      </c>
      <c r="X22" s="90"/>
      <c r="Y22" s="90"/>
      <c r="Z22" s="91"/>
      <c r="AA22" s="92"/>
      <c r="AB22" s="94"/>
      <c r="AC22" s="95"/>
      <c r="AD22" s="36">
        <f t="shared" si="7"/>
        <v>0</v>
      </c>
      <c r="AE22" s="7">
        <f t="shared" si="8"/>
        <v>0</v>
      </c>
      <c r="AF22" s="7">
        <f t="shared" si="9"/>
        <v>6.5</v>
      </c>
      <c r="AG22" s="7">
        <f t="shared" si="10"/>
        <v>0</v>
      </c>
      <c r="AH22" s="8">
        <f t="shared" si="11"/>
        <v>0</v>
      </c>
      <c r="AI22" s="8">
        <f t="shared" si="12"/>
        <v>0</v>
      </c>
      <c r="AJ22" s="8">
        <f t="shared" si="13"/>
        <v>6.5</v>
      </c>
      <c r="AK22" s="169">
        <f t="shared" si="14"/>
        <v>0</v>
      </c>
      <c r="AL22" s="231">
        <f t="shared" si="15"/>
        <v>6</v>
      </c>
      <c r="AM22" s="8">
        <f t="shared" si="16"/>
        <v>0</v>
      </c>
      <c r="AN22" s="230"/>
      <c r="AO22" s="1"/>
      <c r="AP22" s="1"/>
      <c r="AQ22" s="1">
        <v>1</v>
      </c>
      <c r="AR22" s="1">
        <v>1</v>
      </c>
      <c r="AS22" s="1"/>
      <c r="AT22" s="1"/>
      <c r="AU22" s="1">
        <v>1</v>
      </c>
      <c r="AV22" s="1"/>
      <c r="AW22" s="229"/>
      <c r="AX22" s="40">
        <f t="shared" si="17"/>
        <v>0</v>
      </c>
      <c r="AY22" s="6">
        <f t="shared" si="18"/>
        <v>0</v>
      </c>
      <c r="AZ22" s="6">
        <f t="shared" si="19"/>
        <v>0</v>
      </c>
      <c r="BA22" s="6">
        <f t="shared" si="20"/>
        <v>0</v>
      </c>
      <c r="BB22" s="6">
        <f t="shared" si="21"/>
        <v>0</v>
      </c>
      <c r="BC22" s="6">
        <f t="shared" si="22"/>
        <v>0</v>
      </c>
      <c r="BD22" s="6">
        <f t="shared" si="23"/>
        <v>0</v>
      </c>
      <c r="BE22" s="6">
        <f t="shared" si="24"/>
        <v>0</v>
      </c>
      <c r="BF22" s="6">
        <f t="shared" si="25"/>
        <v>0</v>
      </c>
      <c r="BG22" s="70">
        <f t="shared" si="26"/>
        <v>0</v>
      </c>
      <c r="BH22" s="73">
        <f t="shared" si="27"/>
        <v>6</v>
      </c>
    </row>
    <row r="23" spans="1:60" x14ac:dyDescent="0.25">
      <c r="A23" s="46">
        <f t="shared" si="28"/>
        <v>41864</v>
      </c>
      <c r="B23" s="3">
        <f t="shared" si="6"/>
        <v>33</v>
      </c>
      <c r="C23" s="137" t="s">
        <v>41</v>
      </c>
      <c r="D23" s="276">
        <v>9.5</v>
      </c>
      <c r="E23" s="275">
        <v>18.5</v>
      </c>
      <c r="F23" s="267"/>
      <c r="G23" s="266"/>
      <c r="H23" s="265"/>
      <c r="I23" s="274" t="s">
        <v>42</v>
      </c>
      <c r="J23" s="254">
        <v>12.5</v>
      </c>
      <c r="K23" s="273">
        <v>18</v>
      </c>
      <c r="L23" s="264" t="s">
        <v>42</v>
      </c>
      <c r="M23" s="263">
        <v>18.5</v>
      </c>
      <c r="N23" s="262">
        <v>24.5</v>
      </c>
      <c r="O23" s="150" t="s">
        <v>37</v>
      </c>
      <c r="P23" s="272">
        <v>18</v>
      </c>
      <c r="Q23" s="271">
        <v>24.5</v>
      </c>
      <c r="R23" s="237"/>
      <c r="S23" s="236"/>
      <c r="T23" s="235"/>
      <c r="U23" s="234" t="s">
        <v>40</v>
      </c>
      <c r="V23" s="233">
        <v>18.5</v>
      </c>
      <c r="W23" s="232">
        <v>24.5</v>
      </c>
      <c r="X23" s="90"/>
      <c r="Y23" s="90"/>
      <c r="Z23" s="91"/>
      <c r="AA23" s="92"/>
      <c r="AB23" s="94"/>
      <c r="AC23" s="95"/>
      <c r="AD23" s="36">
        <f t="shared" si="7"/>
        <v>0</v>
      </c>
      <c r="AE23" s="7">
        <f t="shared" si="8"/>
        <v>0</v>
      </c>
      <c r="AF23" s="7">
        <f t="shared" si="9"/>
        <v>6.5</v>
      </c>
      <c r="AG23" s="7">
        <f t="shared" si="10"/>
        <v>0</v>
      </c>
      <c r="AH23" s="8">
        <f t="shared" si="11"/>
        <v>0</v>
      </c>
      <c r="AI23" s="8">
        <f t="shared" si="12"/>
        <v>5.5</v>
      </c>
      <c r="AJ23" s="8">
        <f t="shared" si="13"/>
        <v>9</v>
      </c>
      <c r="AK23" s="169">
        <f t="shared" si="14"/>
        <v>0</v>
      </c>
      <c r="AL23" s="231">
        <f t="shared" si="15"/>
        <v>6</v>
      </c>
      <c r="AM23" s="8">
        <f t="shared" si="16"/>
        <v>0</v>
      </c>
      <c r="AN23" s="230"/>
      <c r="AO23" s="1"/>
      <c r="AP23" s="1"/>
      <c r="AQ23" s="1">
        <v>1</v>
      </c>
      <c r="AR23" s="1">
        <v>1</v>
      </c>
      <c r="AS23" s="1"/>
      <c r="AT23" s="1"/>
      <c r="AU23" s="1">
        <v>1</v>
      </c>
      <c r="AV23" s="1"/>
      <c r="AW23" s="229"/>
      <c r="AX23" s="40">
        <f t="shared" si="17"/>
        <v>0</v>
      </c>
      <c r="AY23" s="6">
        <f t="shared" si="18"/>
        <v>0</v>
      </c>
      <c r="AZ23" s="6">
        <f t="shared" si="19"/>
        <v>0</v>
      </c>
      <c r="BA23" s="6">
        <f t="shared" si="20"/>
        <v>0</v>
      </c>
      <c r="BB23" s="6">
        <f t="shared" si="21"/>
        <v>0</v>
      </c>
      <c r="BC23" s="6">
        <f t="shared" si="22"/>
        <v>0</v>
      </c>
      <c r="BD23" s="6">
        <f t="shared" si="23"/>
        <v>1.9782407407407421</v>
      </c>
      <c r="BE23" s="6">
        <f t="shared" si="24"/>
        <v>0</v>
      </c>
      <c r="BF23" s="6">
        <f t="shared" si="25"/>
        <v>0</v>
      </c>
      <c r="BG23" s="70">
        <f t="shared" si="26"/>
        <v>0</v>
      </c>
      <c r="BH23" s="73">
        <f t="shared" si="27"/>
        <v>6</v>
      </c>
    </row>
    <row r="24" spans="1:60" x14ac:dyDescent="0.25">
      <c r="A24" s="46">
        <f t="shared" si="28"/>
        <v>41865</v>
      </c>
      <c r="B24" s="3">
        <f t="shared" si="6"/>
        <v>33</v>
      </c>
      <c r="C24" s="261"/>
      <c r="D24" s="260"/>
      <c r="E24" s="259"/>
      <c r="F24" s="267"/>
      <c r="G24" s="266"/>
      <c r="H24" s="265"/>
      <c r="I24" s="138" t="s">
        <v>41</v>
      </c>
      <c r="J24" s="257">
        <v>18</v>
      </c>
      <c r="K24" s="256">
        <v>24.5</v>
      </c>
      <c r="L24" s="264" t="s">
        <v>42</v>
      </c>
      <c r="M24" s="263">
        <v>18.5</v>
      </c>
      <c r="N24" s="262">
        <v>24.5</v>
      </c>
      <c r="O24" s="252" t="s">
        <v>38</v>
      </c>
      <c r="P24" s="241">
        <v>18</v>
      </c>
      <c r="Q24" s="251">
        <v>23.75</v>
      </c>
      <c r="R24" s="237"/>
      <c r="S24" s="236"/>
      <c r="T24" s="235"/>
      <c r="U24" s="234" t="s">
        <v>40</v>
      </c>
      <c r="V24" s="233">
        <v>18.5</v>
      </c>
      <c r="W24" s="232">
        <v>24.5</v>
      </c>
      <c r="X24" s="90"/>
      <c r="Y24" s="90"/>
      <c r="Z24" s="91"/>
      <c r="AA24" s="92"/>
      <c r="AB24" s="94"/>
      <c r="AC24" s="95"/>
      <c r="AD24" s="36">
        <f t="shared" si="7"/>
        <v>0</v>
      </c>
      <c r="AE24" s="7">
        <f t="shared" si="8"/>
        <v>5.75</v>
      </c>
      <c r="AF24" s="7">
        <f t="shared" si="9"/>
        <v>0</v>
      </c>
      <c r="AG24" s="7">
        <f t="shared" si="10"/>
        <v>0</v>
      </c>
      <c r="AH24" s="8">
        <f t="shared" si="11"/>
        <v>0</v>
      </c>
      <c r="AI24" s="8">
        <f t="shared" si="12"/>
        <v>6</v>
      </c>
      <c r="AJ24" s="8">
        <f t="shared" si="13"/>
        <v>6.5</v>
      </c>
      <c r="AK24" s="169">
        <f t="shared" si="14"/>
        <v>0</v>
      </c>
      <c r="AL24" s="231">
        <f t="shared" si="15"/>
        <v>6</v>
      </c>
      <c r="AM24" s="8">
        <f t="shared" si="16"/>
        <v>0</v>
      </c>
      <c r="AN24" s="230"/>
      <c r="AO24" s="1"/>
      <c r="AP24" s="1"/>
      <c r="AQ24" s="1">
        <v>1</v>
      </c>
      <c r="AR24" s="1">
        <v>1</v>
      </c>
      <c r="AS24" s="1"/>
      <c r="AT24" s="1"/>
      <c r="AU24" s="1">
        <v>1</v>
      </c>
      <c r="AV24" s="1"/>
      <c r="AW24" s="229"/>
      <c r="AX24" s="40">
        <f t="shared" si="17"/>
        <v>0</v>
      </c>
      <c r="AY24" s="6">
        <f t="shared" si="18"/>
        <v>0</v>
      </c>
      <c r="AZ24" s="6">
        <f t="shared" si="19"/>
        <v>0</v>
      </c>
      <c r="BA24" s="6">
        <f t="shared" si="20"/>
        <v>0</v>
      </c>
      <c r="BB24" s="6">
        <f t="shared" si="21"/>
        <v>0</v>
      </c>
      <c r="BC24" s="6">
        <f t="shared" si="22"/>
        <v>0</v>
      </c>
      <c r="BD24" s="6">
        <f t="shared" si="23"/>
        <v>0</v>
      </c>
      <c r="BE24" s="6">
        <f t="shared" si="24"/>
        <v>0</v>
      </c>
      <c r="BF24" s="6">
        <f t="shared" si="25"/>
        <v>0</v>
      </c>
      <c r="BG24" s="70">
        <f t="shared" si="26"/>
        <v>0</v>
      </c>
      <c r="BH24" s="73">
        <f t="shared" si="27"/>
        <v>6</v>
      </c>
    </row>
    <row r="25" spans="1:60" x14ac:dyDescent="0.25">
      <c r="A25" s="46">
        <f t="shared" si="28"/>
        <v>41866</v>
      </c>
      <c r="B25" s="3">
        <f t="shared" si="6"/>
        <v>33</v>
      </c>
      <c r="C25" s="261"/>
      <c r="D25" s="260"/>
      <c r="E25" s="259"/>
      <c r="F25" s="134"/>
      <c r="G25" s="239"/>
      <c r="H25" s="258"/>
      <c r="I25" s="138" t="s">
        <v>41</v>
      </c>
      <c r="J25" s="257">
        <v>18</v>
      </c>
      <c r="K25" s="256">
        <v>24.5</v>
      </c>
      <c r="L25" s="255" t="s">
        <v>42</v>
      </c>
      <c r="M25" s="254">
        <v>11</v>
      </c>
      <c r="N25" s="253">
        <v>22</v>
      </c>
      <c r="O25" s="252" t="s">
        <v>38</v>
      </c>
      <c r="P25" s="241">
        <v>18</v>
      </c>
      <c r="Q25" s="251">
        <v>24.5</v>
      </c>
      <c r="R25" s="270"/>
      <c r="S25" s="269"/>
      <c r="T25" s="268"/>
      <c r="U25" s="234" t="s">
        <v>40</v>
      </c>
      <c r="V25" s="233">
        <v>18.5</v>
      </c>
      <c r="W25" s="232">
        <v>24.5</v>
      </c>
      <c r="X25" s="90"/>
      <c r="Y25" s="90"/>
      <c r="Z25" s="91"/>
      <c r="AA25" s="92"/>
      <c r="AB25" s="94"/>
      <c r="AC25" s="95"/>
      <c r="AD25" s="36">
        <f t="shared" si="7"/>
        <v>0</v>
      </c>
      <c r="AE25" s="7">
        <f t="shared" si="8"/>
        <v>6.5</v>
      </c>
      <c r="AF25" s="7">
        <f t="shared" si="9"/>
        <v>0</v>
      </c>
      <c r="AG25" s="7">
        <f t="shared" si="10"/>
        <v>0</v>
      </c>
      <c r="AH25" s="8">
        <f t="shared" si="11"/>
        <v>0</v>
      </c>
      <c r="AI25" s="8">
        <f t="shared" si="12"/>
        <v>11</v>
      </c>
      <c r="AJ25" s="8">
        <f t="shared" si="13"/>
        <v>6.5</v>
      </c>
      <c r="AK25" s="169">
        <f t="shared" si="14"/>
        <v>0</v>
      </c>
      <c r="AL25" s="231">
        <f t="shared" si="15"/>
        <v>6</v>
      </c>
      <c r="AM25" s="8">
        <f t="shared" si="16"/>
        <v>0</v>
      </c>
      <c r="AN25" s="230"/>
      <c r="AO25" s="1"/>
      <c r="AP25" s="1"/>
      <c r="AQ25" s="1">
        <v>1</v>
      </c>
      <c r="AR25" s="1"/>
      <c r="AS25" s="1"/>
      <c r="AT25" s="1"/>
      <c r="AU25" s="1">
        <v>1</v>
      </c>
      <c r="AV25" s="1"/>
      <c r="AW25" s="229"/>
      <c r="AX25" s="40">
        <f t="shared" si="17"/>
        <v>0</v>
      </c>
      <c r="AY25" s="6">
        <f t="shared" si="18"/>
        <v>0</v>
      </c>
      <c r="AZ25" s="6">
        <f t="shared" si="19"/>
        <v>0</v>
      </c>
      <c r="BA25" s="6">
        <f t="shared" si="20"/>
        <v>0</v>
      </c>
      <c r="BB25" s="6">
        <f t="shared" si="21"/>
        <v>0</v>
      </c>
      <c r="BC25" s="6">
        <f t="shared" si="22"/>
        <v>3.9782407407407421</v>
      </c>
      <c r="BD25" s="6">
        <f t="shared" si="23"/>
        <v>0</v>
      </c>
      <c r="BE25" s="6">
        <f t="shared" si="24"/>
        <v>0</v>
      </c>
      <c r="BF25" s="6">
        <f t="shared" si="25"/>
        <v>0</v>
      </c>
      <c r="BG25" s="70">
        <f t="shared" si="26"/>
        <v>0</v>
      </c>
      <c r="BH25" s="73">
        <f t="shared" si="27"/>
        <v>6</v>
      </c>
    </row>
    <row r="26" spans="1:60" x14ac:dyDescent="0.25">
      <c r="A26" s="46">
        <f t="shared" si="28"/>
        <v>41867</v>
      </c>
      <c r="B26" s="3">
        <f t="shared" si="6"/>
        <v>33</v>
      </c>
      <c r="C26" s="250"/>
      <c r="D26" s="247"/>
      <c r="E26" s="249"/>
      <c r="F26" s="286"/>
      <c r="G26" s="285"/>
      <c r="H26" s="284"/>
      <c r="I26" s="245"/>
      <c r="J26" s="244"/>
      <c r="K26" s="243"/>
      <c r="L26" s="242" t="s">
        <v>38</v>
      </c>
      <c r="M26" s="241">
        <v>10</v>
      </c>
      <c r="N26" s="240">
        <v>20.25</v>
      </c>
      <c r="O26" s="135"/>
      <c r="P26" s="239"/>
      <c r="Q26" s="238"/>
      <c r="R26" s="237"/>
      <c r="S26" s="236"/>
      <c r="T26" s="235"/>
      <c r="U26" s="234" t="s">
        <v>40</v>
      </c>
      <c r="V26" s="233">
        <v>11</v>
      </c>
      <c r="W26" s="232">
        <v>22</v>
      </c>
      <c r="X26" s="90"/>
      <c r="Y26" s="90"/>
      <c r="Z26" s="91"/>
      <c r="AA26" s="92"/>
      <c r="AB26" s="94"/>
      <c r="AC26" s="95"/>
      <c r="AD26" s="36">
        <f t="shared" si="7"/>
        <v>0</v>
      </c>
      <c r="AE26" s="7">
        <f t="shared" si="8"/>
        <v>10.25</v>
      </c>
      <c r="AF26" s="7">
        <f t="shared" si="9"/>
        <v>0</v>
      </c>
      <c r="AG26" s="7">
        <f t="shared" si="10"/>
        <v>0</v>
      </c>
      <c r="AH26" s="8">
        <f t="shared" si="11"/>
        <v>0</v>
      </c>
      <c r="AI26" s="8">
        <f t="shared" si="12"/>
        <v>0</v>
      </c>
      <c r="AJ26" s="8">
        <f t="shared" si="13"/>
        <v>0</v>
      </c>
      <c r="AK26" s="169">
        <f t="shared" si="14"/>
        <v>0</v>
      </c>
      <c r="AL26" s="231">
        <f t="shared" si="15"/>
        <v>11</v>
      </c>
      <c r="AM26" s="8">
        <f t="shared" si="16"/>
        <v>0</v>
      </c>
      <c r="AN26" s="230"/>
      <c r="AO26" s="1"/>
      <c r="AP26" s="1"/>
      <c r="AQ26" s="1"/>
      <c r="AR26" s="1"/>
      <c r="AS26" s="1"/>
      <c r="AT26" s="1"/>
      <c r="AU26" s="1"/>
      <c r="AV26" s="1"/>
      <c r="AW26" s="229"/>
      <c r="AX26" s="40">
        <f t="shared" si="17"/>
        <v>0</v>
      </c>
      <c r="AY26" s="6">
        <f t="shared" si="18"/>
        <v>3.2282407407407421</v>
      </c>
      <c r="AZ26" s="6">
        <f t="shared" si="19"/>
        <v>0</v>
      </c>
      <c r="BA26" s="6">
        <f t="shared" si="20"/>
        <v>0</v>
      </c>
      <c r="BB26" s="6">
        <f t="shared" si="21"/>
        <v>0</v>
      </c>
      <c r="BC26" s="6">
        <f t="shared" si="22"/>
        <v>0</v>
      </c>
      <c r="BD26" s="6">
        <f t="shared" si="23"/>
        <v>0</v>
      </c>
      <c r="BE26" s="6">
        <f t="shared" si="24"/>
        <v>0</v>
      </c>
      <c r="BF26" s="6">
        <f t="shared" si="25"/>
        <v>3.9782407407407421</v>
      </c>
      <c r="BG26" s="70">
        <f t="shared" si="26"/>
        <v>0</v>
      </c>
      <c r="BH26" s="73">
        <f t="shared" si="27"/>
        <v>11</v>
      </c>
    </row>
    <row r="27" spans="1:60" x14ac:dyDescent="0.25">
      <c r="A27" s="46">
        <f t="shared" si="28"/>
        <v>41868</v>
      </c>
      <c r="B27" s="3">
        <f t="shared" si="6"/>
        <v>33</v>
      </c>
      <c r="C27" s="283"/>
      <c r="D27" s="282"/>
      <c r="E27" s="281"/>
      <c r="F27" s="267" t="s">
        <v>39</v>
      </c>
      <c r="G27" s="266">
        <v>14</v>
      </c>
      <c r="H27" s="265">
        <v>24.5</v>
      </c>
      <c r="I27" s="280"/>
      <c r="J27" s="244"/>
      <c r="K27" s="243"/>
      <c r="L27" s="242" t="s">
        <v>38</v>
      </c>
      <c r="M27" s="241">
        <v>10.75</v>
      </c>
      <c r="N27" s="240">
        <v>23.25</v>
      </c>
      <c r="O27" s="150" t="s">
        <v>37</v>
      </c>
      <c r="P27" s="272">
        <v>9.5</v>
      </c>
      <c r="Q27" s="271">
        <v>23.25</v>
      </c>
      <c r="R27" s="237"/>
      <c r="S27" s="236"/>
      <c r="T27" s="235"/>
      <c r="U27" s="234" t="s">
        <v>36</v>
      </c>
      <c r="V27" s="233"/>
      <c r="W27" s="232"/>
      <c r="X27" s="90"/>
      <c r="Y27" s="90"/>
      <c r="Z27" s="91"/>
      <c r="AA27" s="92"/>
      <c r="AB27" s="94"/>
      <c r="AC27" s="95"/>
      <c r="AD27" s="36">
        <f t="shared" si="7"/>
        <v>10.5</v>
      </c>
      <c r="AE27" s="7">
        <f t="shared" si="8"/>
        <v>12.5</v>
      </c>
      <c r="AF27" s="7">
        <f t="shared" si="9"/>
        <v>13.75</v>
      </c>
      <c r="AG27" s="7">
        <f t="shared" si="10"/>
        <v>0</v>
      </c>
      <c r="AH27" s="8">
        <f t="shared" si="11"/>
        <v>0</v>
      </c>
      <c r="AI27" s="8">
        <f t="shared" si="12"/>
        <v>0</v>
      </c>
      <c r="AJ27" s="8">
        <f t="shared" si="13"/>
        <v>0</v>
      </c>
      <c r="AK27" s="169">
        <f t="shared" si="14"/>
        <v>0</v>
      </c>
      <c r="AL27" s="231">
        <f t="shared" si="15"/>
        <v>0</v>
      </c>
      <c r="AM27" s="8">
        <f t="shared" si="16"/>
        <v>0</v>
      </c>
      <c r="AN27" s="230"/>
      <c r="AO27" s="1"/>
      <c r="AP27" s="1"/>
      <c r="AQ27" s="1"/>
      <c r="AR27" s="1">
        <v>1</v>
      </c>
      <c r="AS27" s="1"/>
      <c r="AT27" s="1"/>
      <c r="AU27" s="1"/>
      <c r="AV27" s="1"/>
      <c r="AW27" s="229"/>
      <c r="AX27" s="40">
        <f t="shared" si="17"/>
        <v>3.4782407407407421</v>
      </c>
      <c r="AY27" s="6">
        <f t="shared" si="18"/>
        <v>5.4782407407407421</v>
      </c>
      <c r="AZ27" s="6">
        <f t="shared" si="19"/>
        <v>6.7282407407407421</v>
      </c>
      <c r="BA27" s="6">
        <f t="shared" si="20"/>
        <v>0</v>
      </c>
      <c r="BB27" s="6">
        <f t="shared" si="21"/>
        <v>0</v>
      </c>
      <c r="BC27" s="6">
        <f t="shared" si="22"/>
        <v>0</v>
      </c>
      <c r="BD27" s="6">
        <f t="shared" si="23"/>
        <v>0</v>
      </c>
      <c r="BE27" s="6">
        <f t="shared" si="24"/>
        <v>0</v>
      </c>
      <c r="BF27" s="6">
        <f t="shared" si="25"/>
        <v>0</v>
      </c>
      <c r="BG27" s="70">
        <f t="shared" si="26"/>
        <v>0</v>
      </c>
      <c r="BH27" s="73">
        <f t="shared" si="27"/>
        <v>0</v>
      </c>
    </row>
    <row r="28" spans="1:60" x14ac:dyDescent="0.25">
      <c r="A28" s="46">
        <f t="shared" si="28"/>
        <v>41869</v>
      </c>
      <c r="B28" s="3">
        <f t="shared" si="6"/>
        <v>34</v>
      </c>
      <c r="C28" s="261"/>
      <c r="D28" s="260"/>
      <c r="E28" s="259"/>
      <c r="F28" s="267" t="s">
        <v>39</v>
      </c>
      <c r="G28" s="266">
        <v>19</v>
      </c>
      <c r="H28" s="265">
        <v>24.5</v>
      </c>
      <c r="I28" s="279"/>
      <c r="J28" s="269"/>
      <c r="K28" s="278"/>
      <c r="L28" s="264"/>
      <c r="M28" s="263"/>
      <c r="N28" s="262"/>
      <c r="O28" s="150" t="s">
        <v>37</v>
      </c>
      <c r="P28" s="272">
        <v>9.75</v>
      </c>
      <c r="Q28" s="271">
        <v>18</v>
      </c>
      <c r="R28" s="237"/>
      <c r="S28" s="236"/>
      <c r="T28" s="235"/>
      <c r="U28" s="234" t="s">
        <v>36</v>
      </c>
      <c r="V28" s="233"/>
      <c r="W28" s="232"/>
      <c r="X28" s="90"/>
      <c r="Y28" s="90"/>
      <c r="Z28" s="91"/>
      <c r="AA28" s="92"/>
      <c r="AB28" s="94"/>
      <c r="AC28" s="95"/>
      <c r="AD28" s="36">
        <f t="shared" si="7"/>
        <v>5.5</v>
      </c>
      <c r="AE28" s="7">
        <f t="shared" si="8"/>
        <v>0</v>
      </c>
      <c r="AF28" s="7">
        <f t="shared" si="9"/>
        <v>8.25</v>
      </c>
      <c r="AG28" s="7">
        <f t="shared" si="10"/>
        <v>0</v>
      </c>
      <c r="AH28" s="8">
        <f t="shared" si="11"/>
        <v>0</v>
      </c>
      <c r="AI28" s="8">
        <f t="shared" si="12"/>
        <v>0</v>
      </c>
      <c r="AJ28" s="8">
        <f t="shared" si="13"/>
        <v>0</v>
      </c>
      <c r="AK28" s="169">
        <f t="shared" si="14"/>
        <v>0</v>
      </c>
      <c r="AL28" s="231">
        <f t="shared" si="15"/>
        <v>0</v>
      </c>
      <c r="AM28" s="8">
        <f t="shared" si="16"/>
        <v>0</v>
      </c>
      <c r="AN28" s="230"/>
      <c r="AO28" s="1"/>
      <c r="AP28" s="1"/>
      <c r="AQ28" s="1">
        <v>1</v>
      </c>
      <c r="AR28" s="1">
        <v>1</v>
      </c>
      <c r="AS28" s="1">
        <v>1</v>
      </c>
      <c r="AT28" s="1"/>
      <c r="AU28" s="1">
        <v>1</v>
      </c>
      <c r="AV28" s="1"/>
      <c r="AW28" s="229"/>
      <c r="AX28" s="40">
        <f t="shared" si="17"/>
        <v>0</v>
      </c>
      <c r="AY28" s="6">
        <f t="shared" si="18"/>
        <v>0</v>
      </c>
      <c r="AZ28" s="6">
        <f t="shared" si="19"/>
        <v>1.2282407407407421</v>
      </c>
      <c r="BA28" s="6">
        <f t="shared" si="20"/>
        <v>0</v>
      </c>
      <c r="BB28" s="6">
        <f t="shared" si="21"/>
        <v>0</v>
      </c>
      <c r="BC28" s="6">
        <f t="shared" si="22"/>
        <v>0</v>
      </c>
      <c r="BD28" s="6">
        <f t="shared" si="23"/>
        <v>0</v>
      </c>
      <c r="BE28" s="6">
        <f t="shared" si="24"/>
        <v>0</v>
      </c>
      <c r="BF28" s="6">
        <f t="shared" si="25"/>
        <v>0</v>
      </c>
      <c r="BG28" s="70">
        <f t="shared" si="26"/>
        <v>0</v>
      </c>
      <c r="BH28" s="73">
        <f t="shared" si="27"/>
        <v>0</v>
      </c>
    </row>
    <row r="29" spans="1:60" x14ac:dyDescent="0.25">
      <c r="A29" s="46">
        <f t="shared" si="28"/>
        <v>41870</v>
      </c>
      <c r="B29" s="3">
        <f t="shared" si="6"/>
        <v>34</v>
      </c>
      <c r="C29" s="261"/>
      <c r="D29" s="260"/>
      <c r="E29" s="259"/>
      <c r="F29" s="267" t="s">
        <v>39</v>
      </c>
      <c r="G29" s="266">
        <v>19</v>
      </c>
      <c r="H29" s="265">
        <v>24.5</v>
      </c>
      <c r="I29" s="150" t="s">
        <v>37</v>
      </c>
      <c r="J29" s="272">
        <v>18</v>
      </c>
      <c r="K29" s="271">
        <v>24.5</v>
      </c>
      <c r="L29" s="137" t="s">
        <v>41</v>
      </c>
      <c r="M29" s="257">
        <v>16</v>
      </c>
      <c r="N29" s="277">
        <v>22.5</v>
      </c>
      <c r="O29" s="135"/>
      <c r="P29" s="239"/>
      <c r="Q29" s="238"/>
      <c r="R29" s="237"/>
      <c r="S29" s="236"/>
      <c r="T29" s="235"/>
      <c r="U29" s="234"/>
      <c r="V29" s="233"/>
      <c r="W29" s="232"/>
      <c r="X29" s="90"/>
      <c r="Y29" s="90"/>
      <c r="Z29" s="91"/>
      <c r="AA29" s="92"/>
      <c r="AB29" s="94"/>
      <c r="AC29" s="95"/>
      <c r="AD29" s="36">
        <f t="shared" si="7"/>
        <v>5.5</v>
      </c>
      <c r="AE29" s="7">
        <f t="shared" si="8"/>
        <v>0</v>
      </c>
      <c r="AF29" s="7">
        <f t="shared" si="9"/>
        <v>6.5</v>
      </c>
      <c r="AG29" s="7">
        <f t="shared" si="10"/>
        <v>0</v>
      </c>
      <c r="AH29" s="8">
        <f t="shared" si="11"/>
        <v>0</v>
      </c>
      <c r="AI29" s="8">
        <f t="shared" si="12"/>
        <v>0</v>
      </c>
      <c r="AJ29" s="8">
        <f t="shared" si="13"/>
        <v>6.5</v>
      </c>
      <c r="AK29" s="169">
        <f t="shared" si="14"/>
        <v>0</v>
      </c>
      <c r="AL29" s="231">
        <f t="shared" si="15"/>
        <v>0</v>
      </c>
      <c r="AM29" s="8">
        <f t="shared" si="16"/>
        <v>0</v>
      </c>
      <c r="AN29" s="230"/>
      <c r="AO29" s="1"/>
      <c r="AP29" s="1"/>
      <c r="AQ29" s="1">
        <v>1</v>
      </c>
      <c r="AR29" s="1">
        <v>1</v>
      </c>
      <c r="AS29" s="1">
        <v>1</v>
      </c>
      <c r="AT29" s="1"/>
      <c r="AU29" s="1">
        <v>1</v>
      </c>
      <c r="AV29" s="1">
        <v>1</v>
      </c>
      <c r="AW29" s="229"/>
      <c r="AX29" s="40">
        <f t="shared" si="17"/>
        <v>0</v>
      </c>
      <c r="AY29" s="6">
        <f t="shared" si="18"/>
        <v>0</v>
      </c>
      <c r="AZ29" s="6">
        <f t="shared" si="19"/>
        <v>0</v>
      </c>
      <c r="BA29" s="6">
        <f t="shared" si="20"/>
        <v>0</v>
      </c>
      <c r="BB29" s="6">
        <f t="shared" si="21"/>
        <v>0</v>
      </c>
      <c r="BC29" s="6">
        <f t="shared" si="22"/>
        <v>0</v>
      </c>
      <c r="BD29" s="6">
        <f t="shared" si="23"/>
        <v>0</v>
      </c>
      <c r="BE29" s="6">
        <f t="shared" si="24"/>
        <v>0</v>
      </c>
      <c r="BF29" s="6">
        <f t="shared" si="25"/>
        <v>0</v>
      </c>
      <c r="BG29" s="70">
        <f t="shared" si="26"/>
        <v>0</v>
      </c>
      <c r="BH29" s="73">
        <f t="shared" si="27"/>
        <v>0</v>
      </c>
    </row>
    <row r="30" spans="1:60" x14ac:dyDescent="0.25">
      <c r="A30" s="46">
        <f t="shared" si="28"/>
        <v>41871</v>
      </c>
      <c r="B30" s="3">
        <f t="shared" si="6"/>
        <v>34</v>
      </c>
      <c r="C30" s="137" t="s">
        <v>41</v>
      </c>
      <c r="D30" s="276">
        <v>9.5</v>
      </c>
      <c r="E30" s="275">
        <v>18.5</v>
      </c>
      <c r="F30" s="267" t="s">
        <v>39</v>
      </c>
      <c r="G30" s="266">
        <v>19</v>
      </c>
      <c r="H30" s="265">
        <v>24.5</v>
      </c>
      <c r="I30" s="274"/>
      <c r="J30" s="254"/>
      <c r="K30" s="273"/>
      <c r="L30" s="264"/>
      <c r="M30" s="263"/>
      <c r="N30" s="262"/>
      <c r="O30" s="150" t="s">
        <v>37</v>
      </c>
      <c r="P30" s="272">
        <v>18</v>
      </c>
      <c r="Q30" s="271">
        <v>24.5</v>
      </c>
      <c r="R30" s="237"/>
      <c r="S30" s="236"/>
      <c r="T30" s="235"/>
      <c r="U30" s="234"/>
      <c r="V30" s="233"/>
      <c r="W30" s="232"/>
      <c r="X30" s="90"/>
      <c r="Y30" s="90"/>
      <c r="Z30" s="91"/>
      <c r="AA30" s="92"/>
      <c r="AB30" s="94"/>
      <c r="AC30" s="95"/>
      <c r="AD30" s="36">
        <f t="shared" si="7"/>
        <v>5.5</v>
      </c>
      <c r="AE30" s="7">
        <f t="shared" si="8"/>
        <v>0</v>
      </c>
      <c r="AF30" s="7">
        <f t="shared" si="9"/>
        <v>6.5</v>
      </c>
      <c r="AG30" s="7">
        <f t="shared" si="10"/>
        <v>0</v>
      </c>
      <c r="AH30" s="8">
        <f t="shared" si="11"/>
        <v>0</v>
      </c>
      <c r="AI30" s="8">
        <f t="shared" si="12"/>
        <v>0</v>
      </c>
      <c r="AJ30" s="8">
        <f t="shared" si="13"/>
        <v>9</v>
      </c>
      <c r="AK30" s="169">
        <f t="shared" si="14"/>
        <v>0</v>
      </c>
      <c r="AL30" s="231">
        <f t="shared" si="15"/>
        <v>0</v>
      </c>
      <c r="AM30" s="8">
        <f t="shared" si="16"/>
        <v>0</v>
      </c>
      <c r="AN30" s="230"/>
      <c r="AO30" s="1"/>
      <c r="AP30" s="1"/>
      <c r="AQ30" s="1">
        <v>1</v>
      </c>
      <c r="AR30" s="1">
        <v>1</v>
      </c>
      <c r="AS30" s="1">
        <v>1</v>
      </c>
      <c r="AT30" s="1"/>
      <c r="AU30" s="1">
        <v>1</v>
      </c>
      <c r="AV30" s="1">
        <v>1</v>
      </c>
      <c r="AW30" s="229"/>
      <c r="AX30" s="40">
        <f t="shared" si="17"/>
        <v>0</v>
      </c>
      <c r="AY30" s="6">
        <f t="shared" si="18"/>
        <v>0</v>
      </c>
      <c r="AZ30" s="6">
        <f t="shared" si="19"/>
        <v>0</v>
      </c>
      <c r="BA30" s="6">
        <f t="shared" si="20"/>
        <v>0</v>
      </c>
      <c r="BB30" s="6">
        <f t="shared" si="21"/>
        <v>0</v>
      </c>
      <c r="BC30" s="6">
        <f t="shared" si="22"/>
        <v>0</v>
      </c>
      <c r="BD30" s="6">
        <f t="shared" si="23"/>
        <v>1.9782407407407421</v>
      </c>
      <c r="BE30" s="6">
        <f t="shared" si="24"/>
        <v>0</v>
      </c>
      <c r="BF30" s="6">
        <f t="shared" si="25"/>
        <v>0</v>
      </c>
      <c r="BG30" s="70">
        <f t="shared" si="26"/>
        <v>0</v>
      </c>
      <c r="BH30" s="73">
        <f t="shared" si="27"/>
        <v>0</v>
      </c>
    </row>
    <row r="31" spans="1:60" x14ac:dyDescent="0.25">
      <c r="A31" s="46">
        <f t="shared" si="28"/>
        <v>41872</v>
      </c>
      <c r="B31" s="3">
        <f t="shared" si="6"/>
        <v>34</v>
      </c>
      <c r="C31" s="261"/>
      <c r="D31" s="260"/>
      <c r="E31" s="259"/>
      <c r="F31" s="267" t="s">
        <v>39</v>
      </c>
      <c r="G31" s="266">
        <v>16</v>
      </c>
      <c r="H31" s="265">
        <v>24.5</v>
      </c>
      <c r="I31" s="138" t="s">
        <v>41</v>
      </c>
      <c r="J31" s="257">
        <v>18</v>
      </c>
      <c r="K31" s="256">
        <v>24.5</v>
      </c>
      <c r="L31" s="264"/>
      <c r="M31" s="263"/>
      <c r="N31" s="262"/>
      <c r="O31" s="252"/>
      <c r="P31" s="241"/>
      <c r="Q31" s="251"/>
      <c r="R31" s="237"/>
      <c r="S31" s="236"/>
      <c r="T31" s="235"/>
      <c r="U31" s="234"/>
      <c r="V31" s="233"/>
      <c r="W31" s="232"/>
      <c r="X31" s="90"/>
      <c r="Y31" s="90"/>
      <c r="Z31" s="91"/>
      <c r="AA31" s="92"/>
      <c r="AB31" s="94"/>
      <c r="AC31" s="95"/>
      <c r="AD31" s="36">
        <f t="shared" si="7"/>
        <v>8.5</v>
      </c>
      <c r="AE31" s="7">
        <f t="shared" si="8"/>
        <v>0</v>
      </c>
      <c r="AF31" s="7">
        <f t="shared" si="9"/>
        <v>0</v>
      </c>
      <c r="AG31" s="7">
        <f t="shared" si="10"/>
        <v>0</v>
      </c>
      <c r="AH31" s="8">
        <f t="shared" si="11"/>
        <v>0</v>
      </c>
      <c r="AI31" s="8">
        <f t="shared" si="12"/>
        <v>0</v>
      </c>
      <c r="AJ31" s="8">
        <f t="shared" si="13"/>
        <v>6.5</v>
      </c>
      <c r="AK31" s="169">
        <f t="shared" si="14"/>
        <v>0</v>
      </c>
      <c r="AL31" s="231">
        <f t="shared" si="15"/>
        <v>0</v>
      </c>
      <c r="AM31" s="8">
        <f t="shared" si="16"/>
        <v>0</v>
      </c>
      <c r="AN31" s="230"/>
      <c r="AO31" s="1">
        <v>1</v>
      </c>
      <c r="AP31" s="1"/>
      <c r="AQ31" s="1">
        <v>1</v>
      </c>
      <c r="AR31" s="1">
        <v>1</v>
      </c>
      <c r="AS31" s="1">
        <v>1</v>
      </c>
      <c r="AT31" s="1"/>
      <c r="AU31" s="1">
        <v>1</v>
      </c>
      <c r="AV31" s="1">
        <v>1</v>
      </c>
      <c r="AW31" s="229"/>
      <c r="AX31" s="40">
        <f t="shared" si="17"/>
        <v>1.4782407407407421</v>
      </c>
      <c r="AY31" s="6">
        <f t="shared" si="18"/>
        <v>0</v>
      </c>
      <c r="AZ31" s="6">
        <f t="shared" si="19"/>
        <v>0</v>
      </c>
      <c r="BA31" s="6">
        <f t="shared" si="20"/>
        <v>0</v>
      </c>
      <c r="BB31" s="6">
        <f t="shared" si="21"/>
        <v>0</v>
      </c>
      <c r="BC31" s="6">
        <f t="shared" si="22"/>
        <v>0</v>
      </c>
      <c r="BD31" s="6">
        <f t="shared" si="23"/>
        <v>0</v>
      </c>
      <c r="BE31" s="6">
        <f t="shared" si="24"/>
        <v>0</v>
      </c>
      <c r="BF31" s="6">
        <f t="shared" si="25"/>
        <v>0</v>
      </c>
      <c r="BG31" s="70">
        <f t="shared" si="26"/>
        <v>0</v>
      </c>
      <c r="BH31" s="73">
        <f t="shared" si="27"/>
        <v>0</v>
      </c>
    </row>
    <row r="32" spans="1:60" x14ac:dyDescent="0.25">
      <c r="A32" s="46">
        <f t="shared" si="28"/>
        <v>41873</v>
      </c>
      <c r="B32" s="3">
        <f t="shared" si="6"/>
        <v>34</v>
      </c>
      <c r="C32" s="261"/>
      <c r="D32" s="260"/>
      <c r="E32" s="259"/>
      <c r="F32" s="134"/>
      <c r="G32" s="239"/>
      <c r="H32" s="258"/>
      <c r="I32" s="138" t="s">
        <v>41</v>
      </c>
      <c r="J32" s="257">
        <v>18</v>
      </c>
      <c r="K32" s="256">
        <v>24.5</v>
      </c>
      <c r="L32" s="255"/>
      <c r="M32" s="254"/>
      <c r="N32" s="253"/>
      <c r="O32" s="252"/>
      <c r="P32" s="241"/>
      <c r="Q32" s="251"/>
      <c r="R32" s="270"/>
      <c r="S32" s="269"/>
      <c r="T32" s="268"/>
      <c r="U32" s="234"/>
      <c r="V32" s="233"/>
      <c r="W32" s="232"/>
      <c r="X32" s="90"/>
      <c r="Y32" s="90"/>
      <c r="Z32" s="91"/>
      <c r="AA32" s="92"/>
      <c r="AB32" s="94"/>
      <c r="AC32" s="95"/>
      <c r="AD32" s="36">
        <f t="shared" si="7"/>
        <v>0</v>
      </c>
      <c r="AE32" s="7">
        <f t="shared" si="8"/>
        <v>0</v>
      </c>
      <c r="AF32" s="7">
        <f t="shared" si="9"/>
        <v>0</v>
      </c>
      <c r="AG32" s="7">
        <f t="shared" si="10"/>
        <v>0</v>
      </c>
      <c r="AH32" s="8">
        <f t="shared" si="11"/>
        <v>0</v>
      </c>
      <c r="AI32" s="8">
        <f t="shared" si="12"/>
        <v>0</v>
      </c>
      <c r="AJ32" s="8">
        <f t="shared" si="13"/>
        <v>6.5</v>
      </c>
      <c r="AK32" s="169">
        <f t="shared" si="14"/>
        <v>0</v>
      </c>
      <c r="AL32" s="231">
        <f t="shared" si="15"/>
        <v>0</v>
      </c>
      <c r="AM32" s="8">
        <f t="shared" si="16"/>
        <v>0</v>
      </c>
      <c r="AN32" s="230"/>
      <c r="AO32" s="1">
        <v>1</v>
      </c>
      <c r="AP32" s="1"/>
      <c r="AQ32" s="1">
        <v>1</v>
      </c>
      <c r="AR32" s="1"/>
      <c r="AS32" s="1">
        <v>1</v>
      </c>
      <c r="AT32" s="1"/>
      <c r="AU32" s="1">
        <v>1</v>
      </c>
      <c r="AV32" s="1">
        <v>1</v>
      </c>
      <c r="AW32" s="229"/>
      <c r="AX32" s="40">
        <f t="shared" si="17"/>
        <v>0</v>
      </c>
      <c r="AY32" s="6">
        <f t="shared" si="18"/>
        <v>0</v>
      </c>
      <c r="AZ32" s="6">
        <f t="shared" si="19"/>
        <v>0</v>
      </c>
      <c r="BA32" s="6">
        <f t="shared" si="20"/>
        <v>0</v>
      </c>
      <c r="BB32" s="6">
        <f t="shared" si="21"/>
        <v>0</v>
      </c>
      <c r="BC32" s="6">
        <f t="shared" si="22"/>
        <v>0</v>
      </c>
      <c r="BD32" s="6">
        <f t="shared" si="23"/>
        <v>0</v>
      </c>
      <c r="BE32" s="6">
        <f t="shared" si="24"/>
        <v>0</v>
      </c>
      <c r="BF32" s="6">
        <f t="shared" si="25"/>
        <v>0</v>
      </c>
      <c r="BG32" s="70">
        <f t="shared" si="26"/>
        <v>0</v>
      </c>
      <c r="BH32" s="73">
        <f t="shared" si="27"/>
        <v>0</v>
      </c>
    </row>
    <row r="33" spans="1:60" x14ac:dyDescent="0.25">
      <c r="A33" s="46">
        <f t="shared" si="28"/>
        <v>41874</v>
      </c>
      <c r="B33" s="3">
        <f t="shared" si="6"/>
        <v>34</v>
      </c>
      <c r="C33" s="250"/>
      <c r="D33" s="247"/>
      <c r="E33" s="249"/>
      <c r="F33" s="286"/>
      <c r="G33" s="285"/>
      <c r="H33" s="284"/>
      <c r="I33" s="138" t="s">
        <v>41</v>
      </c>
      <c r="J33" s="257">
        <v>9.5</v>
      </c>
      <c r="K33" s="256">
        <v>19</v>
      </c>
      <c r="L33" s="242"/>
      <c r="M33" s="241"/>
      <c r="N33" s="240"/>
      <c r="O33" s="135"/>
      <c r="P33" s="239"/>
      <c r="Q33" s="238"/>
      <c r="R33" s="237"/>
      <c r="S33" s="236"/>
      <c r="T33" s="235"/>
      <c r="U33" s="234"/>
      <c r="V33" s="233"/>
      <c r="W33" s="232"/>
      <c r="X33" s="90"/>
      <c r="Y33" s="90"/>
      <c r="Z33" s="91"/>
      <c r="AA33" s="92"/>
      <c r="AB33" s="94"/>
      <c r="AC33" s="95"/>
      <c r="AD33" s="36">
        <f t="shared" si="7"/>
        <v>0</v>
      </c>
      <c r="AE33" s="7">
        <f t="shared" si="8"/>
        <v>0</v>
      </c>
      <c r="AF33" s="7">
        <f t="shared" si="9"/>
        <v>0</v>
      </c>
      <c r="AG33" s="7">
        <f t="shared" si="10"/>
        <v>0</v>
      </c>
      <c r="AH33" s="8">
        <f t="shared" si="11"/>
        <v>0</v>
      </c>
      <c r="AI33" s="8">
        <f t="shared" si="12"/>
        <v>0</v>
      </c>
      <c r="AJ33" s="8">
        <f t="shared" si="13"/>
        <v>9.5</v>
      </c>
      <c r="AK33" s="169">
        <f t="shared" si="14"/>
        <v>0</v>
      </c>
      <c r="AL33" s="231">
        <f t="shared" si="15"/>
        <v>0</v>
      </c>
      <c r="AM33" s="8">
        <f t="shared" si="16"/>
        <v>0</v>
      </c>
      <c r="AN33" s="230"/>
      <c r="AO33" s="1"/>
      <c r="AP33" s="1"/>
      <c r="AQ33" s="1"/>
      <c r="AR33" s="1"/>
      <c r="AS33" s="1"/>
      <c r="AT33" s="1"/>
      <c r="AU33" s="1"/>
      <c r="AV33" s="1">
        <v>1</v>
      </c>
      <c r="AW33" s="229"/>
      <c r="AX33" s="40">
        <f t="shared" si="17"/>
        <v>0</v>
      </c>
      <c r="AY33" s="6">
        <f t="shared" si="18"/>
        <v>0</v>
      </c>
      <c r="AZ33" s="6">
        <f t="shared" si="19"/>
        <v>0</v>
      </c>
      <c r="BA33" s="6">
        <f t="shared" si="20"/>
        <v>0</v>
      </c>
      <c r="BB33" s="6">
        <f t="shared" si="21"/>
        <v>0</v>
      </c>
      <c r="BC33" s="6">
        <f t="shared" si="22"/>
        <v>0</v>
      </c>
      <c r="BD33" s="6">
        <f t="shared" si="23"/>
        <v>2.4782407407407421</v>
      </c>
      <c r="BE33" s="6">
        <f t="shared" si="24"/>
        <v>0</v>
      </c>
      <c r="BF33" s="6">
        <f t="shared" si="25"/>
        <v>0</v>
      </c>
      <c r="BG33" s="70">
        <f t="shared" si="26"/>
        <v>0</v>
      </c>
      <c r="BH33" s="73">
        <f t="shared" si="27"/>
        <v>0</v>
      </c>
    </row>
    <row r="34" spans="1:60" x14ac:dyDescent="0.25">
      <c r="A34" s="46">
        <f t="shared" si="28"/>
        <v>41875</v>
      </c>
      <c r="B34" s="3">
        <f t="shared" si="6"/>
        <v>34</v>
      </c>
      <c r="C34" s="283"/>
      <c r="D34" s="282"/>
      <c r="E34" s="281"/>
      <c r="F34" s="267" t="s">
        <v>39</v>
      </c>
      <c r="G34" s="266">
        <v>14</v>
      </c>
      <c r="H34" s="265">
        <v>24.5</v>
      </c>
      <c r="I34" s="280"/>
      <c r="J34" s="244"/>
      <c r="K34" s="243"/>
      <c r="L34" s="242"/>
      <c r="M34" s="241"/>
      <c r="N34" s="240"/>
      <c r="O34" s="150" t="s">
        <v>37</v>
      </c>
      <c r="P34" s="272">
        <v>9.5</v>
      </c>
      <c r="Q34" s="271">
        <v>23.25</v>
      </c>
      <c r="R34" s="237"/>
      <c r="S34" s="236"/>
      <c r="T34" s="235"/>
      <c r="U34" s="234" t="s">
        <v>36</v>
      </c>
      <c r="V34" s="233"/>
      <c r="W34" s="232"/>
      <c r="X34" s="90"/>
      <c r="Y34" s="90"/>
      <c r="Z34" s="91"/>
      <c r="AA34" s="92"/>
      <c r="AB34" s="94"/>
      <c r="AC34" s="95"/>
      <c r="AD34" s="36">
        <f t="shared" si="7"/>
        <v>10.5</v>
      </c>
      <c r="AE34" s="7">
        <f t="shared" si="8"/>
        <v>0</v>
      </c>
      <c r="AF34" s="7">
        <f t="shared" si="9"/>
        <v>13.75</v>
      </c>
      <c r="AG34" s="7">
        <f t="shared" si="10"/>
        <v>0</v>
      </c>
      <c r="AH34" s="8">
        <f t="shared" si="11"/>
        <v>0</v>
      </c>
      <c r="AI34" s="8">
        <f t="shared" si="12"/>
        <v>0</v>
      </c>
      <c r="AJ34" s="8">
        <f t="shared" si="13"/>
        <v>0</v>
      </c>
      <c r="AK34" s="169">
        <f t="shared" si="14"/>
        <v>0</v>
      </c>
      <c r="AL34" s="231">
        <f t="shared" si="15"/>
        <v>0</v>
      </c>
      <c r="AM34" s="8">
        <f t="shared" si="16"/>
        <v>0</v>
      </c>
      <c r="AN34" s="230"/>
      <c r="AO34" s="1"/>
      <c r="AP34" s="1"/>
      <c r="AQ34" s="1"/>
      <c r="AR34" s="1">
        <v>1</v>
      </c>
      <c r="AS34" s="1"/>
      <c r="AT34" s="1"/>
      <c r="AU34" s="1"/>
      <c r="AV34" s="1"/>
      <c r="AW34" s="229"/>
      <c r="AX34" s="40">
        <f t="shared" si="17"/>
        <v>3.4782407407407421</v>
      </c>
      <c r="AY34" s="6">
        <f t="shared" si="18"/>
        <v>0</v>
      </c>
      <c r="AZ34" s="6">
        <f t="shared" si="19"/>
        <v>6.7282407407407421</v>
      </c>
      <c r="BA34" s="6">
        <f t="shared" si="20"/>
        <v>0</v>
      </c>
      <c r="BB34" s="6">
        <f t="shared" si="21"/>
        <v>0</v>
      </c>
      <c r="BC34" s="6">
        <f t="shared" si="22"/>
        <v>0</v>
      </c>
      <c r="BD34" s="6">
        <f t="shared" si="23"/>
        <v>0</v>
      </c>
      <c r="BE34" s="6">
        <f t="shared" si="24"/>
        <v>0</v>
      </c>
      <c r="BF34" s="6">
        <f t="shared" si="25"/>
        <v>0</v>
      </c>
      <c r="BG34" s="70">
        <f t="shared" si="26"/>
        <v>0</v>
      </c>
      <c r="BH34" s="73">
        <f t="shared" si="27"/>
        <v>0</v>
      </c>
    </row>
    <row r="35" spans="1:60" x14ac:dyDescent="0.25">
      <c r="A35" s="46">
        <f t="shared" si="28"/>
        <v>41876</v>
      </c>
      <c r="B35" s="3">
        <f t="shared" si="6"/>
        <v>35</v>
      </c>
      <c r="C35" s="261"/>
      <c r="D35" s="260"/>
      <c r="E35" s="259"/>
      <c r="F35" s="267" t="s">
        <v>39</v>
      </c>
      <c r="G35" s="266">
        <v>19</v>
      </c>
      <c r="H35" s="265">
        <v>24.5</v>
      </c>
      <c r="I35" s="279" t="s">
        <v>18</v>
      </c>
      <c r="J35" s="269">
        <v>18.5</v>
      </c>
      <c r="K35" s="278">
        <v>24.5</v>
      </c>
      <c r="L35" s="264"/>
      <c r="M35" s="263"/>
      <c r="N35" s="262"/>
      <c r="O35" s="150" t="s">
        <v>37</v>
      </c>
      <c r="P35" s="272">
        <v>9.75</v>
      </c>
      <c r="Q35" s="271">
        <v>18</v>
      </c>
      <c r="R35" s="237"/>
      <c r="S35" s="236"/>
      <c r="T35" s="235"/>
      <c r="U35" s="234" t="s">
        <v>36</v>
      </c>
      <c r="V35" s="233"/>
      <c r="W35" s="232"/>
      <c r="X35" s="90"/>
      <c r="Y35" s="90"/>
      <c r="Z35" s="91"/>
      <c r="AA35" s="92"/>
      <c r="AB35" s="94"/>
      <c r="AC35" s="95"/>
      <c r="AD35" s="36">
        <f t="shared" si="7"/>
        <v>5.5</v>
      </c>
      <c r="AE35" s="7">
        <f t="shared" si="8"/>
        <v>0</v>
      </c>
      <c r="AF35" s="7">
        <f t="shared" si="9"/>
        <v>8.25</v>
      </c>
      <c r="AG35" s="7">
        <f t="shared" si="10"/>
        <v>0</v>
      </c>
      <c r="AH35" s="8">
        <f t="shared" si="11"/>
        <v>6</v>
      </c>
      <c r="AI35" s="8">
        <f t="shared" si="12"/>
        <v>0</v>
      </c>
      <c r="AJ35" s="8">
        <f t="shared" si="13"/>
        <v>0</v>
      </c>
      <c r="AK35" s="169">
        <f t="shared" si="14"/>
        <v>0</v>
      </c>
      <c r="AL35" s="231">
        <f t="shared" si="15"/>
        <v>0</v>
      </c>
      <c r="AM35" s="8">
        <f t="shared" si="16"/>
        <v>0</v>
      </c>
      <c r="AN35" s="230"/>
      <c r="AO35" s="1">
        <v>1</v>
      </c>
      <c r="AP35" s="1"/>
      <c r="AQ35" s="1">
        <v>1</v>
      </c>
      <c r="AR35" s="1">
        <v>1</v>
      </c>
      <c r="AS35" s="1">
        <v>1</v>
      </c>
      <c r="AT35" s="1"/>
      <c r="AU35" s="1">
        <v>1</v>
      </c>
      <c r="AV35" s="1"/>
      <c r="AW35" s="229"/>
      <c r="AX35" s="40">
        <f t="shared" si="17"/>
        <v>0</v>
      </c>
      <c r="AY35" s="6">
        <f t="shared" si="18"/>
        <v>0</v>
      </c>
      <c r="AZ35" s="6">
        <f t="shared" si="19"/>
        <v>1.2282407407407421</v>
      </c>
      <c r="BA35" s="6">
        <f t="shared" si="20"/>
        <v>0</v>
      </c>
      <c r="BB35" s="6">
        <f t="shared" si="21"/>
        <v>3.0935185185185188</v>
      </c>
      <c r="BC35" s="6">
        <f t="shared" si="22"/>
        <v>0</v>
      </c>
      <c r="BD35" s="6">
        <f t="shared" si="23"/>
        <v>0</v>
      </c>
      <c r="BE35" s="6">
        <f t="shared" si="24"/>
        <v>0</v>
      </c>
      <c r="BF35" s="6">
        <f t="shared" si="25"/>
        <v>0</v>
      </c>
      <c r="BG35" s="70">
        <f t="shared" si="26"/>
        <v>0</v>
      </c>
      <c r="BH35" s="73">
        <f t="shared" si="27"/>
        <v>0</v>
      </c>
    </row>
    <row r="36" spans="1:60" x14ac:dyDescent="0.25">
      <c r="A36" s="46">
        <f t="shared" si="28"/>
        <v>41877</v>
      </c>
      <c r="B36" s="3">
        <f t="shared" si="6"/>
        <v>35</v>
      </c>
      <c r="C36" s="261"/>
      <c r="D36" s="260"/>
      <c r="E36" s="259"/>
      <c r="F36" s="267" t="s">
        <v>39</v>
      </c>
      <c r="G36" s="266">
        <v>19</v>
      </c>
      <c r="H36" s="265">
        <v>24.5</v>
      </c>
      <c r="I36" s="150" t="s">
        <v>37</v>
      </c>
      <c r="J36" s="272">
        <v>18</v>
      </c>
      <c r="K36" s="271">
        <v>24.5</v>
      </c>
      <c r="L36" s="137" t="s">
        <v>41</v>
      </c>
      <c r="M36" s="257">
        <v>16</v>
      </c>
      <c r="N36" s="277">
        <v>22.5</v>
      </c>
      <c r="O36" s="135"/>
      <c r="P36" s="239"/>
      <c r="Q36" s="238"/>
      <c r="R36" s="237"/>
      <c r="S36" s="236"/>
      <c r="T36" s="235"/>
      <c r="U36" s="234" t="s">
        <v>40</v>
      </c>
      <c r="V36" s="233">
        <v>18.5</v>
      </c>
      <c r="W36" s="232">
        <v>24.5</v>
      </c>
      <c r="X36" s="90"/>
      <c r="Y36" s="90"/>
      <c r="Z36" s="91"/>
      <c r="AA36" s="92"/>
      <c r="AB36" s="94"/>
      <c r="AC36" s="95"/>
      <c r="AD36" s="36">
        <f t="shared" si="7"/>
        <v>5.5</v>
      </c>
      <c r="AE36" s="7">
        <f t="shared" si="8"/>
        <v>0</v>
      </c>
      <c r="AF36" s="7">
        <f t="shared" si="9"/>
        <v>6.5</v>
      </c>
      <c r="AG36" s="7">
        <f t="shared" si="10"/>
        <v>0</v>
      </c>
      <c r="AH36" s="8">
        <f t="shared" si="11"/>
        <v>0</v>
      </c>
      <c r="AI36" s="8">
        <f t="shared" si="12"/>
        <v>0</v>
      </c>
      <c r="AJ36" s="8">
        <f t="shared" si="13"/>
        <v>6.5</v>
      </c>
      <c r="AK36" s="169">
        <f t="shared" si="14"/>
        <v>0</v>
      </c>
      <c r="AL36" s="231">
        <f t="shared" si="15"/>
        <v>6</v>
      </c>
      <c r="AM36" s="8">
        <f t="shared" si="16"/>
        <v>0</v>
      </c>
      <c r="AN36" s="230"/>
      <c r="AO36" s="1">
        <v>1</v>
      </c>
      <c r="AP36" s="1"/>
      <c r="AQ36" s="1">
        <v>1</v>
      </c>
      <c r="AR36" s="1">
        <v>1</v>
      </c>
      <c r="AS36" s="1">
        <v>1</v>
      </c>
      <c r="AT36" s="1"/>
      <c r="AU36" s="1">
        <v>1</v>
      </c>
      <c r="AV36" s="1"/>
      <c r="AW36" s="229"/>
      <c r="AX36" s="40">
        <f t="shared" si="17"/>
        <v>0</v>
      </c>
      <c r="AY36" s="6">
        <f t="shared" si="18"/>
        <v>0</v>
      </c>
      <c r="AZ36" s="6">
        <f t="shared" si="19"/>
        <v>0</v>
      </c>
      <c r="BA36" s="6">
        <f t="shared" si="20"/>
        <v>0</v>
      </c>
      <c r="BB36" s="6">
        <f t="shared" si="21"/>
        <v>0</v>
      </c>
      <c r="BC36" s="6">
        <f t="shared" si="22"/>
        <v>0</v>
      </c>
      <c r="BD36" s="6">
        <f t="shared" si="23"/>
        <v>0</v>
      </c>
      <c r="BE36" s="6">
        <f t="shared" si="24"/>
        <v>0</v>
      </c>
      <c r="BF36" s="6">
        <f t="shared" si="25"/>
        <v>0</v>
      </c>
      <c r="BG36" s="70">
        <f t="shared" si="26"/>
        <v>0</v>
      </c>
      <c r="BH36" s="73">
        <f t="shared" si="27"/>
        <v>6</v>
      </c>
    </row>
    <row r="37" spans="1:60" x14ac:dyDescent="0.25">
      <c r="A37" s="46">
        <f t="shared" si="28"/>
        <v>41878</v>
      </c>
      <c r="B37" s="3">
        <f t="shared" si="6"/>
        <v>35</v>
      </c>
      <c r="C37" s="137" t="s">
        <v>41</v>
      </c>
      <c r="D37" s="276">
        <v>9.5</v>
      </c>
      <c r="E37" s="275">
        <v>18.5</v>
      </c>
      <c r="F37" s="267" t="s">
        <v>39</v>
      </c>
      <c r="G37" s="266">
        <v>19</v>
      </c>
      <c r="H37" s="265">
        <v>24.5</v>
      </c>
      <c r="I37" s="274"/>
      <c r="J37" s="254"/>
      <c r="K37" s="273"/>
      <c r="L37" s="264"/>
      <c r="M37" s="263"/>
      <c r="N37" s="262"/>
      <c r="O37" s="150" t="s">
        <v>37</v>
      </c>
      <c r="P37" s="272">
        <v>18</v>
      </c>
      <c r="Q37" s="271">
        <v>24.5</v>
      </c>
      <c r="R37" s="270" t="s">
        <v>18</v>
      </c>
      <c r="S37" s="269">
        <v>18.5</v>
      </c>
      <c r="T37" s="268">
        <v>24.5</v>
      </c>
      <c r="U37" s="234" t="s">
        <v>40</v>
      </c>
      <c r="V37" s="233">
        <v>18.5</v>
      </c>
      <c r="W37" s="232">
        <v>24.5</v>
      </c>
      <c r="X37" s="90"/>
      <c r="Y37" s="90"/>
      <c r="Z37" s="91"/>
      <c r="AA37" s="92"/>
      <c r="AB37" s="94"/>
      <c r="AC37" s="95"/>
      <c r="AD37" s="36">
        <f t="shared" si="7"/>
        <v>5.5</v>
      </c>
      <c r="AE37" s="7">
        <f t="shared" si="8"/>
        <v>0</v>
      </c>
      <c r="AF37" s="7">
        <f t="shared" si="9"/>
        <v>6.5</v>
      </c>
      <c r="AG37" s="7">
        <f t="shared" si="10"/>
        <v>0</v>
      </c>
      <c r="AH37" s="8">
        <f t="shared" si="11"/>
        <v>6</v>
      </c>
      <c r="AI37" s="8">
        <f t="shared" si="12"/>
        <v>0</v>
      </c>
      <c r="AJ37" s="8">
        <f t="shared" si="13"/>
        <v>9</v>
      </c>
      <c r="AK37" s="169">
        <f t="shared" si="14"/>
        <v>0</v>
      </c>
      <c r="AL37" s="231">
        <f t="shared" si="15"/>
        <v>6</v>
      </c>
      <c r="AM37" s="8">
        <f t="shared" si="16"/>
        <v>0</v>
      </c>
      <c r="AN37" s="230"/>
      <c r="AO37" s="1">
        <v>1</v>
      </c>
      <c r="AP37" s="1"/>
      <c r="AQ37" s="1">
        <v>1</v>
      </c>
      <c r="AR37" s="1">
        <v>1</v>
      </c>
      <c r="AS37" s="1">
        <v>1</v>
      </c>
      <c r="AT37" s="1"/>
      <c r="AU37" s="1">
        <v>1</v>
      </c>
      <c r="AV37" s="1"/>
      <c r="AW37" s="229"/>
      <c r="AX37" s="40">
        <f t="shared" si="17"/>
        <v>0</v>
      </c>
      <c r="AY37" s="6">
        <f t="shared" si="18"/>
        <v>0</v>
      </c>
      <c r="AZ37" s="6">
        <f t="shared" si="19"/>
        <v>0</v>
      </c>
      <c r="BA37" s="6">
        <f t="shared" si="20"/>
        <v>0</v>
      </c>
      <c r="BB37" s="6">
        <f t="shared" si="21"/>
        <v>3.0935185185185188</v>
      </c>
      <c r="BC37" s="6">
        <f t="shared" si="22"/>
        <v>0</v>
      </c>
      <c r="BD37" s="6">
        <f t="shared" si="23"/>
        <v>1.9782407407407421</v>
      </c>
      <c r="BE37" s="6">
        <f t="shared" si="24"/>
        <v>0</v>
      </c>
      <c r="BF37" s="6">
        <f t="shared" si="25"/>
        <v>0</v>
      </c>
      <c r="BG37" s="70">
        <f t="shared" si="26"/>
        <v>0</v>
      </c>
      <c r="BH37" s="73">
        <f t="shared" si="27"/>
        <v>6</v>
      </c>
    </row>
    <row r="38" spans="1:60" x14ac:dyDescent="0.25">
      <c r="A38" s="46">
        <f t="shared" si="28"/>
        <v>41879</v>
      </c>
      <c r="B38" s="3">
        <f t="shared" si="6"/>
        <v>35</v>
      </c>
      <c r="C38" s="261"/>
      <c r="D38" s="260"/>
      <c r="E38" s="259"/>
      <c r="F38" s="267" t="s">
        <v>39</v>
      </c>
      <c r="G38" s="266">
        <v>16</v>
      </c>
      <c r="H38" s="265">
        <v>24.5</v>
      </c>
      <c r="I38" s="138" t="s">
        <v>41</v>
      </c>
      <c r="J38" s="257">
        <v>18</v>
      </c>
      <c r="K38" s="256">
        <v>24.5</v>
      </c>
      <c r="L38" s="264"/>
      <c r="M38" s="263"/>
      <c r="N38" s="262"/>
      <c r="O38" s="252" t="s">
        <v>38</v>
      </c>
      <c r="P38" s="241">
        <v>18</v>
      </c>
      <c r="Q38" s="251">
        <v>23.75</v>
      </c>
      <c r="R38" s="237"/>
      <c r="S38" s="236"/>
      <c r="T38" s="235"/>
      <c r="U38" s="234" t="s">
        <v>40</v>
      </c>
      <c r="V38" s="233">
        <v>18.5</v>
      </c>
      <c r="W38" s="232">
        <v>24.5</v>
      </c>
      <c r="X38" s="90"/>
      <c r="Y38" s="90"/>
      <c r="Z38" s="91"/>
      <c r="AA38" s="92"/>
      <c r="AB38" s="94"/>
      <c r="AC38" s="95"/>
      <c r="AD38" s="36">
        <f t="shared" si="7"/>
        <v>8.5</v>
      </c>
      <c r="AE38" s="7">
        <f t="shared" si="8"/>
        <v>5.75</v>
      </c>
      <c r="AF38" s="7">
        <f t="shared" si="9"/>
        <v>0</v>
      </c>
      <c r="AG38" s="7">
        <f t="shared" si="10"/>
        <v>0</v>
      </c>
      <c r="AH38" s="8">
        <f t="shared" si="11"/>
        <v>0</v>
      </c>
      <c r="AI38" s="8">
        <f t="shared" si="12"/>
        <v>0</v>
      </c>
      <c r="AJ38" s="8">
        <f t="shared" si="13"/>
        <v>6.5</v>
      </c>
      <c r="AK38" s="169">
        <f t="shared" si="14"/>
        <v>0</v>
      </c>
      <c r="AL38" s="231">
        <f t="shared" si="15"/>
        <v>6</v>
      </c>
      <c r="AM38" s="8">
        <f t="shared" si="16"/>
        <v>0</v>
      </c>
      <c r="AN38" s="230"/>
      <c r="AO38" s="1"/>
      <c r="AP38" s="1"/>
      <c r="AQ38" s="1">
        <v>1</v>
      </c>
      <c r="AR38" s="1">
        <v>1</v>
      </c>
      <c r="AS38" s="1">
        <v>1</v>
      </c>
      <c r="AT38" s="1"/>
      <c r="AU38" s="1">
        <v>1</v>
      </c>
      <c r="AV38" s="1"/>
      <c r="AW38" s="229"/>
      <c r="AX38" s="40">
        <f t="shared" si="17"/>
        <v>1.4782407407407421</v>
      </c>
      <c r="AY38" s="6">
        <f t="shared" si="18"/>
        <v>0</v>
      </c>
      <c r="AZ38" s="6">
        <f t="shared" si="19"/>
        <v>0</v>
      </c>
      <c r="BA38" s="6">
        <f t="shared" si="20"/>
        <v>0</v>
      </c>
      <c r="BB38" s="6">
        <f t="shared" si="21"/>
        <v>0</v>
      </c>
      <c r="BC38" s="6">
        <f t="shared" si="22"/>
        <v>0</v>
      </c>
      <c r="BD38" s="6">
        <f t="shared" si="23"/>
        <v>0</v>
      </c>
      <c r="BE38" s="6">
        <f t="shared" si="24"/>
        <v>0</v>
      </c>
      <c r="BF38" s="6">
        <f t="shared" si="25"/>
        <v>0</v>
      </c>
      <c r="BG38" s="70">
        <f t="shared" si="26"/>
        <v>0</v>
      </c>
      <c r="BH38" s="73">
        <f t="shared" si="27"/>
        <v>6</v>
      </c>
    </row>
    <row r="39" spans="1:60" x14ac:dyDescent="0.25">
      <c r="A39" s="46" t="e">
        <f>IF(VLOOKUP($A$11,#REF!,5)&gt;28,VLOOKUP(Paris!$A$11,#REF!,2),"")</f>
        <v>#REF!</v>
      </c>
      <c r="B39" s="3" t="e">
        <f>IF(A39="","",WEEKNUM(A39,2))</f>
        <v>#REF!</v>
      </c>
      <c r="C39" s="261"/>
      <c r="D39" s="260"/>
      <c r="E39" s="259"/>
      <c r="F39" s="134"/>
      <c r="G39" s="239"/>
      <c r="H39" s="258"/>
      <c r="I39" s="138" t="s">
        <v>41</v>
      </c>
      <c r="J39" s="257">
        <v>18</v>
      </c>
      <c r="K39" s="256">
        <v>24.5</v>
      </c>
      <c r="L39" s="255"/>
      <c r="M39" s="254"/>
      <c r="N39" s="253"/>
      <c r="O39" s="252" t="s">
        <v>38</v>
      </c>
      <c r="P39" s="241">
        <v>18</v>
      </c>
      <c r="Q39" s="251">
        <v>24.5</v>
      </c>
      <c r="R39" s="237"/>
      <c r="S39" s="236"/>
      <c r="T39" s="235"/>
      <c r="U39" s="234" t="s">
        <v>40</v>
      </c>
      <c r="V39" s="233">
        <v>18.5</v>
      </c>
      <c r="W39" s="232">
        <v>24.5</v>
      </c>
      <c r="X39" s="90"/>
      <c r="Y39" s="90"/>
      <c r="Z39" s="91"/>
      <c r="AA39" s="92"/>
      <c r="AB39" s="94"/>
      <c r="AC39" s="95"/>
      <c r="AD39" s="36">
        <f t="shared" si="7"/>
        <v>0</v>
      </c>
      <c r="AE39" s="7">
        <f t="shared" si="8"/>
        <v>6.5</v>
      </c>
      <c r="AF39" s="7">
        <f t="shared" si="9"/>
        <v>0</v>
      </c>
      <c r="AG39" s="7">
        <f t="shared" si="10"/>
        <v>0</v>
      </c>
      <c r="AH39" s="8">
        <f t="shared" si="11"/>
        <v>0</v>
      </c>
      <c r="AI39" s="8">
        <f t="shared" si="12"/>
        <v>0</v>
      </c>
      <c r="AJ39" s="8">
        <f t="shared" si="13"/>
        <v>6.5</v>
      </c>
      <c r="AK39" s="169">
        <f t="shared" si="14"/>
        <v>0</v>
      </c>
      <c r="AL39" s="231">
        <f t="shared" si="15"/>
        <v>6</v>
      </c>
      <c r="AM39" s="8">
        <f t="shared" si="16"/>
        <v>0</v>
      </c>
      <c r="AN39" s="230"/>
      <c r="AO39" s="1"/>
      <c r="AP39" s="1"/>
      <c r="AQ39" s="1">
        <v>1</v>
      </c>
      <c r="AR39" s="1"/>
      <c r="AS39" s="1">
        <v>1</v>
      </c>
      <c r="AT39" s="1"/>
      <c r="AU39" s="1">
        <v>1</v>
      </c>
      <c r="AV39" s="1"/>
      <c r="AW39" s="229"/>
      <c r="AX39" s="40">
        <f t="shared" si="17"/>
        <v>0</v>
      </c>
      <c r="AY39" s="6">
        <f t="shared" si="18"/>
        <v>0</v>
      </c>
      <c r="AZ39" s="6">
        <f t="shared" si="19"/>
        <v>0</v>
      </c>
      <c r="BA39" s="6">
        <f t="shared" si="20"/>
        <v>0</v>
      </c>
      <c r="BB39" s="6">
        <f t="shared" si="21"/>
        <v>0</v>
      </c>
      <c r="BC39" s="6">
        <f t="shared" si="22"/>
        <v>0</v>
      </c>
      <c r="BD39" s="6">
        <f t="shared" si="23"/>
        <v>0</v>
      </c>
      <c r="BE39" s="6">
        <f t="shared" si="24"/>
        <v>0</v>
      </c>
      <c r="BF39" s="6">
        <f t="shared" si="25"/>
        <v>0</v>
      </c>
      <c r="BG39" s="70">
        <f t="shared" si="26"/>
        <v>0</v>
      </c>
      <c r="BH39" s="73">
        <f t="shared" si="27"/>
        <v>6</v>
      </c>
    </row>
    <row r="40" spans="1:60" x14ac:dyDescent="0.25">
      <c r="A40" s="46" t="e">
        <f>IF(VLOOKUP($A$11,#REF!,5)&gt;29,VLOOKUP(Paris!$A$11,#REF!,3),"")</f>
        <v>#REF!</v>
      </c>
      <c r="B40" s="3" t="e">
        <f>IF(A40="","",WEEKNUM(A40,2))</f>
        <v>#REF!</v>
      </c>
      <c r="C40" s="250"/>
      <c r="D40" s="247"/>
      <c r="E40" s="249"/>
      <c r="F40" s="248"/>
      <c r="G40" s="247"/>
      <c r="H40" s="246"/>
      <c r="I40" s="245"/>
      <c r="J40" s="244"/>
      <c r="K40" s="243"/>
      <c r="L40" s="242" t="s">
        <v>38</v>
      </c>
      <c r="M40" s="241">
        <v>10</v>
      </c>
      <c r="N40" s="240">
        <v>20.25</v>
      </c>
      <c r="O40" s="135"/>
      <c r="P40" s="239"/>
      <c r="Q40" s="238"/>
      <c r="R40" s="237"/>
      <c r="S40" s="236"/>
      <c r="T40" s="235"/>
      <c r="U40" s="234" t="s">
        <v>40</v>
      </c>
      <c r="V40" s="233">
        <v>11</v>
      </c>
      <c r="W40" s="232">
        <v>22</v>
      </c>
      <c r="X40" s="90"/>
      <c r="Y40" s="90"/>
      <c r="Z40" s="91"/>
      <c r="AA40" s="92"/>
      <c r="AB40" s="94"/>
      <c r="AC40" s="95"/>
      <c r="AD40" s="36">
        <f t="shared" si="7"/>
        <v>0</v>
      </c>
      <c r="AE40" s="7">
        <f t="shared" si="8"/>
        <v>10.25</v>
      </c>
      <c r="AF40" s="7">
        <f t="shared" si="9"/>
        <v>0</v>
      </c>
      <c r="AG40" s="7">
        <f t="shared" si="10"/>
        <v>0</v>
      </c>
      <c r="AH40" s="8">
        <f t="shared" si="11"/>
        <v>0</v>
      </c>
      <c r="AI40" s="8">
        <f t="shared" si="12"/>
        <v>0</v>
      </c>
      <c r="AJ40" s="8">
        <f t="shared" si="13"/>
        <v>0</v>
      </c>
      <c r="AK40" s="169">
        <f t="shared" si="14"/>
        <v>0</v>
      </c>
      <c r="AL40" s="231">
        <f t="shared" si="15"/>
        <v>11</v>
      </c>
      <c r="AM40" s="8">
        <f t="shared" si="16"/>
        <v>0</v>
      </c>
      <c r="AN40" s="230"/>
      <c r="AO40" s="1"/>
      <c r="AP40" s="1"/>
      <c r="AQ40" s="1"/>
      <c r="AR40" s="1"/>
      <c r="AS40" s="1"/>
      <c r="AT40" s="1"/>
      <c r="AU40" s="1"/>
      <c r="AV40" s="1"/>
      <c r="AW40" s="229"/>
      <c r="AX40" s="40">
        <f t="shared" si="17"/>
        <v>0</v>
      </c>
      <c r="AY40" s="6">
        <f t="shared" si="18"/>
        <v>3.2282407407407421</v>
      </c>
      <c r="AZ40" s="6">
        <f t="shared" si="19"/>
        <v>0</v>
      </c>
      <c r="BA40" s="6">
        <f t="shared" si="20"/>
        <v>0</v>
      </c>
      <c r="BB40" s="6">
        <f t="shared" si="21"/>
        <v>0</v>
      </c>
      <c r="BC40" s="6">
        <f t="shared" si="22"/>
        <v>0</v>
      </c>
      <c r="BD40" s="6">
        <f t="shared" si="23"/>
        <v>0</v>
      </c>
      <c r="BE40" s="6">
        <f t="shared" si="24"/>
        <v>0</v>
      </c>
      <c r="BF40" s="6">
        <f t="shared" si="25"/>
        <v>3.9782407407407421</v>
      </c>
      <c r="BG40" s="70">
        <f t="shared" si="26"/>
        <v>0</v>
      </c>
      <c r="BH40" s="73">
        <f t="shared" si="27"/>
        <v>11</v>
      </c>
    </row>
    <row r="41" spans="1:60" ht="15.75" thickBot="1" x14ac:dyDescent="0.3">
      <c r="A41" s="47" t="e">
        <f>IF(VLOOKUP($A$11,#REF!,5)=31,VLOOKUP(Paris!$A$11,#REF!,4),"")</f>
        <v>#REF!</v>
      </c>
      <c r="B41" s="48" t="e">
        <f>IF(A41="","",WEEKNUM(A41,2))</f>
        <v>#REF!</v>
      </c>
      <c r="C41" s="228"/>
      <c r="D41" s="227"/>
      <c r="E41" s="226"/>
      <c r="F41" s="225" t="s">
        <v>39</v>
      </c>
      <c r="G41" s="224">
        <v>14</v>
      </c>
      <c r="H41" s="223">
        <v>24.5</v>
      </c>
      <c r="I41" s="222"/>
      <c r="J41" s="221"/>
      <c r="K41" s="220"/>
      <c r="L41" s="219" t="s">
        <v>38</v>
      </c>
      <c r="M41" s="218">
        <v>10.75</v>
      </c>
      <c r="N41" s="217">
        <v>23.25</v>
      </c>
      <c r="O41" s="216" t="s">
        <v>37</v>
      </c>
      <c r="P41" s="215">
        <v>9.5</v>
      </c>
      <c r="Q41" s="214">
        <v>23.25</v>
      </c>
      <c r="R41" s="213"/>
      <c r="S41" s="212"/>
      <c r="T41" s="211"/>
      <c r="U41" s="210" t="s">
        <v>36</v>
      </c>
      <c r="V41" s="209"/>
      <c r="W41" s="208"/>
      <c r="X41" s="99"/>
      <c r="Y41" s="99"/>
      <c r="Z41" s="100"/>
      <c r="AA41" s="101"/>
      <c r="AB41" s="103"/>
      <c r="AC41" s="104"/>
      <c r="AD41" s="37">
        <f t="shared" si="7"/>
        <v>10.5</v>
      </c>
      <c r="AE41" s="38">
        <f t="shared" si="8"/>
        <v>12.5</v>
      </c>
      <c r="AF41" s="38">
        <f t="shared" si="9"/>
        <v>13.75</v>
      </c>
      <c r="AG41" s="38">
        <f t="shared" si="10"/>
        <v>0</v>
      </c>
      <c r="AH41" s="39">
        <f t="shared" si="11"/>
        <v>0</v>
      </c>
      <c r="AI41" s="39">
        <f t="shared" si="12"/>
        <v>0</v>
      </c>
      <c r="AJ41" s="39">
        <f t="shared" si="13"/>
        <v>0</v>
      </c>
      <c r="AK41" s="170">
        <f t="shared" si="14"/>
        <v>0</v>
      </c>
      <c r="AL41" s="207">
        <f t="shared" si="15"/>
        <v>0</v>
      </c>
      <c r="AM41" s="39">
        <f t="shared" si="16"/>
        <v>0</v>
      </c>
      <c r="AN41" s="206"/>
      <c r="AO41" s="49"/>
      <c r="AP41" s="49"/>
      <c r="AQ41" s="49"/>
      <c r="AR41" s="49"/>
      <c r="AS41" s="49"/>
      <c r="AT41" s="49"/>
      <c r="AU41" s="49"/>
      <c r="AV41" s="49"/>
      <c r="AW41" s="205"/>
      <c r="AX41" s="55">
        <f t="shared" si="17"/>
        <v>3.4782407407407421</v>
      </c>
      <c r="AY41" s="41">
        <f t="shared" si="18"/>
        <v>5.4782407407407421</v>
      </c>
      <c r="AZ41" s="41">
        <f t="shared" si="19"/>
        <v>6.7282407407407421</v>
      </c>
      <c r="BA41" s="41">
        <f t="shared" si="20"/>
        <v>0</v>
      </c>
      <c r="BB41" s="41">
        <f t="shared" si="21"/>
        <v>0</v>
      </c>
      <c r="BC41" s="41">
        <f t="shared" si="22"/>
        <v>0</v>
      </c>
      <c r="BD41" s="41">
        <f t="shared" si="23"/>
        <v>0</v>
      </c>
      <c r="BE41" s="41">
        <f t="shared" si="24"/>
        <v>0</v>
      </c>
      <c r="BF41" s="41">
        <f t="shared" si="25"/>
        <v>0</v>
      </c>
      <c r="BG41" s="71">
        <f t="shared" si="26"/>
        <v>0</v>
      </c>
      <c r="BH41" s="74">
        <f t="shared" si="27"/>
        <v>0</v>
      </c>
    </row>
    <row r="42" spans="1:60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60" x14ac:dyDescent="0.25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</row>
    <row r="44" spans="1:60" x14ac:dyDescent="0.25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</row>
    <row r="45" spans="1:60" x14ac:dyDescent="0.25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</row>
    <row r="46" spans="1:60" x14ac:dyDescent="0.2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</row>
    <row r="47" spans="1:60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</row>
    <row r="48" spans="1:60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</row>
    <row r="49" spans="3:15" x14ac:dyDescent="0.25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</row>
    <row r="50" spans="3:15" x14ac:dyDescent="0.25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3:15" x14ac:dyDescent="0.25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3:15" x14ac:dyDescent="0.25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3:15" x14ac:dyDescent="0.25"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  <row r="54" spans="3:15" x14ac:dyDescent="0.25"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</row>
  </sheetData>
  <sheetProtection selectLockedCells="1"/>
  <mergeCells count="11">
    <mergeCell ref="AD8:AM8"/>
    <mergeCell ref="A1:C1"/>
    <mergeCell ref="A2:C2"/>
    <mergeCell ref="A3:C3"/>
    <mergeCell ref="A4:C4"/>
    <mergeCell ref="A5:BH5"/>
    <mergeCell ref="A8:AC8"/>
    <mergeCell ref="AA6:AC6"/>
    <mergeCell ref="AA7:AC7"/>
    <mergeCell ref="AX8:BG8"/>
    <mergeCell ref="AN8:AW8"/>
  </mergeCells>
  <conditionalFormatting sqref="AD11:AM41">
    <cfRule type="cellIs" dxfId="7" priority="1" operator="equal">
      <formula>0</formula>
    </cfRule>
    <cfRule type="cellIs" dxfId="6" priority="2" operator="lessThanOrEqual">
      <formula>10</formula>
    </cfRule>
    <cfRule type="cellIs" dxfId="5" priority="3" operator="equal">
      <formula>0</formula>
    </cfRule>
    <cfRule type="cellIs" dxfId="4" priority="4" operator="greaterThan">
      <formula>10</formula>
    </cfRule>
  </conditionalFormatting>
  <dataValidations count="1">
    <dataValidation type="list" allowBlank="1" showInputMessage="1" showErrorMessage="1" sqref="AD6:AM6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I53"/>
  <sheetViews>
    <sheetView tabSelected="1" zoomScale="75" zoomScaleNormal="75" workbookViewId="0">
      <pane xSplit="1" ySplit="10" topLeftCell="R11" activePane="bottomRight" state="frozen"/>
      <selection pane="topRight" activeCell="B1" sqref="B1"/>
      <selection pane="bottomLeft" activeCell="A5" sqref="A5"/>
      <selection pane="bottomRight" activeCell="AH51" sqref="AH51"/>
    </sheetView>
  </sheetViews>
  <sheetFormatPr baseColWidth="10" defaultColWidth="9.140625" defaultRowHeight="15" x14ac:dyDescent="0.25"/>
  <cols>
    <col min="1" max="1" width="28.28515625" style="4" customWidth="1"/>
    <col min="2" max="2" width="10.140625" style="5" customWidth="1"/>
    <col min="3" max="3" width="9.42578125" style="2" bestFit="1" customWidth="1"/>
    <col min="4" max="4" width="5.85546875" style="2" customWidth="1"/>
    <col min="5" max="5" width="7.7109375" style="2" customWidth="1"/>
    <col min="6" max="6" width="12.140625" style="2" bestFit="1" customWidth="1"/>
    <col min="7" max="8" width="6" style="2" customWidth="1"/>
    <col min="9" max="9" width="10.28515625" style="2" bestFit="1" customWidth="1"/>
    <col min="10" max="10" width="7.140625" style="2" bestFit="1" customWidth="1"/>
    <col min="11" max="11" width="6.42578125" style="2" bestFit="1" customWidth="1"/>
    <col min="12" max="12" width="7.140625" style="2" bestFit="1" customWidth="1"/>
    <col min="13" max="14" width="6" style="2" customWidth="1"/>
    <col min="15" max="15" width="5.42578125" style="2" bestFit="1" customWidth="1"/>
    <col min="16" max="16" width="7.140625" style="2" customWidth="1"/>
    <col min="17" max="17" width="6.42578125" style="2" customWidth="1"/>
    <col min="18" max="18" width="7.42578125" style="2" customWidth="1"/>
    <col min="19" max="20" width="6" style="2" customWidth="1"/>
    <col min="21" max="21" width="6.7109375" style="2" customWidth="1"/>
    <col min="22" max="22" width="6.85546875" style="2" customWidth="1"/>
    <col min="23" max="23" width="6" style="2" customWidth="1"/>
    <col min="24" max="24" width="5.42578125" style="2" customWidth="1"/>
    <col min="25" max="25" width="6.85546875" style="2" customWidth="1"/>
    <col min="26" max="26" width="6" style="2" customWidth="1"/>
    <col min="27" max="27" width="6.7109375" style="2" customWidth="1"/>
    <col min="28" max="29" width="6" style="2" customWidth="1"/>
    <col min="30" max="30" width="10.28515625" style="2" bestFit="1" customWidth="1"/>
    <col min="31" max="31" width="7.5703125" style="2" bestFit="1" customWidth="1"/>
    <col min="32" max="32" width="8.85546875" style="2" customWidth="1"/>
    <col min="33" max="33" width="7.85546875" style="2" customWidth="1"/>
    <col min="34" max="35" width="8.5703125" style="2" customWidth="1"/>
    <col min="36" max="36" width="8.7109375" style="2" customWidth="1"/>
    <col min="37" max="37" width="8.85546875" style="2" customWidth="1"/>
    <col min="38" max="38" width="8.28515625" style="2" customWidth="1"/>
    <col min="39" max="39" width="8.140625" style="2" customWidth="1"/>
    <col min="40" max="40" width="9.140625" style="2" customWidth="1"/>
    <col min="41" max="41" width="8.5703125" style="2" bestFit="1" customWidth="1"/>
    <col min="42" max="42" width="8.42578125" style="2" customWidth="1"/>
    <col min="43" max="43" width="8.140625" style="2" bestFit="1" customWidth="1"/>
    <col min="44" max="44" width="9.42578125" style="2" customWidth="1"/>
    <col min="45" max="46" width="8.28515625" style="2" customWidth="1"/>
    <col min="47" max="47" width="8" style="2" bestFit="1" customWidth="1"/>
    <col min="48" max="48" width="7.85546875" style="2" customWidth="1"/>
    <col min="49" max="50" width="7.140625" style="2" customWidth="1"/>
    <col min="51" max="51" width="8.5703125" style="2" bestFit="1" customWidth="1"/>
    <col min="52" max="52" width="7.5703125" style="2" bestFit="1" customWidth="1"/>
    <col min="53" max="53" width="7.42578125" style="2" bestFit="1" customWidth="1"/>
    <col min="54" max="54" width="9.42578125" style="2" bestFit="1" customWidth="1"/>
    <col min="55" max="55" width="7.5703125" style="2" bestFit="1" customWidth="1"/>
    <col min="56" max="56" width="8.28515625" style="2" bestFit="1" customWidth="1"/>
    <col min="57" max="57" width="8" style="2" bestFit="1" customWidth="1"/>
    <col min="58" max="60" width="7.5703125" style="2" bestFit="1" customWidth="1"/>
    <col min="61" max="61" width="10.7109375" style="2" bestFit="1" customWidth="1"/>
    <col min="62" max="16384" width="9.140625" style="2"/>
  </cols>
  <sheetData>
    <row r="1" spans="1:61" s="189" customFormat="1" ht="20.100000000000001" customHeight="1" x14ac:dyDescent="0.25">
      <c r="A1" s="180"/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446" t="s">
        <v>32</v>
      </c>
      <c r="Z1" s="447"/>
      <c r="AA1" s="447"/>
      <c r="AB1" s="447"/>
      <c r="AC1" s="448"/>
      <c r="AD1" s="181">
        <f>SUM(AD11:AD41)+AO2</f>
        <v>90.217592592592581</v>
      </c>
      <c r="AE1" s="181">
        <f>SUM(AE11:AE41)+AP2+SUM(AE43:AE49)</f>
        <v>167.21759259259258</v>
      </c>
      <c r="AF1" s="181">
        <f>SUM(AF11:AF41)+AQ2+SUM(AF43:AF49)</f>
        <v>173.32638888888886</v>
      </c>
      <c r="AG1" s="181">
        <f>SUM(AG11:AG41)+AR2+SUM(AG43:AG49)</f>
        <v>11</v>
      </c>
      <c r="AH1" s="182">
        <f t="shared" ref="AH1:AR1" si="0">SUM(AH11:AH41)</f>
        <v>26</v>
      </c>
      <c r="AI1" s="182">
        <f t="shared" si="0"/>
        <v>55</v>
      </c>
      <c r="AJ1" s="182">
        <f t="shared" si="0"/>
        <v>5</v>
      </c>
      <c r="AK1" s="182">
        <f t="shared" si="0"/>
        <v>0</v>
      </c>
      <c r="AL1" s="182">
        <f t="shared" si="0"/>
        <v>0</v>
      </c>
      <c r="AM1" s="182">
        <f t="shared" si="0"/>
        <v>0</v>
      </c>
      <c r="AN1" s="183" t="s">
        <v>31</v>
      </c>
      <c r="AO1" s="184">
        <f t="shared" si="0"/>
        <v>10</v>
      </c>
      <c r="AP1" s="184">
        <f t="shared" si="0"/>
        <v>10</v>
      </c>
      <c r="AQ1" s="184">
        <f t="shared" si="0"/>
        <v>15</v>
      </c>
      <c r="AR1" s="184">
        <f t="shared" si="0"/>
        <v>7</v>
      </c>
      <c r="AS1" s="180"/>
      <c r="AT1" s="180"/>
      <c r="AU1" s="180"/>
      <c r="AV1" s="450" t="s">
        <v>30</v>
      </c>
      <c r="AW1" s="451"/>
      <c r="AX1" s="452"/>
      <c r="AY1" s="185">
        <f t="shared" ref="AY1:BA1" si="1">SUM(AY11:AY41)</f>
        <v>20</v>
      </c>
      <c r="AZ1" s="185">
        <f t="shared" si="1"/>
        <v>97</v>
      </c>
      <c r="BA1" s="185">
        <f t="shared" si="1"/>
        <v>68</v>
      </c>
      <c r="BB1" s="186"/>
      <c r="BC1" s="187"/>
      <c r="BD1" s="187"/>
      <c r="BE1" s="187"/>
      <c r="BF1" s="187"/>
      <c r="BG1" s="187"/>
      <c r="BH1" s="187"/>
      <c r="BI1" s="188">
        <f>SUM(BI11:BI41)</f>
        <v>0</v>
      </c>
    </row>
    <row r="2" spans="1:61" s="189" customFormat="1" ht="20.100000000000001" customHeight="1" x14ac:dyDescent="0.25">
      <c r="A2" s="180"/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  <c r="AE2" s="180"/>
      <c r="AF2" s="180"/>
      <c r="AG2" s="180"/>
      <c r="AH2" s="180"/>
      <c r="AI2" s="180"/>
      <c r="AJ2" s="180"/>
      <c r="AK2" s="180"/>
      <c r="AL2" s="180"/>
      <c r="AM2" s="180"/>
      <c r="AN2" s="183" t="s">
        <v>6</v>
      </c>
      <c r="AO2" s="184">
        <f>AO1*AY2</f>
        <v>70.217592592592581</v>
      </c>
      <c r="AP2" s="184">
        <f t="shared" ref="AP2:AR2" si="2">AP1*AZ2</f>
        <v>70.217592592592581</v>
      </c>
      <c r="AQ2" s="184">
        <f t="shared" si="2"/>
        <v>105.32638888888887</v>
      </c>
      <c r="AR2" s="184">
        <f t="shared" si="2"/>
        <v>0</v>
      </c>
      <c r="AS2" s="180"/>
      <c r="AT2" s="180"/>
      <c r="AU2" s="180"/>
      <c r="AV2" s="450" t="s">
        <v>34</v>
      </c>
      <c r="AW2" s="451"/>
      <c r="AX2" s="452"/>
      <c r="AY2" s="190">
        <f>AY3/21.6</f>
        <v>7.0217592592592579</v>
      </c>
      <c r="AZ2" s="190">
        <f>AZ3/21.6</f>
        <v>7.0217592592592579</v>
      </c>
      <c r="BA2" s="190">
        <f>BA3/21.6</f>
        <v>7.0217592592592579</v>
      </c>
      <c r="BB2" s="191"/>
      <c r="BC2" s="192"/>
      <c r="BD2" s="192"/>
      <c r="BE2" s="192"/>
      <c r="BF2" s="192"/>
      <c r="BG2" s="192"/>
      <c r="BH2" s="192"/>
      <c r="BI2" s="193"/>
    </row>
    <row r="3" spans="1:61" s="189" customFormat="1" ht="20.100000000000001" customHeight="1" x14ac:dyDescent="0.25">
      <c r="A3" s="180"/>
      <c r="B3" s="449" t="s">
        <v>19</v>
      </c>
      <c r="C3" s="449"/>
      <c r="D3" s="449"/>
      <c r="E3" s="449"/>
      <c r="F3" s="449"/>
      <c r="G3" s="449"/>
      <c r="H3" s="449"/>
      <c r="I3" s="449"/>
      <c r="J3" s="449"/>
      <c r="K3" s="449"/>
      <c r="L3" s="449"/>
      <c r="M3" s="449"/>
      <c r="N3" s="449"/>
      <c r="O3" s="449"/>
      <c r="P3" s="449"/>
      <c r="Q3" s="449"/>
      <c r="R3" s="449"/>
      <c r="S3" s="449"/>
      <c r="T3" s="449"/>
      <c r="U3" s="449"/>
      <c r="V3" s="449"/>
      <c r="W3" s="449"/>
      <c r="X3" s="449"/>
      <c r="Y3" s="180"/>
      <c r="Z3" s="180"/>
      <c r="AA3" s="180"/>
      <c r="AB3" s="180"/>
      <c r="AC3" s="180"/>
      <c r="AD3" s="180"/>
      <c r="AE3" s="180"/>
      <c r="AF3" s="180"/>
      <c r="AG3" s="180"/>
      <c r="AH3" s="180"/>
      <c r="AI3" s="180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450" t="s">
        <v>35</v>
      </c>
      <c r="AW3" s="451"/>
      <c r="AX3" s="452"/>
      <c r="AY3" s="194">
        <v>151.66999999999999</v>
      </c>
      <c r="AZ3" s="194">
        <v>151.66999999999999</v>
      </c>
      <c r="BA3" s="194">
        <v>151.66999999999999</v>
      </c>
      <c r="BB3" s="195"/>
      <c r="BC3" s="196"/>
      <c r="BD3" s="196"/>
      <c r="BE3" s="196"/>
      <c r="BF3" s="196"/>
      <c r="BG3" s="197"/>
      <c r="BH3" s="197"/>
      <c r="BI3" s="193"/>
    </row>
    <row r="4" spans="1:61" s="189" customFormat="1" ht="20.100000000000001" customHeight="1" x14ac:dyDescent="0.25">
      <c r="A4" s="180"/>
      <c r="B4" s="449"/>
      <c r="C4" s="449"/>
      <c r="D4" s="449"/>
      <c r="E4" s="449"/>
      <c r="F4" s="449"/>
      <c r="G4" s="449"/>
      <c r="H4" s="449"/>
      <c r="I4" s="449"/>
      <c r="J4" s="449"/>
      <c r="K4" s="449"/>
      <c r="L4" s="449"/>
      <c r="M4" s="449"/>
      <c r="N4" s="449"/>
      <c r="O4" s="449"/>
      <c r="P4" s="449"/>
      <c r="Q4" s="449"/>
      <c r="R4" s="449"/>
      <c r="S4" s="449"/>
      <c r="T4" s="449"/>
      <c r="U4" s="449"/>
      <c r="V4" s="449"/>
      <c r="W4" s="449"/>
      <c r="X4" s="449"/>
      <c r="Y4" s="180"/>
      <c r="Z4" s="180"/>
      <c r="AA4" s="180"/>
      <c r="AB4" s="180"/>
      <c r="AC4" s="180"/>
      <c r="AD4" s="180"/>
      <c r="AE4" s="180"/>
      <c r="AF4" s="180"/>
      <c r="AG4" s="180"/>
      <c r="AH4" s="180"/>
      <c r="AI4" s="180"/>
      <c r="AJ4" s="180"/>
      <c r="AK4" s="180"/>
      <c r="AL4" s="180"/>
      <c r="AM4" s="180"/>
      <c r="AN4" s="180"/>
      <c r="AO4" s="180"/>
      <c r="AP4" s="180"/>
      <c r="AQ4" s="180"/>
      <c r="AR4" s="180"/>
      <c r="AS4" s="180"/>
      <c r="AT4" s="180"/>
      <c r="AU4" s="180"/>
      <c r="AV4" s="450" t="s">
        <v>28</v>
      </c>
      <c r="AW4" s="451"/>
      <c r="AX4" s="452"/>
      <c r="AY4" s="198">
        <f>IF(AD1=0,"",IF(AD1&gt;AY3,AD1-AY3,0))</f>
        <v>0</v>
      </c>
      <c r="AZ4" s="198">
        <f t="shared" ref="AZ4:BA4" si="3">IF(AE1=0,"",IF(AE1&gt;AZ3,AE1-AZ3,0))</f>
        <v>15.547592592592594</v>
      </c>
      <c r="BA4" s="198">
        <f t="shared" si="3"/>
        <v>21.65638888888887</v>
      </c>
      <c r="BB4" s="199"/>
      <c r="BC4" s="200"/>
      <c r="BD4" s="200"/>
      <c r="BE4" s="200"/>
      <c r="BF4" s="200"/>
      <c r="BG4" s="200"/>
      <c r="BH4" s="200"/>
      <c r="BI4" s="201">
        <f t="shared" ref="BI4" si="4">IF(AO1&gt;BI3,AO1-BI3,0)</f>
        <v>10</v>
      </c>
    </row>
    <row r="5" spans="1:61" s="189" customFormat="1" ht="20.100000000000001" customHeight="1" x14ac:dyDescent="0.25">
      <c r="A5" s="180"/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180"/>
      <c r="AQ5" s="180"/>
      <c r="AR5" s="180"/>
      <c r="AS5" s="180"/>
      <c r="AT5" s="180"/>
      <c r="AU5" s="180"/>
      <c r="AV5" s="180"/>
      <c r="AW5" s="180"/>
      <c r="AX5" s="180"/>
      <c r="AY5" s="180"/>
      <c r="AZ5" s="180"/>
      <c r="BA5" s="180"/>
      <c r="BB5" s="180"/>
      <c r="BC5" s="180"/>
      <c r="BD5" s="180"/>
      <c r="BE5" s="180"/>
      <c r="BF5" s="180"/>
      <c r="BG5" s="180"/>
      <c r="BH5" s="180"/>
      <c r="BI5" s="202"/>
    </row>
    <row r="6" spans="1:61" ht="20.100000000000001" customHeight="1" x14ac:dyDescent="0.35">
      <c r="A6" s="444"/>
      <c r="B6" s="444"/>
      <c r="C6" s="444"/>
      <c r="D6" s="444"/>
      <c r="E6" s="444"/>
      <c r="F6" s="444"/>
      <c r="G6" s="444"/>
      <c r="H6" s="444"/>
      <c r="I6" s="444"/>
      <c r="J6" s="444"/>
      <c r="K6" s="444"/>
      <c r="L6" s="444"/>
      <c r="M6" s="444"/>
      <c r="N6" s="444"/>
      <c r="O6" s="444"/>
      <c r="P6" s="444"/>
      <c r="Q6" s="444"/>
      <c r="R6" s="444"/>
      <c r="S6" s="444"/>
      <c r="T6" s="444"/>
      <c r="U6" s="444"/>
      <c r="V6" s="444"/>
      <c r="W6" s="444"/>
      <c r="X6" s="444"/>
      <c r="Y6" s="444"/>
      <c r="Z6" s="445"/>
      <c r="AA6" s="459"/>
      <c r="AB6" s="460"/>
      <c r="AC6" s="460"/>
      <c r="AD6" s="203"/>
      <c r="AE6" s="203"/>
      <c r="AF6" s="203"/>
      <c r="AG6" s="203"/>
      <c r="AH6" s="166"/>
      <c r="AI6" s="166"/>
      <c r="AJ6" s="166"/>
      <c r="AK6" s="166"/>
      <c r="AL6" s="166"/>
      <c r="AM6" s="166"/>
      <c r="AN6" s="166"/>
      <c r="AO6" s="165"/>
      <c r="AP6" s="165"/>
      <c r="AQ6" s="165"/>
      <c r="AR6" s="165"/>
      <c r="AS6" s="165"/>
      <c r="AT6" s="165"/>
      <c r="AU6" s="165"/>
      <c r="AV6" s="165"/>
      <c r="AW6" s="165"/>
      <c r="AX6" s="165"/>
      <c r="AY6" s="165"/>
      <c r="AZ6" s="165"/>
      <c r="BA6" s="165"/>
      <c r="BB6" s="165"/>
      <c r="BC6" s="165"/>
      <c r="BD6" s="165"/>
      <c r="BE6" s="165"/>
      <c r="BF6" s="165"/>
      <c r="BG6" s="165"/>
      <c r="BH6" s="165"/>
      <c r="BI6" s="165"/>
    </row>
    <row r="7" spans="1:61" ht="20.100000000000001" customHeight="1" thickBot="1" x14ac:dyDescent="0.4">
      <c r="A7" s="444"/>
      <c r="B7" s="444"/>
      <c r="C7" s="444"/>
      <c r="D7" s="444"/>
      <c r="E7" s="444"/>
      <c r="F7" s="444"/>
      <c r="G7" s="444"/>
      <c r="H7" s="444"/>
      <c r="I7" s="444"/>
      <c r="J7" s="444"/>
      <c r="K7" s="444"/>
      <c r="L7" s="444"/>
      <c r="M7" s="444"/>
      <c r="N7" s="444"/>
      <c r="O7" s="444"/>
      <c r="P7" s="444"/>
      <c r="Q7" s="444"/>
      <c r="R7" s="444"/>
      <c r="S7" s="444"/>
      <c r="T7" s="444"/>
      <c r="U7" s="444"/>
      <c r="V7" s="444"/>
      <c r="W7" s="444"/>
      <c r="X7" s="444"/>
      <c r="Y7" s="444"/>
      <c r="Z7" s="445"/>
      <c r="AA7" s="459"/>
      <c r="AB7" s="460"/>
      <c r="AC7" s="460"/>
      <c r="AD7" s="204"/>
      <c r="AE7" s="204"/>
      <c r="AF7" s="204"/>
      <c r="AG7" s="204"/>
      <c r="AH7" s="166"/>
      <c r="AI7" s="166"/>
      <c r="AJ7" s="166"/>
      <c r="AK7" s="166"/>
      <c r="AL7" s="166"/>
      <c r="AM7" s="166"/>
      <c r="AN7" s="166"/>
      <c r="AO7" s="165"/>
      <c r="AP7" s="165"/>
      <c r="AQ7" s="165"/>
      <c r="AR7" s="165"/>
      <c r="AS7" s="165"/>
      <c r="AT7" s="165"/>
      <c r="AU7" s="165"/>
      <c r="AV7" s="165"/>
      <c r="AW7" s="165"/>
      <c r="AX7" s="165"/>
      <c r="AY7" s="165"/>
      <c r="AZ7" s="165"/>
      <c r="BA7" s="165"/>
      <c r="BB7" s="165"/>
      <c r="BC7" s="165"/>
      <c r="BD7" s="165"/>
      <c r="BE7" s="165"/>
      <c r="BF7" s="165"/>
      <c r="BG7" s="165"/>
      <c r="BH7" s="165"/>
      <c r="BI7" s="165"/>
    </row>
    <row r="8" spans="1:61" ht="20.100000000000001" customHeight="1" thickBot="1" x14ac:dyDescent="0.3">
      <c r="A8" s="422"/>
      <c r="B8" s="423"/>
      <c r="C8" s="423"/>
      <c r="D8" s="423"/>
      <c r="E8" s="423"/>
      <c r="F8" s="423"/>
      <c r="G8" s="423"/>
      <c r="H8" s="423"/>
      <c r="I8" s="423"/>
      <c r="J8" s="423"/>
      <c r="K8" s="423"/>
      <c r="L8" s="423"/>
      <c r="M8" s="423"/>
      <c r="N8" s="423"/>
      <c r="O8" s="423"/>
      <c r="P8" s="423"/>
      <c r="Q8" s="423"/>
      <c r="R8" s="423"/>
      <c r="S8" s="423"/>
      <c r="T8" s="423"/>
      <c r="U8" s="423"/>
      <c r="V8" s="423"/>
      <c r="W8" s="423"/>
      <c r="X8" s="423"/>
      <c r="Y8" s="423"/>
      <c r="Z8" s="423"/>
      <c r="AA8" s="423"/>
      <c r="AB8" s="423"/>
      <c r="AC8" s="423"/>
      <c r="AD8" s="416" t="s">
        <v>9</v>
      </c>
      <c r="AE8" s="417"/>
      <c r="AF8" s="417"/>
      <c r="AG8" s="417"/>
      <c r="AH8" s="417"/>
      <c r="AI8" s="417"/>
      <c r="AJ8" s="417"/>
      <c r="AK8" s="417"/>
      <c r="AL8" s="417"/>
      <c r="AM8" s="418"/>
      <c r="AN8" s="453"/>
      <c r="AO8" s="428" t="s">
        <v>2</v>
      </c>
      <c r="AP8" s="428"/>
      <c r="AQ8" s="428"/>
      <c r="AR8" s="428"/>
      <c r="AS8" s="428"/>
      <c r="AT8" s="428"/>
      <c r="AU8" s="428"/>
      <c r="AV8" s="428"/>
      <c r="AW8" s="428"/>
      <c r="AX8" s="429"/>
      <c r="AY8" s="430" t="s">
        <v>29</v>
      </c>
      <c r="AZ8" s="431"/>
      <c r="BA8" s="431"/>
      <c r="BB8" s="431"/>
      <c r="BC8" s="431"/>
      <c r="BD8" s="431"/>
      <c r="BE8" s="431"/>
      <c r="BF8" s="431"/>
      <c r="BG8" s="431"/>
      <c r="BH8" s="432"/>
      <c r="BI8" s="42" t="s">
        <v>5</v>
      </c>
    </row>
    <row r="9" spans="1:61" ht="19.5" hidden="1" customHeight="1" thickBot="1" x14ac:dyDescent="0.3">
      <c r="A9" s="45"/>
      <c r="B9" s="9"/>
      <c r="C9" s="11"/>
      <c r="D9" s="12"/>
      <c r="E9" s="13"/>
      <c r="F9" s="14"/>
      <c r="G9" s="12"/>
      <c r="H9" s="15"/>
      <c r="I9" s="11"/>
      <c r="J9" s="12"/>
      <c r="K9" s="13"/>
      <c r="L9" s="16"/>
      <c r="M9" s="17"/>
      <c r="N9" s="18"/>
      <c r="O9" s="19"/>
      <c r="P9" s="17"/>
      <c r="Q9" s="20"/>
      <c r="R9" s="16"/>
      <c r="S9" s="17"/>
      <c r="T9" s="18"/>
      <c r="U9" s="19"/>
      <c r="V9" s="17"/>
      <c r="W9" s="20"/>
      <c r="X9" s="16"/>
      <c r="Y9" s="17"/>
      <c r="Z9" s="18"/>
      <c r="AA9" s="23"/>
      <c r="AB9" s="24"/>
      <c r="AC9" s="25"/>
      <c r="AD9" s="56"/>
      <c r="AE9" s="57"/>
      <c r="AF9" s="57"/>
      <c r="AG9" s="57"/>
      <c r="AH9" s="58"/>
      <c r="AI9" s="58"/>
      <c r="AJ9" s="58"/>
      <c r="AK9" s="59"/>
      <c r="AL9" s="65"/>
      <c r="AM9" s="65"/>
      <c r="AN9" s="454"/>
      <c r="AO9" s="21"/>
      <c r="AP9" s="21"/>
      <c r="AQ9" s="21"/>
      <c r="AR9" s="22"/>
      <c r="AS9" s="21"/>
      <c r="AT9" s="21"/>
      <c r="AU9" s="21"/>
      <c r="AV9" s="21"/>
      <c r="AW9" s="21"/>
      <c r="AX9" s="21"/>
      <c r="AY9" s="60"/>
      <c r="AZ9" s="61"/>
      <c r="BA9" s="61"/>
      <c r="BB9" s="62"/>
      <c r="BC9" s="61"/>
      <c r="BD9" s="61"/>
      <c r="BE9" s="61"/>
      <c r="BF9" s="63"/>
      <c r="BG9" s="63"/>
      <c r="BH9" s="63"/>
      <c r="BI9" s="43"/>
    </row>
    <row r="10" spans="1:61" s="54" customFormat="1" ht="30.75" thickBot="1" x14ac:dyDescent="0.3">
      <c r="A10" s="53" t="s">
        <v>3</v>
      </c>
      <c r="B10" s="10" t="s">
        <v>4</v>
      </c>
      <c r="C10" s="26" t="s">
        <v>0</v>
      </c>
      <c r="D10" s="27" t="s">
        <v>7</v>
      </c>
      <c r="E10" s="28" t="s">
        <v>8</v>
      </c>
      <c r="F10" s="29" t="s">
        <v>0</v>
      </c>
      <c r="G10" s="27" t="s">
        <v>1</v>
      </c>
      <c r="H10" s="30" t="s">
        <v>8</v>
      </c>
      <c r="I10" s="26" t="s">
        <v>0</v>
      </c>
      <c r="J10" s="27" t="s">
        <v>1</v>
      </c>
      <c r="K10" s="28" t="s">
        <v>8</v>
      </c>
      <c r="L10" s="26" t="s">
        <v>0</v>
      </c>
      <c r="M10" s="27" t="s">
        <v>1</v>
      </c>
      <c r="N10" s="28" t="s">
        <v>8</v>
      </c>
      <c r="O10" s="26" t="s">
        <v>0</v>
      </c>
      <c r="P10" s="27" t="s">
        <v>1</v>
      </c>
      <c r="Q10" s="28" t="s">
        <v>8</v>
      </c>
      <c r="R10" s="31" t="s">
        <v>0</v>
      </c>
      <c r="S10" s="32" t="s">
        <v>1</v>
      </c>
      <c r="T10" s="33" t="s">
        <v>8</v>
      </c>
      <c r="U10" s="34" t="s">
        <v>0</v>
      </c>
      <c r="V10" s="32" t="s">
        <v>7</v>
      </c>
      <c r="W10" s="35" t="s">
        <v>8</v>
      </c>
      <c r="X10" s="31" t="s">
        <v>0</v>
      </c>
      <c r="Y10" s="32" t="s">
        <v>1</v>
      </c>
      <c r="Z10" s="33" t="s">
        <v>8</v>
      </c>
      <c r="AA10" s="34" t="s">
        <v>0</v>
      </c>
      <c r="AB10" s="32" t="s">
        <v>1</v>
      </c>
      <c r="AC10" s="35" t="s">
        <v>8</v>
      </c>
      <c r="AD10" s="175" t="s">
        <v>12</v>
      </c>
      <c r="AE10" s="175" t="s">
        <v>13</v>
      </c>
      <c r="AF10" s="175" t="s">
        <v>16</v>
      </c>
      <c r="AG10" s="175" t="s">
        <v>17</v>
      </c>
      <c r="AH10" s="117" t="s">
        <v>15</v>
      </c>
      <c r="AI10" s="117" t="s">
        <v>14</v>
      </c>
      <c r="AJ10" s="117" t="s">
        <v>18</v>
      </c>
      <c r="AK10" s="117"/>
      <c r="AL10" s="117"/>
      <c r="AM10" s="167"/>
      <c r="AN10" s="454"/>
      <c r="AO10" s="176" t="str">
        <f t="shared" ref="AO10:AX10" si="5">IF(AD10="","",AD10)</f>
        <v>Barnabe</v>
      </c>
      <c r="AP10" s="177" t="str">
        <f t="shared" si="5"/>
        <v>Ludo</v>
      </c>
      <c r="AQ10" s="177" t="str">
        <f t="shared" si="5"/>
        <v>Yoann</v>
      </c>
      <c r="AR10" s="177" t="str">
        <f t="shared" si="5"/>
        <v>Pascal</v>
      </c>
      <c r="AS10" s="118" t="str">
        <f t="shared" si="5"/>
        <v>Tiff</v>
      </c>
      <c r="AT10" s="118" t="str">
        <f t="shared" si="5"/>
        <v>Fac</v>
      </c>
      <c r="AU10" s="118" t="str">
        <f t="shared" si="5"/>
        <v>Karim</v>
      </c>
      <c r="AV10" s="118" t="str">
        <f t="shared" si="5"/>
        <v/>
      </c>
      <c r="AW10" s="118" t="str">
        <f t="shared" si="5"/>
        <v/>
      </c>
      <c r="AX10" s="118" t="str">
        <f t="shared" si="5"/>
        <v/>
      </c>
      <c r="AY10" s="178" t="str">
        <f t="shared" ref="AY10" si="6">IF(AO10="","",AO10)</f>
        <v>Barnabe</v>
      </c>
      <c r="AZ10" s="178" t="str">
        <f t="shared" ref="AZ10" si="7">IF(AP10="","",AP10)</f>
        <v>Ludo</v>
      </c>
      <c r="BA10" s="179" t="str">
        <f t="shared" ref="BA10" si="8">IF(AQ10="","",AQ10)</f>
        <v>Yoann</v>
      </c>
      <c r="BB10" s="178" t="str">
        <f t="shared" ref="BB10" si="9">IF(AR10="","",AR10)</f>
        <v>Pascal</v>
      </c>
      <c r="BC10" s="119" t="str">
        <f t="shared" ref="BC10" si="10">IF(AS10="","",AS10)</f>
        <v>Tiff</v>
      </c>
      <c r="BD10" s="117" t="str">
        <f t="shared" ref="BD10" si="11">IF(AT10="","",AT10)</f>
        <v>Fac</v>
      </c>
      <c r="BE10" s="117" t="str">
        <f t="shared" ref="BE10:BF10" si="12">IF(AU10="","",AU10)</f>
        <v>Karim</v>
      </c>
      <c r="BF10" s="117" t="str">
        <f t="shared" si="12"/>
        <v/>
      </c>
      <c r="BG10" s="117" t="str">
        <f t="shared" ref="BG10" si="13">IF(AW10="","",AW10)</f>
        <v/>
      </c>
      <c r="BH10" s="117" t="str">
        <f t="shared" ref="BH10" si="14">IF(AX10="","",AX10)</f>
        <v/>
      </c>
      <c r="BI10" s="44" t="s">
        <v>6</v>
      </c>
    </row>
    <row r="11" spans="1:61" x14ac:dyDescent="0.25">
      <c r="A11" s="68">
        <v>41852</v>
      </c>
      <c r="B11" s="3">
        <f>WEEKNUM(A11,2)</f>
        <v>31</v>
      </c>
      <c r="C11" s="122"/>
      <c r="D11" s="123"/>
      <c r="E11" s="124"/>
      <c r="F11" s="125" t="s">
        <v>13</v>
      </c>
      <c r="G11" s="126">
        <v>18</v>
      </c>
      <c r="H11" s="127">
        <v>24.5</v>
      </c>
      <c r="I11" s="122"/>
      <c r="J11" s="123"/>
      <c r="K11" s="124"/>
      <c r="L11" s="105"/>
      <c r="M11" s="106"/>
      <c r="N11" s="107"/>
      <c r="O11" s="78"/>
      <c r="P11" s="79"/>
      <c r="Q11" s="80"/>
      <c r="R11" s="83"/>
      <c r="S11" s="81"/>
      <c r="T11" s="82"/>
      <c r="U11" s="83"/>
      <c r="V11" s="81"/>
      <c r="W11" s="84"/>
      <c r="X11" s="81"/>
      <c r="Y11" s="81"/>
      <c r="Z11" s="82"/>
      <c r="AA11" s="83"/>
      <c r="AB11" s="85"/>
      <c r="AC11" s="86"/>
      <c r="AD11" s="50">
        <f>IF(C11=$AD$10,E11-D11,IF(F11=$AD$10,H11-G11,IF(I11=$AD$10,K11-J11,IF(L11=$AD$10,N11-M11,IF(O11=$AD$10,Q11-P11,IF(R11=$AD$10,T11-S11,IF(U11=$AD$10,W11-V11,IF(X11=$AD$10,Z11-Y11,IF(AA11=$AD$10,AC11-AB11,0)))))))))</f>
        <v>0</v>
      </c>
      <c r="AE11" s="51">
        <f>IF(C11=$AE$10,E11-D11,IF(F11=$AE$10,H11-G11,IF(I11=$AE$10,K11-J11,IF(L11=$AE$10,N11-M11,IF(O11=$AE$10,Q11-P11,IF(R11=$AE$10,T11-S11,IF(U11=$AE$10,W11-V11,IF(X11=$AE$10,Z11-Y11,IF(AA10=$AE$10,AC11-AB11,0)))))))))</f>
        <v>6.5</v>
      </c>
      <c r="AF11" s="51">
        <f>IF(C11=$AF$10,E11-D11,IF(F11=$AF$10,H11-G11,IF(I11=$AF$10,K11-J11,IF(L11=$AF$10,N11-M11,IF(O11=$AF$10,Q11-P11,IF(R11=$AF$10,T11-S11,IF(U11=$AF$10,W11-V11,IF(X11=$AF$10,Z11-Y11,IF(AA11=$AF$10,AC11-AB11,0)))))))))</f>
        <v>0</v>
      </c>
      <c r="AG11" s="51">
        <f>IF(C11=$AG$10,E11-D11,IF(F11=$AG$10,H11-G11,IF(I11=$AG$10,K11-J11,IF(L11=$AG$10,N11-M11,IF(O11=$AG$10,Q11-P11,IF(R11=$AG$10,T11-S11,IF(U11=$AG$10,W11-V11,IF(X11=$AG$10,Z11-Y11,IF(AA11=$AG$10,AC11-AB11,0)))))))))</f>
        <v>0</v>
      </c>
      <c r="AH11" s="52">
        <f t="shared" ref="AH11:AH41" si="15">IF(C11=$AH$10,E11-D11,IF(F11=$AH$10,H11-G11,IF(I11=$AH$10,K11-J11,IF(L11=$AH$10,N11-M11,IF(O11=$AH$10,Q11-P11,IF(R11=$AH$10,T11-S11,IF(U11=$AH$10,W11-V11,IF(X11=$AH$10,Z11-Y11,IF(AA11=$AH$10,AC11-AB11,0)))))))))</f>
        <v>0</v>
      </c>
      <c r="AI11" s="52">
        <f t="shared" ref="AI11:AI41" si="16">IF(C11=$AI$10,E11-D11,IF(F11=$AI$10,H11-G11,IF(I11=$AI$10,K11-J11,IF(L11=$AI$10,N11-M11,IF(O11=$AI$10,Q11-P11,IF(R11=$AI$10,T11-S11,IF(U11=$AI$10,W11-V11,IF(X11=$AI$10,Z11-Y11,IF(AA11=$AI$10,AC11-AB11,0)))))))))</f>
        <v>0</v>
      </c>
      <c r="AJ11" s="52">
        <f t="shared" ref="AJ11:AJ41" si="17">IF(C11=$AJ$10,E11-D11,IF(F11=$AJ$10,H11-G11,IF(I11=$AJ$10,K11-J11,IF(L11=$AJ$10,N11-M11,IF(O11=$AJ$10,Q11-P11,IF(R11=$AJ$10,T11-S11,IF(U11=$AJ$10,W11-V11,IF(X11=$AJ$10,Z11-Y11,IF(AA11=$AJ$10,AC11-AB11,0)))))))))</f>
        <v>0</v>
      </c>
      <c r="AK11" s="52">
        <f t="shared" ref="AK11:AK41" si="18">IF(C11=$AK$10,E11-D11,IF(F11=$AK$10,H11-G11,IF(I11=$AK$10,K11-J11,IF(L11=$AK$10,N11-M11,IF(O11=$AK$10,Q11-P11,IF(R11=$AK$10,T11-S11,IF(U11=$AK$10,W11-V11,IF(X11=$AK$10,Z11-Y11,IF(AA11=$AK$10,AC11-AB11,0)))))))))</f>
        <v>0</v>
      </c>
      <c r="AL11" s="52">
        <f>IF(C11=$AL$10,E11-D11,IF(F11=$AL$10,H11-G11,IF(I11=$AL$10,K11-J11,IF(L11=$AL$10,N11-M11,IF(O11=AL10,Q11-P11,IF(R11=$AL$10,T11-S11,IF(U11=$AL$10,W11-V11,IF(X11=$AL$10,Z11-Y11,IF(AA11=$AL$10,AC11-AB11,0)))))))))</f>
        <v>0</v>
      </c>
      <c r="AM11" s="168">
        <f>IF(C11=$AM$10,E11-D11,IF(F11=$AM$10,H11-G11,IF(I11=$AM$10,K11-J11,IF(L11=$AM$10,N11-M11,IF(O11=$AM$10,Q11-P11,IF(R11=$AM$10,T11-S11,IF(U11=$AM$10,W11-V11,IF(X11=$AM$10,Z11-Y11,IF(AA11=$AM$10,AC11-AB11,0)))))))))</f>
        <v>0</v>
      </c>
      <c r="AN11" s="454"/>
      <c r="AO11" s="171"/>
      <c r="AP11" s="64"/>
      <c r="AQ11" s="64"/>
      <c r="AR11" s="164">
        <v>1</v>
      </c>
      <c r="AS11" s="85"/>
      <c r="AT11" s="85"/>
      <c r="AU11" s="85"/>
      <c r="AV11" s="85"/>
      <c r="AW11" s="85"/>
      <c r="AX11" s="84"/>
      <c r="AY11" s="66">
        <f t="shared" ref="AY11:AY41" si="19">IF(AD11=0,0, IF(AD11&gt;=$AD$2,AD11-$AD$2,0))</f>
        <v>0</v>
      </c>
      <c r="AZ11" s="67">
        <f t="shared" ref="AZ11:AZ41" si="20">IF(AE11=0,0, IF(AE11&gt;=$AE$2,AE11-$AE$2,0))</f>
        <v>6.5</v>
      </c>
      <c r="BA11" s="67">
        <f t="shared" ref="BA11:BA41" si="21">IF(AF11=0,0, IF(AF11&gt;=$AF$2,AF11-$AF$2,0))</f>
        <v>0</v>
      </c>
      <c r="BB11" s="67">
        <f t="shared" ref="BB11:BB41" si="22">IF(AG11=0,0, IF(AG11&gt;=$AG$2,AG11-$AG$2,0))</f>
        <v>0</v>
      </c>
      <c r="BC11" s="67">
        <f t="shared" ref="BC11:BC41" si="23">IF(AH11=0,0, IF(AH11&gt;=$BC$2,AH11-$BC$2,0))</f>
        <v>0</v>
      </c>
      <c r="BD11" s="67">
        <f t="shared" ref="BD11:BD41" si="24">IF(AI11=0,0, IF(AI11&gt;=$BD$2,AI11-$BD$2,0))</f>
        <v>0</v>
      </c>
      <c r="BE11" s="67">
        <f t="shared" ref="BE11:BE41" si="25">IF(AJ11=0,0, IF(AJ11&gt;=$BE$2,AJ11-$BE$2,0))</f>
        <v>0</v>
      </c>
      <c r="BF11" s="67">
        <f>IF(AK11=0,0, IF(AK11&gt;=$BF$2,AK11-$BF$2,0))</f>
        <v>0</v>
      </c>
      <c r="BG11" s="67">
        <f>IF(AL11=0,0, IF(AL11&gt;=$BG$2,AL11-$BG$2,0))</f>
        <v>0</v>
      </c>
      <c r="BH11" s="69">
        <f>IF(AM11=0,0, IF(AM11&gt;=$BH$2,AM11-$BH$2,0))</f>
        <v>0</v>
      </c>
      <c r="BI11" s="72"/>
    </row>
    <row r="12" spans="1:61" x14ac:dyDescent="0.25">
      <c r="A12" s="46">
        <f>+A11+1</f>
        <v>41853</v>
      </c>
      <c r="B12" s="3">
        <f t="shared" ref="B12:B37" si="26">WEEKNUM(A12,2)</f>
        <v>31</v>
      </c>
      <c r="C12" s="128" t="s">
        <v>16</v>
      </c>
      <c r="D12" s="129">
        <v>16</v>
      </c>
      <c r="E12" s="130">
        <v>24.5</v>
      </c>
      <c r="F12" s="131"/>
      <c r="G12" s="132"/>
      <c r="H12" s="133"/>
      <c r="I12" s="134"/>
      <c r="J12" s="135"/>
      <c r="K12" s="136"/>
      <c r="L12" s="111"/>
      <c r="M12" s="112"/>
      <c r="N12" s="113"/>
      <c r="O12" s="87"/>
      <c r="P12" s="88"/>
      <c r="Q12" s="89"/>
      <c r="R12" s="92"/>
      <c r="S12" s="90"/>
      <c r="T12" s="91"/>
      <c r="U12" s="92"/>
      <c r="V12" s="90"/>
      <c r="W12" s="93"/>
      <c r="X12" s="90"/>
      <c r="Y12" s="90"/>
      <c r="Z12" s="91"/>
      <c r="AA12" s="92"/>
      <c r="AB12" s="94"/>
      <c r="AC12" s="95"/>
      <c r="AD12" s="36">
        <f t="shared" ref="AD12:AD40" si="27">IF(C12=$AD$10,E12-D12,IF(F12=$AD$10,H12-G12,IF(I12=$AD$10,K12-J12,IF(L12=$AD$10,N12-M12,IF(O12=$AD$10,Q12-P12,IF(R12=$AD$10,T12-S12,IF(U12=$AD$10,W12-V12,IF(X12=$AD$10,Z12-Y12,IF(AA12=$AD$10,AC12-AB12,0)))))))))</f>
        <v>0</v>
      </c>
      <c r="AE12" s="7">
        <f t="shared" ref="AE12:AE41" si="28">IF(C12=$AE$10,E12-D12,IF(F12=$AE$10,H12-G12,IF(I12=$AE$10,K12-J12,IF(L12=$AE$10,N12-M12,IF(O12=$AE$10,Q12-P12,IF(R12=$AE$10,T12-S12,IF(U12=$AE$10,W12-V12,IF(X12=$AE$10,Z12-Y12,IF(AA11=$AE$10,AC12-AB12,0)))))))))</f>
        <v>0</v>
      </c>
      <c r="AF12" s="7">
        <f t="shared" ref="AF12:AF41" si="29">IF(C12=$AF$10,E12-D12,IF(F12=$AF$10,H12-G12,IF(I12=$AF$10,K12-J12,IF(L12=$AF$10,N12-M12,IF(O12=$AF$10,Q12-P12,IF(R12=$AF$10,T12-S12,IF(U12=$AF$10,W12-V12,IF(X12=$AF$10,Z12-Y12,IF(AA12=$AF$10,AC12-AB12,0)))))))))</f>
        <v>8.5</v>
      </c>
      <c r="AG12" s="7">
        <f t="shared" ref="AG12:AG41" si="30">IF(C12=$AG$10,E12-D12,IF(F12=$AG$10,H12-G12,IF(I12=$AG$10,K12-J12,IF(L12=$AG$10,N12-M12,IF(O12=$AG$10,Q12-P12,IF(R12=$AG$10,T12-S12,IF(U12=$AG$10,W12-V12,IF(X12=$AG$10,Z12-Y12,IF(AA12=$AG$10,AC12-AB12,0)))))))))</f>
        <v>0</v>
      </c>
      <c r="AH12" s="8">
        <f t="shared" si="15"/>
        <v>0</v>
      </c>
      <c r="AI12" s="8">
        <f t="shared" si="16"/>
        <v>0</v>
      </c>
      <c r="AJ12" s="8">
        <f t="shared" si="17"/>
        <v>0</v>
      </c>
      <c r="AK12" s="8">
        <f t="shared" si="18"/>
        <v>0</v>
      </c>
      <c r="AL12" s="8">
        <f t="shared" ref="AL12:AL41" si="31">IF(C12=$AL$10,E12-D12,IF(F12=$AL$10,H12-G12,IF(I12=$AL$10,K12-J12,IF(L12=$AL$10,N12-M12,IF(O12=AL11,Q12-P12,IF(R12=$AL$10,T12-S12,IF(U12=$AL$10,W12-V12,IF(X12=$AL$10,Z12-Y12,IF(AA12=$AL$10,AC12-AB12,0)))))))))</f>
        <v>0</v>
      </c>
      <c r="AM12" s="169">
        <f t="shared" ref="AM12:AM41" si="32">IF(C12=$AM$10,E12-D12,IF(F12=$AM$10,H12-G12,IF(I12=$AM$10,K12-J12,IF(L12=$AM$10,N12-M12,IF(O12=$AM$10,Q12-P12,IF(R12=$AM$10,T12-S12,IF(U12=$AM$10,W12-V12,IF(X12=$AM$10,Z12-Y12,IF(AA12=$AM$10,AC12-AB12,0)))))))))</f>
        <v>0</v>
      </c>
      <c r="AN12" s="454"/>
      <c r="AO12" s="172"/>
      <c r="AP12" s="1"/>
      <c r="AQ12" s="1"/>
      <c r="AR12" s="1"/>
      <c r="AS12" s="94"/>
      <c r="AT12" s="94"/>
      <c r="AU12" s="94"/>
      <c r="AV12" s="94"/>
      <c r="AW12" s="94"/>
      <c r="AX12" s="120"/>
      <c r="AY12" s="40">
        <f t="shared" si="19"/>
        <v>0</v>
      </c>
      <c r="AZ12" s="6">
        <f t="shared" si="20"/>
        <v>0</v>
      </c>
      <c r="BA12" s="6">
        <f t="shared" si="21"/>
        <v>8.5</v>
      </c>
      <c r="BB12" s="6">
        <f t="shared" si="22"/>
        <v>0</v>
      </c>
      <c r="BC12" s="6">
        <f t="shared" si="23"/>
        <v>0</v>
      </c>
      <c r="BD12" s="6">
        <f t="shared" si="24"/>
        <v>0</v>
      </c>
      <c r="BE12" s="6">
        <f t="shared" si="25"/>
        <v>0</v>
      </c>
      <c r="BF12" s="6">
        <f t="shared" ref="BF12:BF41" si="33">IF(AK12=0,0, IF(AK12&gt;=$BF$2,AK12-$BF$2,0))</f>
        <v>0</v>
      </c>
      <c r="BG12" s="6">
        <f t="shared" ref="BG12:BG41" si="34">IF(AL12=0,0, IF(AL12&gt;=$BG$2,AL12-$BG$2,0))</f>
        <v>0</v>
      </c>
      <c r="BH12" s="70">
        <f t="shared" ref="BH12:BH41" si="35">IF(AM12=0,0, IF(AM12&gt;=$BH$2,AM12-$BH$2,0))</f>
        <v>0</v>
      </c>
      <c r="BI12" s="73"/>
    </row>
    <row r="13" spans="1:61" x14ac:dyDescent="0.25">
      <c r="A13" s="46">
        <f t="shared" ref="A13:A38" si="36">+A12+1</f>
        <v>41854</v>
      </c>
      <c r="B13" s="3">
        <f t="shared" si="26"/>
        <v>31</v>
      </c>
      <c r="C13" s="137" t="s">
        <v>12</v>
      </c>
      <c r="D13" s="138">
        <v>9</v>
      </c>
      <c r="E13" s="139">
        <v>14</v>
      </c>
      <c r="F13" s="140" t="s">
        <v>13</v>
      </c>
      <c r="G13" s="141">
        <v>14</v>
      </c>
      <c r="H13" s="142">
        <v>24.5</v>
      </c>
      <c r="I13" s="134"/>
      <c r="J13" s="135"/>
      <c r="K13" s="136"/>
      <c r="L13" s="111"/>
      <c r="M13" s="112"/>
      <c r="N13" s="113"/>
      <c r="O13" s="87"/>
      <c r="P13" s="88"/>
      <c r="Q13" s="89"/>
      <c r="R13" s="92"/>
      <c r="S13" s="90"/>
      <c r="T13" s="91"/>
      <c r="U13" s="92"/>
      <c r="V13" s="90"/>
      <c r="W13" s="93"/>
      <c r="X13" s="90"/>
      <c r="Y13" s="90"/>
      <c r="Z13" s="91"/>
      <c r="AA13" s="92"/>
      <c r="AB13" s="94"/>
      <c r="AC13" s="95"/>
      <c r="AD13" s="36">
        <f t="shared" si="27"/>
        <v>5</v>
      </c>
      <c r="AE13" s="7">
        <f t="shared" si="28"/>
        <v>10.5</v>
      </c>
      <c r="AF13" s="7">
        <f t="shared" si="29"/>
        <v>0</v>
      </c>
      <c r="AG13" s="7">
        <f t="shared" si="30"/>
        <v>0</v>
      </c>
      <c r="AH13" s="8">
        <f t="shared" si="15"/>
        <v>0</v>
      </c>
      <c r="AI13" s="8">
        <f t="shared" si="16"/>
        <v>0</v>
      </c>
      <c r="AJ13" s="8">
        <f t="shared" si="17"/>
        <v>0</v>
      </c>
      <c r="AK13" s="8">
        <f t="shared" si="18"/>
        <v>0</v>
      </c>
      <c r="AL13" s="8">
        <f t="shared" si="31"/>
        <v>0</v>
      </c>
      <c r="AM13" s="169">
        <f t="shared" si="32"/>
        <v>0</v>
      </c>
      <c r="AN13" s="454"/>
      <c r="AO13" s="172"/>
      <c r="AP13" s="1"/>
      <c r="AQ13" s="1"/>
      <c r="AR13" s="1"/>
      <c r="AS13" s="94"/>
      <c r="AT13" s="94"/>
      <c r="AU13" s="94"/>
      <c r="AV13" s="94"/>
      <c r="AW13" s="94"/>
      <c r="AX13" s="120"/>
      <c r="AY13" s="40">
        <f t="shared" si="19"/>
        <v>5</v>
      </c>
      <c r="AZ13" s="6">
        <f t="shared" si="20"/>
        <v>10.5</v>
      </c>
      <c r="BA13" s="6">
        <f t="shared" si="21"/>
        <v>0</v>
      </c>
      <c r="BB13" s="6">
        <f t="shared" si="22"/>
        <v>0</v>
      </c>
      <c r="BC13" s="6">
        <f t="shared" si="23"/>
        <v>0</v>
      </c>
      <c r="BD13" s="6">
        <f t="shared" si="24"/>
        <v>0</v>
      </c>
      <c r="BE13" s="6">
        <f t="shared" si="25"/>
        <v>0</v>
      </c>
      <c r="BF13" s="6">
        <f t="shared" si="33"/>
        <v>0</v>
      </c>
      <c r="BG13" s="6">
        <f t="shared" si="34"/>
        <v>0</v>
      </c>
      <c r="BH13" s="70">
        <f t="shared" si="35"/>
        <v>0</v>
      </c>
      <c r="BI13" s="73"/>
    </row>
    <row r="14" spans="1:61" x14ac:dyDescent="0.25">
      <c r="A14" s="46">
        <f t="shared" si="36"/>
        <v>41855</v>
      </c>
      <c r="B14" s="3">
        <f t="shared" si="26"/>
        <v>32</v>
      </c>
      <c r="C14" s="143" t="s">
        <v>14</v>
      </c>
      <c r="D14" s="144">
        <v>9.5</v>
      </c>
      <c r="E14" s="145">
        <v>17</v>
      </c>
      <c r="F14" s="140" t="s">
        <v>13</v>
      </c>
      <c r="G14" s="141">
        <v>18</v>
      </c>
      <c r="H14" s="142">
        <v>24.5</v>
      </c>
      <c r="I14" s="146" t="s">
        <v>15</v>
      </c>
      <c r="J14" s="147">
        <v>16</v>
      </c>
      <c r="K14" s="148">
        <v>23</v>
      </c>
      <c r="L14" s="111"/>
      <c r="M14" s="112"/>
      <c r="N14" s="113"/>
      <c r="O14" s="87"/>
      <c r="P14" s="88"/>
      <c r="Q14" s="89"/>
      <c r="R14" s="92"/>
      <c r="S14" s="90"/>
      <c r="T14" s="91"/>
      <c r="U14" s="92"/>
      <c r="V14" s="90"/>
      <c r="W14" s="93"/>
      <c r="X14" s="90"/>
      <c r="Y14" s="90"/>
      <c r="Z14" s="91"/>
      <c r="AA14" s="92"/>
      <c r="AB14" s="94"/>
      <c r="AC14" s="95"/>
      <c r="AD14" s="36">
        <f t="shared" si="27"/>
        <v>0</v>
      </c>
      <c r="AE14" s="7">
        <f t="shared" si="28"/>
        <v>6.5</v>
      </c>
      <c r="AF14" s="7">
        <f t="shared" si="29"/>
        <v>0</v>
      </c>
      <c r="AG14" s="7">
        <f t="shared" si="30"/>
        <v>0</v>
      </c>
      <c r="AH14" s="8">
        <f t="shared" si="15"/>
        <v>7</v>
      </c>
      <c r="AI14" s="8">
        <f t="shared" si="16"/>
        <v>7.5</v>
      </c>
      <c r="AJ14" s="8">
        <f t="shared" si="17"/>
        <v>0</v>
      </c>
      <c r="AK14" s="8">
        <f t="shared" si="18"/>
        <v>0</v>
      </c>
      <c r="AL14" s="8">
        <f t="shared" si="31"/>
        <v>0</v>
      </c>
      <c r="AM14" s="169">
        <f t="shared" si="32"/>
        <v>0</v>
      </c>
      <c r="AN14" s="454"/>
      <c r="AO14" s="172"/>
      <c r="AP14" s="1"/>
      <c r="AQ14" s="1"/>
      <c r="AR14" s="1"/>
      <c r="AS14" s="94"/>
      <c r="AT14" s="94"/>
      <c r="AU14" s="94"/>
      <c r="AV14" s="94"/>
      <c r="AW14" s="94"/>
      <c r="AX14" s="120"/>
      <c r="AY14" s="40">
        <f t="shared" si="19"/>
        <v>0</v>
      </c>
      <c r="AZ14" s="6">
        <f t="shared" si="20"/>
        <v>6.5</v>
      </c>
      <c r="BA14" s="6">
        <f t="shared" si="21"/>
        <v>0</v>
      </c>
      <c r="BB14" s="6">
        <f t="shared" si="22"/>
        <v>0</v>
      </c>
      <c r="BC14" s="6">
        <f t="shared" si="23"/>
        <v>7</v>
      </c>
      <c r="BD14" s="6">
        <f t="shared" si="24"/>
        <v>7.5</v>
      </c>
      <c r="BE14" s="6">
        <f t="shared" si="25"/>
        <v>0</v>
      </c>
      <c r="BF14" s="6">
        <f t="shared" si="33"/>
        <v>0</v>
      </c>
      <c r="BG14" s="6">
        <f t="shared" si="34"/>
        <v>0</v>
      </c>
      <c r="BH14" s="70">
        <f t="shared" si="35"/>
        <v>0</v>
      </c>
      <c r="BI14" s="73"/>
    </row>
    <row r="15" spans="1:61" x14ac:dyDescent="0.25">
      <c r="A15" s="46">
        <f t="shared" si="36"/>
        <v>41856</v>
      </c>
      <c r="B15" s="3">
        <f t="shared" si="26"/>
        <v>32</v>
      </c>
      <c r="C15" s="143" t="s">
        <v>14</v>
      </c>
      <c r="D15" s="144">
        <v>9.5</v>
      </c>
      <c r="E15" s="145">
        <v>17</v>
      </c>
      <c r="F15" s="128" t="s">
        <v>16</v>
      </c>
      <c r="G15" s="129">
        <v>16</v>
      </c>
      <c r="H15" s="130">
        <v>24.5</v>
      </c>
      <c r="I15" s="146" t="s">
        <v>15</v>
      </c>
      <c r="J15" s="147">
        <v>17</v>
      </c>
      <c r="K15" s="148">
        <v>23</v>
      </c>
      <c r="L15" s="75"/>
      <c r="M15" s="76"/>
      <c r="N15" s="77"/>
      <c r="O15" s="87"/>
      <c r="P15" s="88"/>
      <c r="Q15" s="89"/>
      <c r="R15" s="92"/>
      <c r="S15" s="90"/>
      <c r="T15" s="91"/>
      <c r="U15" s="92"/>
      <c r="V15" s="90"/>
      <c r="W15" s="93"/>
      <c r="X15" s="90"/>
      <c r="Y15" s="90"/>
      <c r="Z15" s="91"/>
      <c r="AA15" s="92"/>
      <c r="AB15" s="94"/>
      <c r="AC15" s="95"/>
      <c r="AD15" s="36">
        <f t="shared" si="27"/>
        <v>0</v>
      </c>
      <c r="AE15" s="7">
        <f t="shared" si="28"/>
        <v>0</v>
      </c>
      <c r="AF15" s="7">
        <f t="shared" si="29"/>
        <v>8.5</v>
      </c>
      <c r="AG15" s="7">
        <f t="shared" si="30"/>
        <v>0</v>
      </c>
      <c r="AH15" s="8">
        <f t="shared" si="15"/>
        <v>6</v>
      </c>
      <c r="AI15" s="8">
        <f t="shared" si="16"/>
        <v>7.5</v>
      </c>
      <c r="AJ15" s="8">
        <f t="shared" si="17"/>
        <v>0</v>
      </c>
      <c r="AK15" s="8">
        <f t="shared" si="18"/>
        <v>0</v>
      </c>
      <c r="AL15" s="8">
        <f t="shared" si="31"/>
        <v>0</v>
      </c>
      <c r="AM15" s="169">
        <f t="shared" si="32"/>
        <v>0</v>
      </c>
      <c r="AN15" s="454"/>
      <c r="AO15" s="172"/>
      <c r="AP15" s="1"/>
      <c r="AQ15" s="1"/>
      <c r="AR15" s="1"/>
      <c r="AS15" s="94"/>
      <c r="AT15" s="94"/>
      <c r="AU15" s="94"/>
      <c r="AV15" s="94"/>
      <c r="AW15" s="94"/>
      <c r="AX15" s="120"/>
      <c r="AY15" s="40">
        <f t="shared" si="19"/>
        <v>0</v>
      </c>
      <c r="AZ15" s="6">
        <f t="shared" si="20"/>
        <v>0</v>
      </c>
      <c r="BA15" s="6">
        <f t="shared" si="21"/>
        <v>8.5</v>
      </c>
      <c r="BB15" s="6">
        <f t="shared" si="22"/>
        <v>0</v>
      </c>
      <c r="BC15" s="6">
        <f t="shared" si="23"/>
        <v>6</v>
      </c>
      <c r="BD15" s="6">
        <f t="shared" si="24"/>
        <v>7.5</v>
      </c>
      <c r="BE15" s="6">
        <f t="shared" si="25"/>
        <v>0</v>
      </c>
      <c r="BF15" s="6">
        <f t="shared" si="33"/>
        <v>0</v>
      </c>
      <c r="BG15" s="6">
        <f t="shared" si="34"/>
        <v>0</v>
      </c>
      <c r="BH15" s="70">
        <f t="shared" si="35"/>
        <v>0</v>
      </c>
      <c r="BI15" s="73"/>
    </row>
    <row r="16" spans="1:61" x14ac:dyDescent="0.25">
      <c r="A16" s="46">
        <f t="shared" si="36"/>
        <v>41857</v>
      </c>
      <c r="B16" s="3">
        <f t="shared" si="26"/>
        <v>32</v>
      </c>
      <c r="C16" s="143" t="s">
        <v>14</v>
      </c>
      <c r="D16" s="144">
        <v>9.5</v>
      </c>
      <c r="E16" s="145">
        <v>17</v>
      </c>
      <c r="F16" s="128" t="s">
        <v>16</v>
      </c>
      <c r="G16" s="129">
        <v>16</v>
      </c>
      <c r="H16" s="130">
        <v>24.5</v>
      </c>
      <c r="I16" s="140" t="s">
        <v>13</v>
      </c>
      <c r="J16" s="141">
        <v>17.5</v>
      </c>
      <c r="K16" s="142">
        <v>23.5</v>
      </c>
      <c r="L16" s="111"/>
      <c r="M16" s="112"/>
      <c r="N16" s="113"/>
      <c r="O16" s="87"/>
      <c r="P16" s="88"/>
      <c r="Q16" s="89"/>
      <c r="R16" s="92"/>
      <c r="S16" s="90"/>
      <c r="T16" s="91"/>
      <c r="U16" s="92"/>
      <c r="V16" s="90"/>
      <c r="W16" s="93"/>
      <c r="X16" s="90"/>
      <c r="Y16" s="90"/>
      <c r="Z16" s="91"/>
      <c r="AA16" s="92"/>
      <c r="AB16" s="94"/>
      <c r="AC16" s="95"/>
      <c r="AD16" s="36">
        <f t="shared" si="27"/>
        <v>0</v>
      </c>
      <c r="AE16" s="7">
        <f t="shared" si="28"/>
        <v>6</v>
      </c>
      <c r="AF16" s="7">
        <f t="shared" si="29"/>
        <v>8.5</v>
      </c>
      <c r="AG16" s="7">
        <f t="shared" si="30"/>
        <v>0</v>
      </c>
      <c r="AH16" s="8">
        <f t="shared" si="15"/>
        <v>0</v>
      </c>
      <c r="AI16" s="8">
        <f t="shared" si="16"/>
        <v>7.5</v>
      </c>
      <c r="AJ16" s="8">
        <f t="shared" si="17"/>
        <v>0</v>
      </c>
      <c r="AK16" s="8">
        <f t="shared" si="18"/>
        <v>0</v>
      </c>
      <c r="AL16" s="8">
        <f t="shared" si="31"/>
        <v>0</v>
      </c>
      <c r="AM16" s="169">
        <f t="shared" si="32"/>
        <v>0</v>
      </c>
      <c r="AN16" s="454"/>
      <c r="AO16" s="172"/>
      <c r="AP16" s="1"/>
      <c r="AQ16" s="1"/>
      <c r="AR16" s="1"/>
      <c r="AS16" s="94"/>
      <c r="AT16" s="94"/>
      <c r="AU16" s="94"/>
      <c r="AV16" s="94"/>
      <c r="AW16" s="94"/>
      <c r="AX16" s="120"/>
      <c r="AY16" s="40">
        <f t="shared" si="19"/>
        <v>0</v>
      </c>
      <c r="AZ16" s="6">
        <f t="shared" si="20"/>
        <v>6</v>
      </c>
      <c r="BA16" s="6">
        <f t="shared" si="21"/>
        <v>8.5</v>
      </c>
      <c r="BB16" s="6">
        <f t="shared" si="22"/>
        <v>0</v>
      </c>
      <c r="BC16" s="6">
        <f t="shared" si="23"/>
        <v>0</v>
      </c>
      <c r="BD16" s="6">
        <f t="shared" si="24"/>
        <v>7.5</v>
      </c>
      <c r="BE16" s="6">
        <f t="shared" si="25"/>
        <v>0</v>
      </c>
      <c r="BF16" s="6">
        <f t="shared" si="33"/>
        <v>0</v>
      </c>
      <c r="BG16" s="6">
        <f t="shared" si="34"/>
        <v>0</v>
      </c>
      <c r="BH16" s="70">
        <f t="shared" si="35"/>
        <v>0</v>
      </c>
      <c r="BI16" s="73"/>
    </row>
    <row r="17" spans="1:61" x14ac:dyDescent="0.25">
      <c r="A17" s="46">
        <f t="shared" si="36"/>
        <v>41858</v>
      </c>
      <c r="B17" s="3">
        <f t="shared" si="26"/>
        <v>32</v>
      </c>
      <c r="C17" s="128" t="s">
        <v>16</v>
      </c>
      <c r="D17" s="129">
        <v>9.5</v>
      </c>
      <c r="E17" s="130">
        <v>18</v>
      </c>
      <c r="F17" s="140" t="s">
        <v>13</v>
      </c>
      <c r="G17" s="141">
        <v>14</v>
      </c>
      <c r="H17" s="142">
        <v>24.5</v>
      </c>
      <c r="I17" s="137" t="s">
        <v>12</v>
      </c>
      <c r="J17" s="138">
        <v>9</v>
      </c>
      <c r="K17" s="139">
        <v>14</v>
      </c>
      <c r="L17" s="75"/>
      <c r="M17" s="76"/>
      <c r="N17" s="77"/>
      <c r="O17" s="87"/>
      <c r="P17" s="88"/>
      <c r="Q17" s="89"/>
      <c r="R17" s="92"/>
      <c r="S17" s="90"/>
      <c r="T17" s="91"/>
      <c r="U17" s="92"/>
      <c r="V17" s="90"/>
      <c r="W17" s="93"/>
      <c r="X17" s="90"/>
      <c r="Y17" s="90"/>
      <c r="Z17" s="91"/>
      <c r="AA17" s="92"/>
      <c r="AB17" s="94"/>
      <c r="AC17" s="95"/>
      <c r="AD17" s="36">
        <f t="shared" si="27"/>
        <v>5</v>
      </c>
      <c r="AE17" s="7">
        <f t="shared" si="28"/>
        <v>10.5</v>
      </c>
      <c r="AF17" s="7">
        <f t="shared" si="29"/>
        <v>8.5</v>
      </c>
      <c r="AG17" s="7">
        <f t="shared" si="30"/>
        <v>0</v>
      </c>
      <c r="AH17" s="8">
        <f t="shared" si="15"/>
        <v>0</v>
      </c>
      <c r="AI17" s="8">
        <f t="shared" si="16"/>
        <v>0</v>
      </c>
      <c r="AJ17" s="8">
        <f t="shared" si="17"/>
        <v>0</v>
      </c>
      <c r="AK17" s="8">
        <f t="shared" si="18"/>
        <v>0</v>
      </c>
      <c r="AL17" s="8">
        <f t="shared" si="31"/>
        <v>0</v>
      </c>
      <c r="AM17" s="169">
        <f t="shared" si="32"/>
        <v>0</v>
      </c>
      <c r="AN17" s="454"/>
      <c r="AO17" s="172"/>
      <c r="AP17" s="1"/>
      <c r="AQ17" s="1"/>
      <c r="AR17" s="1"/>
      <c r="AS17" s="94"/>
      <c r="AT17" s="94"/>
      <c r="AU17" s="94"/>
      <c r="AV17" s="94"/>
      <c r="AW17" s="94"/>
      <c r="AX17" s="120"/>
      <c r="AY17" s="40">
        <f t="shared" si="19"/>
        <v>5</v>
      </c>
      <c r="AZ17" s="6">
        <f t="shared" si="20"/>
        <v>10.5</v>
      </c>
      <c r="BA17" s="6">
        <f t="shared" si="21"/>
        <v>8.5</v>
      </c>
      <c r="BB17" s="6">
        <f t="shared" si="22"/>
        <v>0</v>
      </c>
      <c r="BC17" s="6">
        <f t="shared" si="23"/>
        <v>0</v>
      </c>
      <c r="BD17" s="6">
        <f t="shared" si="24"/>
        <v>0</v>
      </c>
      <c r="BE17" s="6">
        <f t="shared" si="25"/>
        <v>0</v>
      </c>
      <c r="BF17" s="6">
        <f t="shared" si="33"/>
        <v>0</v>
      </c>
      <c r="BG17" s="6">
        <f t="shared" si="34"/>
        <v>0</v>
      </c>
      <c r="BH17" s="70">
        <f t="shared" si="35"/>
        <v>0</v>
      </c>
      <c r="BI17" s="73"/>
    </row>
    <row r="18" spans="1:61" x14ac:dyDescent="0.25">
      <c r="A18" s="46">
        <f t="shared" si="36"/>
        <v>41859</v>
      </c>
      <c r="B18" s="3">
        <f t="shared" si="26"/>
        <v>32</v>
      </c>
      <c r="C18" s="149" t="s">
        <v>17</v>
      </c>
      <c r="D18" s="150">
        <v>9.5</v>
      </c>
      <c r="E18" s="151">
        <v>15</v>
      </c>
      <c r="F18" s="140" t="s">
        <v>13</v>
      </c>
      <c r="G18" s="141">
        <v>15</v>
      </c>
      <c r="H18" s="142">
        <v>24.5</v>
      </c>
      <c r="I18" s="134"/>
      <c r="J18" s="135"/>
      <c r="K18" s="136"/>
      <c r="L18" s="75"/>
      <c r="M18" s="76"/>
      <c r="N18" s="77"/>
      <c r="O18" s="87"/>
      <c r="P18" s="88"/>
      <c r="Q18" s="89"/>
      <c r="R18" s="92"/>
      <c r="S18" s="90"/>
      <c r="T18" s="91"/>
      <c r="U18" s="92"/>
      <c r="V18" s="90"/>
      <c r="W18" s="93"/>
      <c r="X18" s="90"/>
      <c r="Y18" s="90"/>
      <c r="Z18" s="91"/>
      <c r="AA18" s="92"/>
      <c r="AB18" s="94"/>
      <c r="AC18" s="95"/>
      <c r="AD18" s="36">
        <f t="shared" si="27"/>
        <v>0</v>
      </c>
      <c r="AE18" s="7">
        <f t="shared" si="28"/>
        <v>9.5</v>
      </c>
      <c r="AF18" s="7">
        <f t="shared" si="29"/>
        <v>0</v>
      </c>
      <c r="AG18" s="7">
        <f t="shared" si="30"/>
        <v>5.5</v>
      </c>
      <c r="AH18" s="8">
        <f t="shared" si="15"/>
        <v>0</v>
      </c>
      <c r="AI18" s="8">
        <f t="shared" si="16"/>
        <v>0</v>
      </c>
      <c r="AJ18" s="8">
        <f t="shared" si="17"/>
        <v>0</v>
      </c>
      <c r="AK18" s="8">
        <f t="shared" si="18"/>
        <v>0</v>
      </c>
      <c r="AL18" s="8">
        <f t="shared" si="31"/>
        <v>0</v>
      </c>
      <c r="AM18" s="169">
        <f t="shared" si="32"/>
        <v>0</v>
      </c>
      <c r="AN18" s="454"/>
      <c r="AO18" s="172"/>
      <c r="AP18" s="1"/>
      <c r="AQ18" s="1"/>
      <c r="AR18" s="1"/>
      <c r="AS18" s="94"/>
      <c r="AT18" s="94"/>
      <c r="AU18" s="94"/>
      <c r="AV18" s="94"/>
      <c r="AW18" s="94"/>
      <c r="AX18" s="120"/>
      <c r="AY18" s="40">
        <f t="shared" si="19"/>
        <v>0</v>
      </c>
      <c r="AZ18" s="6">
        <f t="shared" si="20"/>
        <v>9.5</v>
      </c>
      <c r="BA18" s="6">
        <f t="shared" si="21"/>
        <v>0</v>
      </c>
      <c r="BB18" s="6">
        <f t="shared" si="22"/>
        <v>5.5</v>
      </c>
      <c r="BC18" s="6">
        <f t="shared" si="23"/>
        <v>0</v>
      </c>
      <c r="BD18" s="6">
        <f t="shared" si="24"/>
        <v>0</v>
      </c>
      <c r="BE18" s="6">
        <f t="shared" si="25"/>
        <v>0</v>
      </c>
      <c r="BF18" s="6">
        <f t="shared" si="33"/>
        <v>0</v>
      </c>
      <c r="BG18" s="6">
        <f t="shared" si="34"/>
        <v>0</v>
      </c>
      <c r="BH18" s="70">
        <f t="shared" si="35"/>
        <v>0</v>
      </c>
      <c r="BI18" s="73"/>
    </row>
    <row r="19" spans="1:61" x14ac:dyDescent="0.25">
      <c r="A19" s="46">
        <f t="shared" si="36"/>
        <v>41860</v>
      </c>
      <c r="B19" s="3">
        <f t="shared" si="26"/>
        <v>32</v>
      </c>
      <c r="C19" s="461" t="s">
        <v>27</v>
      </c>
      <c r="D19" s="462"/>
      <c r="E19" s="462"/>
      <c r="F19" s="462"/>
      <c r="G19" s="462"/>
      <c r="H19" s="462"/>
      <c r="I19" s="462"/>
      <c r="J19" s="462"/>
      <c r="K19" s="463"/>
      <c r="L19" s="111"/>
      <c r="M19" s="112"/>
      <c r="N19" s="113"/>
      <c r="O19" s="87"/>
      <c r="P19" s="88"/>
      <c r="Q19" s="89"/>
      <c r="R19" s="92"/>
      <c r="S19" s="90"/>
      <c r="T19" s="91"/>
      <c r="U19" s="92"/>
      <c r="V19" s="90"/>
      <c r="W19" s="93"/>
      <c r="X19" s="90"/>
      <c r="Y19" s="90"/>
      <c r="Z19" s="91"/>
      <c r="AA19" s="92"/>
      <c r="AB19" s="94"/>
      <c r="AC19" s="95"/>
      <c r="AD19" s="36">
        <f t="shared" si="27"/>
        <v>0</v>
      </c>
      <c r="AE19" s="7">
        <f t="shared" si="28"/>
        <v>0</v>
      </c>
      <c r="AF19" s="7">
        <f t="shared" si="29"/>
        <v>0</v>
      </c>
      <c r="AG19" s="7">
        <f t="shared" si="30"/>
        <v>0</v>
      </c>
      <c r="AH19" s="8">
        <f t="shared" si="15"/>
        <v>0</v>
      </c>
      <c r="AI19" s="8">
        <f t="shared" si="16"/>
        <v>0</v>
      </c>
      <c r="AJ19" s="8">
        <f t="shared" si="17"/>
        <v>0</v>
      </c>
      <c r="AK19" s="8">
        <f t="shared" si="18"/>
        <v>0</v>
      </c>
      <c r="AL19" s="8">
        <f t="shared" si="31"/>
        <v>0</v>
      </c>
      <c r="AM19" s="169">
        <f t="shared" si="32"/>
        <v>0</v>
      </c>
      <c r="AN19" s="454"/>
      <c r="AO19" s="173"/>
      <c r="AP19" s="164"/>
      <c r="AQ19" s="164"/>
      <c r="AR19" s="164"/>
      <c r="AS19" s="94"/>
      <c r="AT19" s="94"/>
      <c r="AU19" s="94"/>
      <c r="AV19" s="94"/>
      <c r="AW19" s="94"/>
      <c r="AX19" s="120"/>
      <c r="AY19" s="40">
        <f t="shared" si="19"/>
        <v>0</v>
      </c>
      <c r="AZ19" s="6">
        <f t="shared" si="20"/>
        <v>0</v>
      </c>
      <c r="BA19" s="6">
        <f t="shared" si="21"/>
        <v>0</v>
      </c>
      <c r="BB19" s="6">
        <f t="shared" si="22"/>
        <v>0</v>
      </c>
      <c r="BC19" s="6">
        <f t="shared" si="23"/>
        <v>0</v>
      </c>
      <c r="BD19" s="6">
        <f t="shared" si="24"/>
        <v>0</v>
      </c>
      <c r="BE19" s="6">
        <f t="shared" si="25"/>
        <v>0</v>
      </c>
      <c r="BF19" s="6">
        <f t="shared" si="33"/>
        <v>0</v>
      </c>
      <c r="BG19" s="6">
        <f t="shared" si="34"/>
        <v>0</v>
      </c>
      <c r="BH19" s="70">
        <f t="shared" si="35"/>
        <v>0</v>
      </c>
      <c r="BI19" s="73"/>
    </row>
    <row r="20" spans="1:61" ht="15" customHeight="1" x14ac:dyDescent="0.25">
      <c r="A20" s="46">
        <f t="shared" si="36"/>
        <v>41861</v>
      </c>
      <c r="B20" s="3">
        <f t="shared" si="26"/>
        <v>32</v>
      </c>
      <c r="C20" s="464"/>
      <c r="D20" s="465"/>
      <c r="E20" s="465"/>
      <c r="F20" s="465"/>
      <c r="G20" s="465"/>
      <c r="H20" s="465"/>
      <c r="I20" s="465"/>
      <c r="J20" s="465"/>
      <c r="K20" s="466"/>
      <c r="L20" s="111"/>
      <c r="M20" s="112"/>
      <c r="N20" s="113"/>
      <c r="O20" s="87"/>
      <c r="P20" s="88"/>
      <c r="Q20" s="89"/>
      <c r="R20" s="92"/>
      <c r="S20" s="90"/>
      <c r="T20" s="91"/>
      <c r="U20" s="92"/>
      <c r="V20" s="90"/>
      <c r="W20" s="93"/>
      <c r="X20" s="90"/>
      <c r="Y20" s="90"/>
      <c r="Z20" s="91"/>
      <c r="AA20" s="92"/>
      <c r="AB20" s="94"/>
      <c r="AC20" s="95"/>
      <c r="AD20" s="36">
        <f t="shared" si="27"/>
        <v>0</v>
      </c>
      <c r="AE20" s="7">
        <f t="shared" si="28"/>
        <v>0</v>
      </c>
      <c r="AF20" s="7">
        <f t="shared" si="29"/>
        <v>0</v>
      </c>
      <c r="AG20" s="7">
        <f t="shared" si="30"/>
        <v>0</v>
      </c>
      <c r="AH20" s="8">
        <f t="shared" si="15"/>
        <v>0</v>
      </c>
      <c r="AI20" s="8">
        <f t="shared" si="16"/>
        <v>0</v>
      </c>
      <c r="AJ20" s="8">
        <f t="shared" si="17"/>
        <v>0</v>
      </c>
      <c r="AK20" s="8">
        <f t="shared" si="18"/>
        <v>0</v>
      </c>
      <c r="AL20" s="8">
        <f t="shared" si="31"/>
        <v>0</v>
      </c>
      <c r="AM20" s="169">
        <f t="shared" si="32"/>
        <v>0</v>
      </c>
      <c r="AN20" s="454"/>
      <c r="AO20" s="173"/>
      <c r="AP20" s="164"/>
      <c r="AQ20" s="164"/>
      <c r="AR20" s="164"/>
      <c r="AS20" s="94"/>
      <c r="AT20" s="94"/>
      <c r="AU20" s="94"/>
      <c r="AV20" s="94"/>
      <c r="AW20" s="94"/>
      <c r="AX20" s="120"/>
      <c r="AY20" s="40">
        <f t="shared" si="19"/>
        <v>0</v>
      </c>
      <c r="AZ20" s="6">
        <f t="shared" si="20"/>
        <v>0</v>
      </c>
      <c r="BA20" s="6">
        <f t="shared" si="21"/>
        <v>0</v>
      </c>
      <c r="BB20" s="6">
        <f t="shared" si="22"/>
        <v>0</v>
      </c>
      <c r="BC20" s="6">
        <f t="shared" si="23"/>
        <v>0</v>
      </c>
      <c r="BD20" s="6">
        <f t="shared" si="24"/>
        <v>0</v>
      </c>
      <c r="BE20" s="6">
        <f t="shared" si="25"/>
        <v>0</v>
      </c>
      <c r="BF20" s="6">
        <f t="shared" si="33"/>
        <v>0</v>
      </c>
      <c r="BG20" s="6">
        <f t="shared" si="34"/>
        <v>0</v>
      </c>
      <c r="BH20" s="70">
        <f t="shared" si="35"/>
        <v>0</v>
      </c>
      <c r="BI20" s="73"/>
    </row>
    <row r="21" spans="1:61" ht="15" customHeight="1" x14ac:dyDescent="0.25">
      <c r="A21" s="46">
        <f t="shared" si="36"/>
        <v>41862</v>
      </c>
      <c r="B21" s="3">
        <f t="shared" si="26"/>
        <v>33</v>
      </c>
      <c r="C21" s="464"/>
      <c r="D21" s="465"/>
      <c r="E21" s="465"/>
      <c r="F21" s="465"/>
      <c r="G21" s="465"/>
      <c r="H21" s="465"/>
      <c r="I21" s="465"/>
      <c r="J21" s="465"/>
      <c r="K21" s="466"/>
      <c r="L21" s="75"/>
      <c r="M21" s="76"/>
      <c r="N21" s="77"/>
      <c r="O21" s="87"/>
      <c r="P21" s="88"/>
      <c r="Q21" s="89"/>
      <c r="R21" s="92"/>
      <c r="S21" s="90"/>
      <c r="T21" s="91"/>
      <c r="U21" s="92"/>
      <c r="V21" s="90"/>
      <c r="W21" s="93"/>
      <c r="X21" s="90"/>
      <c r="Y21" s="90"/>
      <c r="Z21" s="91"/>
      <c r="AA21" s="92"/>
      <c r="AB21" s="94"/>
      <c r="AC21" s="95"/>
      <c r="AD21" s="36">
        <f t="shared" si="27"/>
        <v>0</v>
      </c>
      <c r="AE21" s="7">
        <f t="shared" si="28"/>
        <v>0</v>
      </c>
      <c r="AF21" s="7">
        <f t="shared" si="29"/>
        <v>0</v>
      </c>
      <c r="AG21" s="7">
        <f t="shared" si="30"/>
        <v>0</v>
      </c>
      <c r="AH21" s="8">
        <f t="shared" si="15"/>
        <v>0</v>
      </c>
      <c r="AI21" s="8">
        <f t="shared" si="16"/>
        <v>0</v>
      </c>
      <c r="AJ21" s="8">
        <f t="shared" si="17"/>
        <v>0</v>
      </c>
      <c r="AK21" s="8">
        <f t="shared" si="18"/>
        <v>0</v>
      </c>
      <c r="AL21" s="8">
        <f t="shared" si="31"/>
        <v>0</v>
      </c>
      <c r="AM21" s="169">
        <f t="shared" si="32"/>
        <v>0</v>
      </c>
      <c r="AN21" s="454"/>
      <c r="AO21" s="173">
        <v>1</v>
      </c>
      <c r="AP21" s="164">
        <v>1</v>
      </c>
      <c r="AQ21" s="164">
        <v>1</v>
      </c>
      <c r="AR21" s="164">
        <v>1</v>
      </c>
      <c r="AS21" s="94"/>
      <c r="AT21" s="94"/>
      <c r="AU21" s="94"/>
      <c r="AV21" s="94"/>
      <c r="AW21" s="94"/>
      <c r="AX21" s="120"/>
      <c r="AY21" s="40">
        <f t="shared" si="19"/>
        <v>0</v>
      </c>
      <c r="AZ21" s="6">
        <f t="shared" si="20"/>
        <v>0</v>
      </c>
      <c r="BA21" s="6">
        <f t="shared" si="21"/>
        <v>0</v>
      </c>
      <c r="BB21" s="6">
        <f t="shared" si="22"/>
        <v>0</v>
      </c>
      <c r="BC21" s="6">
        <f t="shared" si="23"/>
        <v>0</v>
      </c>
      <c r="BD21" s="6">
        <f t="shared" si="24"/>
        <v>0</v>
      </c>
      <c r="BE21" s="6">
        <f t="shared" si="25"/>
        <v>0</v>
      </c>
      <c r="BF21" s="6">
        <f t="shared" si="33"/>
        <v>0</v>
      </c>
      <c r="BG21" s="6">
        <f t="shared" si="34"/>
        <v>0</v>
      </c>
      <c r="BH21" s="70">
        <f t="shared" si="35"/>
        <v>0</v>
      </c>
      <c r="BI21" s="73"/>
    </row>
    <row r="22" spans="1:61" ht="15" customHeight="1" x14ac:dyDescent="0.25">
      <c r="A22" s="46">
        <f t="shared" si="36"/>
        <v>41863</v>
      </c>
      <c r="B22" s="3">
        <f t="shared" si="26"/>
        <v>33</v>
      </c>
      <c r="C22" s="464"/>
      <c r="D22" s="465"/>
      <c r="E22" s="465"/>
      <c r="F22" s="465"/>
      <c r="G22" s="465"/>
      <c r="H22" s="465"/>
      <c r="I22" s="465"/>
      <c r="J22" s="465"/>
      <c r="K22" s="466"/>
      <c r="L22" s="111"/>
      <c r="M22" s="112"/>
      <c r="N22" s="113"/>
      <c r="O22" s="87"/>
      <c r="P22" s="88"/>
      <c r="Q22" s="89"/>
      <c r="R22" s="92"/>
      <c r="S22" s="90"/>
      <c r="T22" s="91"/>
      <c r="U22" s="92"/>
      <c r="V22" s="90"/>
      <c r="W22" s="93"/>
      <c r="X22" s="90"/>
      <c r="Y22" s="90"/>
      <c r="Z22" s="91"/>
      <c r="AA22" s="92"/>
      <c r="AB22" s="94"/>
      <c r="AC22" s="95"/>
      <c r="AD22" s="36">
        <f t="shared" si="27"/>
        <v>0</v>
      </c>
      <c r="AE22" s="7">
        <f t="shared" si="28"/>
        <v>0</v>
      </c>
      <c r="AF22" s="7">
        <f t="shared" si="29"/>
        <v>0</v>
      </c>
      <c r="AG22" s="7">
        <f t="shared" si="30"/>
        <v>0</v>
      </c>
      <c r="AH22" s="8">
        <f t="shared" si="15"/>
        <v>0</v>
      </c>
      <c r="AI22" s="8">
        <f t="shared" si="16"/>
        <v>0</v>
      </c>
      <c r="AJ22" s="8">
        <f t="shared" si="17"/>
        <v>0</v>
      </c>
      <c r="AK22" s="8">
        <f t="shared" si="18"/>
        <v>0</v>
      </c>
      <c r="AL22" s="8">
        <f t="shared" si="31"/>
        <v>0</v>
      </c>
      <c r="AM22" s="169">
        <f t="shared" si="32"/>
        <v>0</v>
      </c>
      <c r="AN22" s="454"/>
      <c r="AO22" s="173">
        <v>1</v>
      </c>
      <c r="AP22" s="164">
        <v>1</v>
      </c>
      <c r="AQ22" s="164">
        <v>1</v>
      </c>
      <c r="AR22" s="164">
        <v>1</v>
      </c>
      <c r="AS22" s="94"/>
      <c r="AT22" s="94"/>
      <c r="AU22" s="94"/>
      <c r="AV22" s="94"/>
      <c r="AW22" s="94"/>
      <c r="AX22" s="120"/>
      <c r="AY22" s="40">
        <f t="shared" si="19"/>
        <v>0</v>
      </c>
      <c r="AZ22" s="6">
        <f t="shared" si="20"/>
        <v>0</v>
      </c>
      <c r="BA22" s="6">
        <f t="shared" si="21"/>
        <v>0</v>
      </c>
      <c r="BB22" s="6">
        <f t="shared" si="22"/>
        <v>0</v>
      </c>
      <c r="BC22" s="6">
        <f t="shared" si="23"/>
        <v>0</v>
      </c>
      <c r="BD22" s="6">
        <f t="shared" si="24"/>
        <v>0</v>
      </c>
      <c r="BE22" s="6">
        <f t="shared" si="25"/>
        <v>0</v>
      </c>
      <c r="BF22" s="6">
        <f t="shared" si="33"/>
        <v>0</v>
      </c>
      <c r="BG22" s="6">
        <f t="shared" si="34"/>
        <v>0</v>
      </c>
      <c r="BH22" s="70">
        <f t="shared" si="35"/>
        <v>0</v>
      </c>
      <c r="BI22" s="73"/>
    </row>
    <row r="23" spans="1:61" ht="15" customHeight="1" x14ac:dyDescent="0.25">
      <c r="A23" s="46">
        <f t="shared" si="36"/>
        <v>41864</v>
      </c>
      <c r="B23" s="3">
        <f t="shared" si="26"/>
        <v>33</v>
      </c>
      <c r="C23" s="464"/>
      <c r="D23" s="465"/>
      <c r="E23" s="465"/>
      <c r="F23" s="465"/>
      <c r="G23" s="465"/>
      <c r="H23" s="465"/>
      <c r="I23" s="465"/>
      <c r="J23" s="465"/>
      <c r="K23" s="466"/>
      <c r="L23" s="75"/>
      <c r="M23" s="76"/>
      <c r="N23" s="77"/>
      <c r="O23" s="87"/>
      <c r="P23" s="88"/>
      <c r="Q23" s="89"/>
      <c r="R23" s="92"/>
      <c r="S23" s="90"/>
      <c r="T23" s="91"/>
      <c r="U23" s="92"/>
      <c r="V23" s="90"/>
      <c r="W23" s="93"/>
      <c r="X23" s="90"/>
      <c r="Y23" s="90"/>
      <c r="Z23" s="91"/>
      <c r="AA23" s="92"/>
      <c r="AB23" s="94"/>
      <c r="AC23" s="95"/>
      <c r="AD23" s="36">
        <f t="shared" si="27"/>
        <v>0</v>
      </c>
      <c r="AE23" s="7">
        <f t="shared" si="28"/>
        <v>0</v>
      </c>
      <c r="AF23" s="7">
        <f t="shared" si="29"/>
        <v>0</v>
      </c>
      <c r="AG23" s="7">
        <f t="shared" si="30"/>
        <v>0</v>
      </c>
      <c r="AH23" s="8">
        <f t="shared" si="15"/>
        <v>0</v>
      </c>
      <c r="AI23" s="8">
        <f t="shared" si="16"/>
        <v>0</v>
      </c>
      <c r="AJ23" s="8">
        <f t="shared" si="17"/>
        <v>0</v>
      </c>
      <c r="AK23" s="8">
        <f t="shared" si="18"/>
        <v>0</v>
      </c>
      <c r="AL23" s="8">
        <f t="shared" si="31"/>
        <v>0</v>
      </c>
      <c r="AM23" s="169">
        <f t="shared" si="32"/>
        <v>0</v>
      </c>
      <c r="AN23" s="454"/>
      <c r="AO23" s="173">
        <v>1</v>
      </c>
      <c r="AP23" s="164">
        <v>1</v>
      </c>
      <c r="AQ23" s="164">
        <v>1</v>
      </c>
      <c r="AR23" s="164">
        <v>1</v>
      </c>
      <c r="AS23" s="94"/>
      <c r="AT23" s="94"/>
      <c r="AU23" s="94"/>
      <c r="AV23" s="94"/>
      <c r="AW23" s="94"/>
      <c r="AX23" s="120"/>
      <c r="AY23" s="40">
        <f t="shared" si="19"/>
        <v>0</v>
      </c>
      <c r="AZ23" s="6">
        <f t="shared" si="20"/>
        <v>0</v>
      </c>
      <c r="BA23" s="6">
        <f t="shared" si="21"/>
        <v>0</v>
      </c>
      <c r="BB23" s="6">
        <f t="shared" si="22"/>
        <v>0</v>
      </c>
      <c r="BC23" s="6">
        <f t="shared" si="23"/>
        <v>0</v>
      </c>
      <c r="BD23" s="6">
        <f t="shared" si="24"/>
        <v>0</v>
      </c>
      <c r="BE23" s="6">
        <f t="shared" si="25"/>
        <v>0</v>
      </c>
      <c r="BF23" s="6">
        <f t="shared" si="33"/>
        <v>0</v>
      </c>
      <c r="BG23" s="6">
        <f t="shared" si="34"/>
        <v>0</v>
      </c>
      <c r="BH23" s="70">
        <f t="shared" si="35"/>
        <v>0</v>
      </c>
      <c r="BI23" s="73"/>
    </row>
    <row r="24" spans="1:61" ht="15" customHeight="1" x14ac:dyDescent="0.25">
      <c r="A24" s="46">
        <f t="shared" si="36"/>
        <v>41865</v>
      </c>
      <c r="B24" s="3">
        <f t="shared" si="26"/>
        <v>33</v>
      </c>
      <c r="C24" s="464"/>
      <c r="D24" s="465"/>
      <c r="E24" s="465"/>
      <c r="F24" s="465"/>
      <c r="G24" s="465"/>
      <c r="H24" s="465"/>
      <c r="I24" s="465"/>
      <c r="J24" s="465"/>
      <c r="K24" s="466"/>
      <c r="L24" s="111"/>
      <c r="M24" s="112"/>
      <c r="N24" s="113"/>
      <c r="O24" s="87"/>
      <c r="P24" s="88"/>
      <c r="Q24" s="89"/>
      <c r="R24" s="92"/>
      <c r="S24" s="90"/>
      <c r="T24" s="91"/>
      <c r="U24" s="92"/>
      <c r="V24" s="90"/>
      <c r="W24" s="93"/>
      <c r="X24" s="90"/>
      <c r="Y24" s="90"/>
      <c r="Z24" s="91"/>
      <c r="AA24" s="92"/>
      <c r="AB24" s="94"/>
      <c r="AC24" s="95"/>
      <c r="AD24" s="36">
        <f t="shared" si="27"/>
        <v>0</v>
      </c>
      <c r="AE24" s="7">
        <f t="shared" si="28"/>
        <v>0</v>
      </c>
      <c r="AF24" s="7">
        <f t="shared" si="29"/>
        <v>0</v>
      </c>
      <c r="AG24" s="7">
        <f t="shared" si="30"/>
        <v>0</v>
      </c>
      <c r="AH24" s="8">
        <f t="shared" si="15"/>
        <v>0</v>
      </c>
      <c r="AI24" s="8">
        <f t="shared" si="16"/>
        <v>0</v>
      </c>
      <c r="AJ24" s="8">
        <f t="shared" si="17"/>
        <v>0</v>
      </c>
      <c r="AK24" s="8">
        <f t="shared" si="18"/>
        <v>0</v>
      </c>
      <c r="AL24" s="8">
        <f t="shared" si="31"/>
        <v>0</v>
      </c>
      <c r="AM24" s="169">
        <f t="shared" si="32"/>
        <v>0</v>
      </c>
      <c r="AN24" s="454"/>
      <c r="AO24" s="173">
        <v>1</v>
      </c>
      <c r="AP24" s="164">
        <v>1</v>
      </c>
      <c r="AQ24" s="164">
        <v>1</v>
      </c>
      <c r="AR24" s="164">
        <v>1</v>
      </c>
      <c r="AS24" s="94"/>
      <c r="AT24" s="94"/>
      <c r="AU24" s="94"/>
      <c r="AV24" s="94"/>
      <c r="AW24" s="94"/>
      <c r="AX24" s="120"/>
      <c r="AY24" s="40">
        <f t="shared" si="19"/>
        <v>0</v>
      </c>
      <c r="AZ24" s="6">
        <f t="shared" si="20"/>
        <v>0</v>
      </c>
      <c r="BA24" s="6">
        <f t="shared" si="21"/>
        <v>0</v>
      </c>
      <c r="BB24" s="6">
        <f t="shared" si="22"/>
        <v>0</v>
      </c>
      <c r="BC24" s="6">
        <f t="shared" si="23"/>
        <v>0</v>
      </c>
      <c r="BD24" s="6">
        <f t="shared" si="24"/>
        <v>0</v>
      </c>
      <c r="BE24" s="6">
        <f t="shared" si="25"/>
        <v>0</v>
      </c>
      <c r="BF24" s="6">
        <f t="shared" si="33"/>
        <v>0</v>
      </c>
      <c r="BG24" s="6">
        <f t="shared" si="34"/>
        <v>0</v>
      </c>
      <c r="BH24" s="70">
        <f t="shared" si="35"/>
        <v>0</v>
      </c>
      <c r="BI24" s="73"/>
    </row>
    <row r="25" spans="1:61" ht="15" customHeight="1" x14ac:dyDescent="0.25">
      <c r="A25" s="46">
        <f t="shared" si="36"/>
        <v>41866</v>
      </c>
      <c r="B25" s="3">
        <f t="shared" si="26"/>
        <v>33</v>
      </c>
      <c r="C25" s="464"/>
      <c r="D25" s="465"/>
      <c r="E25" s="465"/>
      <c r="F25" s="465"/>
      <c r="G25" s="465"/>
      <c r="H25" s="465"/>
      <c r="I25" s="465"/>
      <c r="J25" s="465"/>
      <c r="K25" s="466"/>
      <c r="L25" s="108"/>
      <c r="M25" s="109"/>
      <c r="N25" s="110"/>
      <c r="O25" s="87"/>
      <c r="P25" s="88"/>
      <c r="Q25" s="89"/>
      <c r="R25" s="92"/>
      <c r="S25" s="90"/>
      <c r="T25" s="91"/>
      <c r="U25" s="92"/>
      <c r="V25" s="90"/>
      <c r="W25" s="93"/>
      <c r="X25" s="90"/>
      <c r="Y25" s="90"/>
      <c r="Z25" s="91"/>
      <c r="AA25" s="92"/>
      <c r="AB25" s="94"/>
      <c r="AC25" s="95"/>
      <c r="AD25" s="36">
        <f t="shared" si="27"/>
        <v>0</v>
      </c>
      <c r="AE25" s="7">
        <f t="shared" si="28"/>
        <v>0</v>
      </c>
      <c r="AF25" s="7">
        <f t="shared" si="29"/>
        <v>0</v>
      </c>
      <c r="AG25" s="7">
        <f t="shared" si="30"/>
        <v>0</v>
      </c>
      <c r="AH25" s="8">
        <f t="shared" si="15"/>
        <v>0</v>
      </c>
      <c r="AI25" s="8">
        <f t="shared" si="16"/>
        <v>0</v>
      </c>
      <c r="AJ25" s="8">
        <f t="shared" si="17"/>
        <v>0</v>
      </c>
      <c r="AK25" s="8">
        <f t="shared" si="18"/>
        <v>0</v>
      </c>
      <c r="AL25" s="8">
        <f t="shared" si="31"/>
        <v>0</v>
      </c>
      <c r="AM25" s="169">
        <f t="shared" si="32"/>
        <v>0</v>
      </c>
      <c r="AN25" s="454"/>
      <c r="AO25" s="173">
        <v>1</v>
      </c>
      <c r="AP25" s="164">
        <v>1</v>
      </c>
      <c r="AQ25" s="164">
        <v>1</v>
      </c>
      <c r="AR25" s="164">
        <v>1</v>
      </c>
      <c r="AS25" s="94"/>
      <c r="AT25" s="94"/>
      <c r="AU25" s="94"/>
      <c r="AV25" s="94"/>
      <c r="AW25" s="94"/>
      <c r="AX25" s="120"/>
      <c r="AY25" s="40">
        <f t="shared" si="19"/>
        <v>0</v>
      </c>
      <c r="AZ25" s="6">
        <f t="shared" si="20"/>
        <v>0</v>
      </c>
      <c r="BA25" s="6">
        <f t="shared" si="21"/>
        <v>0</v>
      </c>
      <c r="BB25" s="6">
        <f t="shared" si="22"/>
        <v>0</v>
      </c>
      <c r="BC25" s="6">
        <f t="shared" si="23"/>
        <v>0</v>
      </c>
      <c r="BD25" s="6">
        <f t="shared" si="24"/>
        <v>0</v>
      </c>
      <c r="BE25" s="6">
        <f t="shared" si="25"/>
        <v>0</v>
      </c>
      <c r="BF25" s="6">
        <f t="shared" si="33"/>
        <v>0</v>
      </c>
      <c r="BG25" s="6">
        <f t="shared" si="34"/>
        <v>0</v>
      </c>
      <c r="BH25" s="70">
        <f t="shared" si="35"/>
        <v>0</v>
      </c>
      <c r="BI25" s="73"/>
    </row>
    <row r="26" spans="1:61" ht="15" customHeight="1" x14ac:dyDescent="0.25">
      <c r="A26" s="46">
        <f t="shared" si="36"/>
        <v>41867</v>
      </c>
      <c r="B26" s="3">
        <f t="shared" si="26"/>
        <v>33</v>
      </c>
      <c r="C26" s="464"/>
      <c r="D26" s="465"/>
      <c r="E26" s="465"/>
      <c r="F26" s="465"/>
      <c r="G26" s="465"/>
      <c r="H26" s="465"/>
      <c r="I26" s="465"/>
      <c r="J26" s="465"/>
      <c r="K26" s="466"/>
      <c r="L26" s="111"/>
      <c r="M26" s="112"/>
      <c r="N26" s="113"/>
      <c r="O26" s="87"/>
      <c r="P26" s="88"/>
      <c r="Q26" s="89"/>
      <c r="R26" s="92"/>
      <c r="S26" s="90"/>
      <c r="T26" s="91"/>
      <c r="U26" s="92"/>
      <c r="V26" s="90"/>
      <c r="W26" s="93"/>
      <c r="X26" s="90"/>
      <c r="Y26" s="90"/>
      <c r="Z26" s="91"/>
      <c r="AA26" s="92"/>
      <c r="AB26" s="94"/>
      <c r="AC26" s="95"/>
      <c r="AD26" s="36">
        <f t="shared" si="27"/>
        <v>0</v>
      </c>
      <c r="AE26" s="7">
        <f t="shared" si="28"/>
        <v>0</v>
      </c>
      <c r="AF26" s="7">
        <f t="shared" si="29"/>
        <v>0</v>
      </c>
      <c r="AG26" s="7">
        <f t="shared" si="30"/>
        <v>0</v>
      </c>
      <c r="AH26" s="8">
        <f t="shared" si="15"/>
        <v>0</v>
      </c>
      <c r="AI26" s="8">
        <f t="shared" si="16"/>
        <v>0</v>
      </c>
      <c r="AJ26" s="8">
        <f t="shared" si="17"/>
        <v>0</v>
      </c>
      <c r="AK26" s="8">
        <f t="shared" si="18"/>
        <v>0</v>
      </c>
      <c r="AL26" s="8">
        <f t="shared" si="31"/>
        <v>0</v>
      </c>
      <c r="AM26" s="169">
        <f t="shared" si="32"/>
        <v>0</v>
      </c>
      <c r="AN26" s="454"/>
      <c r="AO26" s="173"/>
      <c r="AP26" s="164"/>
      <c r="AQ26" s="164"/>
      <c r="AR26" s="1"/>
      <c r="AS26" s="94"/>
      <c r="AT26" s="94"/>
      <c r="AU26" s="94"/>
      <c r="AV26" s="94"/>
      <c r="AW26" s="94"/>
      <c r="AX26" s="120"/>
      <c r="AY26" s="40">
        <f t="shared" si="19"/>
        <v>0</v>
      </c>
      <c r="AZ26" s="6">
        <f t="shared" si="20"/>
        <v>0</v>
      </c>
      <c r="BA26" s="6">
        <f t="shared" si="21"/>
        <v>0</v>
      </c>
      <c r="BB26" s="6">
        <f t="shared" si="22"/>
        <v>0</v>
      </c>
      <c r="BC26" s="6">
        <f t="shared" si="23"/>
        <v>0</v>
      </c>
      <c r="BD26" s="6">
        <f t="shared" si="24"/>
        <v>0</v>
      </c>
      <c r="BE26" s="6">
        <f t="shared" si="25"/>
        <v>0</v>
      </c>
      <c r="BF26" s="6">
        <f t="shared" si="33"/>
        <v>0</v>
      </c>
      <c r="BG26" s="6">
        <f t="shared" si="34"/>
        <v>0</v>
      </c>
      <c r="BH26" s="70">
        <f t="shared" si="35"/>
        <v>0</v>
      </c>
      <c r="BI26" s="73"/>
    </row>
    <row r="27" spans="1:61" ht="15" customHeight="1" x14ac:dyDescent="0.25">
      <c r="A27" s="46">
        <f t="shared" si="36"/>
        <v>41868</v>
      </c>
      <c r="B27" s="3">
        <f t="shared" si="26"/>
        <v>33</v>
      </c>
      <c r="C27" s="464"/>
      <c r="D27" s="465"/>
      <c r="E27" s="465"/>
      <c r="F27" s="465"/>
      <c r="G27" s="465"/>
      <c r="H27" s="465"/>
      <c r="I27" s="465"/>
      <c r="J27" s="465"/>
      <c r="K27" s="466"/>
      <c r="L27" s="111"/>
      <c r="M27" s="112"/>
      <c r="N27" s="113"/>
      <c r="O27" s="87"/>
      <c r="P27" s="88"/>
      <c r="Q27" s="89"/>
      <c r="R27" s="92"/>
      <c r="S27" s="90"/>
      <c r="T27" s="91"/>
      <c r="U27" s="92"/>
      <c r="V27" s="90"/>
      <c r="W27" s="93"/>
      <c r="X27" s="90"/>
      <c r="Y27" s="90"/>
      <c r="Z27" s="91"/>
      <c r="AA27" s="92"/>
      <c r="AB27" s="94"/>
      <c r="AC27" s="95"/>
      <c r="AD27" s="36">
        <f t="shared" si="27"/>
        <v>0</v>
      </c>
      <c r="AE27" s="7">
        <f t="shared" si="28"/>
        <v>0</v>
      </c>
      <c r="AF27" s="7">
        <f t="shared" si="29"/>
        <v>0</v>
      </c>
      <c r="AG27" s="7">
        <f t="shared" si="30"/>
        <v>0</v>
      </c>
      <c r="AH27" s="8">
        <f t="shared" si="15"/>
        <v>0</v>
      </c>
      <c r="AI27" s="8">
        <f t="shared" si="16"/>
        <v>0</v>
      </c>
      <c r="AJ27" s="8">
        <f t="shared" si="17"/>
        <v>0</v>
      </c>
      <c r="AK27" s="8">
        <f t="shared" si="18"/>
        <v>0</v>
      </c>
      <c r="AL27" s="8">
        <f t="shared" si="31"/>
        <v>0</v>
      </c>
      <c r="AM27" s="169">
        <f t="shared" si="32"/>
        <v>0</v>
      </c>
      <c r="AN27" s="454"/>
      <c r="AO27" s="173"/>
      <c r="AP27" s="164"/>
      <c r="AQ27" s="164"/>
      <c r="AR27" s="1"/>
      <c r="AS27" s="94"/>
      <c r="AT27" s="94"/>
      <c r="AU27" s="94"/>
      <c r="AV27" s="94"/>
      <c r="AW27" s="94"/>
      <c r="AX27" s="120"/>
      <c r="AY27" s="40">
        <f t="shared" si="19"/>
        <v>0</v>
      </c>
      <c r="AZ27" s="6">
        <f t="shared" si="20"/>
        <v>0</v>
      </c>
      <c r="BA27" s="6">
        <f t="shared" si="21"/>
        <v>0</v>
      </c>
      <c r="BB27" s="6">
        <f t="shared" si="22"/>
        <v>0</v>
      </c>
      <c r="BC27" s="6">
        <f t="shared" si="23"/>
        <v>0</v>
      </c>
      <c r="BD27" s="6">
        <f t="shared" si="24"/>
        <v>0</v>
      </c>
      <c r="BE27" s="6">
        <f t="shared" si="25"/>
        <v>0</v>
      </c>
      <c r="BF27" s="6">
        <f t="shared" si="33"/>
        <v>0</v>
      </c>
      <c r="BG27" s="6">
        <f t="shared" si="34"/>
        <v>0</v>
      </c>
      <c r="BH27" s="70">
        <f t="shared" si="35"/>
        <v>0</v>
      </c>
      <c r="BI27" s="73"/>
    </row>
    <row r="28" spans="1:61" ht="15" customHeight="1" x14ac:dyDescent="0.25">
      <c r="A28" s="46">
        <f t="shared" si="36"/>
        <v>41869</v>
      </c>
      <c r="B28" s="3">
        <f t="shared" si="26"/>
        <v>34</v>
      </c>
      <c r="C28" s="464"/>
      <c r="D28" s="465"/>
      <c r="E28" s="465"/>
      <c r="F28" s="465"/>
      <c r="G28" s="465"/>
      <c r="H28" s="465"/>
      <c r="I28" s="465"/>
      <c r="J28" s="465"/>
      <c r="K28" s="466"/>
      <c r="L28" s="75"/>
      <c r="M28" s="76"/>
      <c r="N28" s="77"/>
      <c r="O28" s="87"/>
      <c r="P28" s="88"/>
      <c r="Q28" s="89"/>
      <c r="R28" s="92"/>
      <c r="S28" s="90"/>
      <c r="T28" s="91"/>
      <c r="U28" s="92"/>
      <c r="V28" s="90"/>
      <c r="W28" s="93"/>
      <c r="X28" s="90"/>
      <c r="Y28" s="90"/>
      <c r="Z28" s="91"/>
      <c r="AA28" s="92"/>
      <c r="AB28" s="94"/>
      <c r="AC28" s="95"/>
      <c r="AD28" s="36">
        <f t="shared" si="27"/>
        <v>0</v>
      </c>
      <c r="AE28" s="7">
        <f t="shared" si="28"/>
        <v>0</v>
      </c>
      <c r="AF28" s="7">
        <f t="shared" si="29"/>
        <v>0</v>
      </c>
      <c r="AG28" s="7">
        <f t="shared" si="30"/>
        <v>0</v>
      </c>
      <c r="AH28" s="8">
        <f t="shared" si="15"/>
        <v>0</v>
      </c>
      <c r="AI28" s="8">
        <f t="shared" si="16"/>
        <v>0</v>
      </c>
      <c r="AJ28" s="8">
        <f t="shared" si="17"/>
        <v>0</v>
      </c>
      <c r="AK28" s="8">
        <f t="shared" si="18"/>
        <v>0</v>
      </c>
      <c r="AL28" s="8">
        <f t="shared" si="31"/>
        <v>0</v>
      </c>
      <c r="AM28" s="169">
        <f t="shared" si="32"/>
        <v>0</v>
      </c>
      <c r="AN28" s="454"/>
      <c r="AO28" s="173">
        <v>1</v>
      </c>
      <c r="AP28" s="164">
        <v>1</v>
      </c>
      <c r="AQ28" s="164">
        <v>1</v>
      </c>
      <c r="AR28" s="1"/>
      <c r="AS28" s="94"/>
      <c r="AT28" s="94"/>
      <c r="AU28" s="94"/>
      <c r="AV28" s="94"/>
      <c r="AW28" s="94"/>
      <c r="AX28" s="120"/>
      <c r="AY28" s="40">
        <f t="shared" si="19"/>
        <v>0</v>
      </c>
      <c r="AZ28" s="6">
        <f t="shared" si="20"/>
        <v>0</v>
      </c>
      <c r="BA28" s="6">
        <f t="shared" si="21"/>
        <v>0</v>
      </c>
      <c r="BB28" s="6">
        <f t="shared" si="22"/>
        <v>0</v>
      </c>
      <c r="BC28" s="6">
        <f t="shared" si="23"/>
        <v>0</v>
      </c>
      <c r="BD28" s="6">
        <f t="shared" si="24"/>
        <v>0</v>
      </c>
      <c r="BE28" s="6">
        <f t="shared" si="25"/>
        <v>0</v>
      </c>
      <c r="BF28" s="6">
        <f t="shared" si="33"/>
        <v>0</v>
      </c>
      <c r="BG28" s="6">
        <f t="shared" si="34"/>
        <v>0</v>
      </c>
      <c r="BH28" s="70">
        <f t="shared" si="35"/>
        <v>0</v>
      </c>
      <c r="BI28" s="73"/>
    </row>
    <row r="29" spans="1:61" ht="15" customHeight="1" x14ac:dyDescent="0.25">
      <c r="A29" s="46">
        <f t="shared" si="36"/>
        <v>41870</v>
      </c>
      <c r="B29" s="3">
        <f t="shared" si="26"/>
        <v>34</v>
      </c>
      <c r="C29" s="464"/>
      <c r="D29" s="465"/>
      <c r="E29" s="465"/>
      <c r="F29" s="465"/>
      <c r="G29" s="465"/>
      <c r="H29" s="465"/>
      <c r="I29" s="465"/>
      <c r="J29" s="465"/>
      <c r="K29" s="466"/>
      <c r="L29" s="75"/>
      <c r="M29" s="76"/>
      <c r="N29" s="77"/>
      <c r="O29" s="87"/>
      <c r="P29" s="88"/>
      <c r="Q29" s="89"/>
      <c r="R29" s="92"/>
      <c r="S29" s="90"/>
      <c r="T29" s="91"/>
      <c r="U29" s="92"/>
      <c r="V29" s="90"/>
      <c r="W29" s="93"/>
      <c r="X29" s="90"/>
      <c r="Y29" s="90"/>
      <c r="Z29" s="91"/>
      <c r="AA29" s="92"/>
      <c r="AB29" s="94"/>
      <c r="AC29" s="95"/>
      <c r="AD29" s="36">
        <f t="shared" si="27"/>
        <v>0</v>
      </c>
      <c r="AE29" s="7">
        <f t="shared" si="28"/>
        <v>0</v>
      </c>
      <c r="AF29" s="7">
        <f t="shared" si="29"/>
        <v>0</v>
      </c>
      <c r="AG29" s="7">
        <f t="shared" si="30"/>
        <v>0</v>
      </c>
      <c r="AH29" s="8">
        <f t="shared" si="15"/>
        <v>0</v>
      </c>
      <c r="AI29" s="8">
        <f t="shared" si="16"/>
        <v>0</v>
      </c>
      <c r="AJ29" s="8">
        <f t="shared" si="17"/>
        <v>0</v>
      </c>
      <c r="AK29" s="8">
        <f t="shared" si="18"/>
        <v>0</v>
      </c>
      <c r="AL29" s="8">
        <f t="shared" si="31"/>
        <v>0</v>
      </c>
      <c r="AM29" s="169">
        <f t="shared" si="32"/>
        <v>0</v>
      </c>
      <c r="AN29" s="454"/>
      <c r="AO29" s="173">
        <v>1</v>
      </c>
      <c r="AP29" s="164">
        <v>1</v>
      </c>
      <c r="AQ29" s="164">
        <v>1</v>
      </c>
      <c r="AR29" s="1"/>
      <c r="AS29" s="94"/>
      <c r="AT29" s="94"/>
      <c r="AU29" s="94"/>
      <c r="AV29" s="94"/>
      <c r="AW29" s="94"/>
      <c r="AX29" s="120"/>
      <c r="AY29" s="40">
        <f t="shared" si="19"/>
        <v>0</v>
      </c>
      <c r="AZ29" s="6">
        <f t="shared" si="20"/>
        <v>0</v>
      </c>
      <c r="BA29" s="6">
        <f t="shared" si="21"/>
        <v>0</v>
      </c>
      <c r="BB29" s="6">
        <f t="shared" si="22"/>
        <v>0</v>
      </c>
      <c r="BC29" s="6">
        <f t="shared" si="23"/>
        <v>0</v>
      </c>
      <c r="BD29" s="6">
        <f t="shared" si="24"/>
        <v>0</v>
      </c>
      <c r="BE29" s="6">
        <f t="shared" si="25"/>
        <v>0</v>
      </c>
      <c r="BF29" s="6">
        <f t="shared" si="33"/>
        <v>0</v>
      </c>
      <c r="BG29" s="6">
        <f t="shared" si="34"/>
        <v>0</v>
      </c>
      <c r="BH29" s="70">
        <f t="shared" si="35"/>
        <v>0</v>
      </c>
      <c r="BI29" s="73"/>
    </row>
    <row r="30" spans="1:61" ht="15" customHeight="1" x14ac:dyDescent="0.25">
      <c r="A30" s="46">
        <f t="shared" si="36"/>
        <v>41871</v>
      </c>
      <c r="B30" s="3">
        <f t="shared" si="26"/>
        <v>34</v>
      </c>
      <c r="C30" s="464"/>
      <c r="D30" s="465"/>
      <c r="E30" s="465"/>
      <c r="F30" s="465"/>
      <c r="G30" s="465"/>
      <c r="H30" s="465"/>
      <c r="I30" s="465"/>
      <c r="J30" s="465"/>
      <c r="K30" s="466"/>
      <c r="L30" s="111"/>
      <c r="M30" s="112"/>
      <c r="N30" s="113"/>
      <c r="O30" s="87"/>
      <c r="P30" s="88"/>
      <c r="Q30" s="89"/>
      <c r="R30" s="92"/>
      <c r="S30" s="90"/>
      <c r="T30" s="91"/>
      <c r="U30" s="92"/>
      <c r="V30" s="90"/>
      <c r="W30" s="93"/>
      <c r="X30" s="90"/>
      <c r="Y30" s="90"/>
      <c r="Z30" s="91"/>
      <c r="AA30" s="92"/>
      <c r="AB30" s="94"/>
      <c r="AC30" s="95"/>
      <c r="AD30" s="36">
        <f t="shared" si="27"/>
        <v>0</v>
      </c>
      <c r="AE30" s="7">
        <f t="shared" si="28"/>
        <v>0</v>
      </c>
      <c r="AF30" s="7">
        <f t="shared" si="29"/>
        <v>0</v>
      </c>
      <c r="AG30" s="7">
        <f t="shared" si="30"/>
        <v>0</v>
      </c>
      <c r="AH30" s="8">
        <f t="shared" si="15"/>
        <v>0</v>
      </c>
      <c r="AI30" s="8">
        <f t="shared" si="16"/>
        <v>0</v>
      </c>
      <c r="AJ30" s="8">
        <f t="shared" si="17"/>
        <v>0</v>
      </c>
      <c r="AK30" s="8">
        <f t="shared" si="18"/>
        <v>0</v>
      </c>
      <c r="AL30" s="8">
        <f t="shared" si="31"/>
        <v>0</v>
      </c>
      <c r="AM30" s="169">
        <f t="shared" si="32"/>
        <v>0</v>
      </c>
      <c r="AN30" s="454"/>
      <c r="AO30" s="173">
        <v>1</v>
      </c>
      <c r="AP30" s="164">
        <v>1</v>
      </c>
      <c r="AQ30" s="164">
        <v>1</v>
      </c>
      <c r="AR30" s="1"/>
      <c r="AS30" s="94"/>
      <c r="AT30" s="94"/>
      <c r="AU30" s="94"/>
      <c r="AV30" s="94"/>
      <c r="AW30" s="94"/>
      <c r="AX30" s="120"/>
      <c r="AY30" s="40">
        <f t="shared" si="19"/>
        <v>0</v>
      </c>
      <c r="AZ30" s="6">
        <f t="shared" si="20"/>
        <v>0</v>
      </c>
      <c r="BA30" s="6">
        <f t="shared" si="21"/>
        <v>0</v>
      </c>
      <c r="BB30" s="6">
        <f t="shared" si="22"/>
        <v>0</v>
      </c>
      <c r="BC30" s="6">
        <f t="shared" si="23"/>
        <v>0</v>
      </c>
      <c r="BD30" s="6">
        <f t="shared" si="24"/>
        <v>0</v>
      </c>
      <c r="BE30" s="6">
        <f t="shared" si="25"/>
        <v>0</v>
      </c>
      <c r="BF30" s="6">
        <f t="shared" si="33"/>
        <v>0</v>
      </c>
      <c r="BG30" s="6">
        <f t="shared" si="34"/>
        <v>0</v>
      </c>
      <c r="BH30" s="70">
        <f t="shared" si="35"/>
        <v>0</v>
      </c>
      <c r="BI30" s="73"/>
    </row>
    <row r="31" spans="1:61" ht="15" customHeight="1" x14ac:dyDescent="0.25">
      <c r="A31" s="46">
        <f t="shared" si="36"/>
        <v>41872</v>
      </c>
      <c r="B31" s="3">
        <f t="shared" si="26"/>
        <v>34</v>
      </c>
      <c r="C31" s="464"/>
      <c r="D31" s="465"/>
      <c r="E31" s="465"/>
      <c r="F31" s="465"/>
      <c r="G31" s="465"/>
      <c r="H31" s="465"/>
      <c r="I31" s="465"/>
      <c r="J31" s="465"/>
      <c r="K31" s="466"/>
      <c r="L31" s="75"/>
      <c r="M31" s="76"/>
      <c r="N31" s="77"/>
      <c r="O31" s="87"/>
      <c r="P31" s="88"/>
      <c r="Q31" s="89"/>
      <c r="R31" s="92"/>
      <c r="S31" s="90"/>
      <c r="T31" s="91"/>
      <c r="U31" s="92"/>
      <c r="V31" s="90"/>
      <c r="W31" s="93"/>
      <c r="X31" s="90"/>
      <c r="Y31" s="90"/>
      <c r="Z31" s="91"/>
      <c r="AA31" s="92"/>
      <c r="AB31" s="94"/>
      <c r="AC31" s="95"/>
      <c r="AD31" s="36">
        <f t="shared" si="27"/>
        <v>0</v>
      </c>
      <c r="AE31" s="7">
        <f t="shared" si="28"/>
        <v>0</v>
      </c>
      <c r="AF31" s="7">
        <f t="shared" si="29"/>
        <v>0</v>
      </c>
      <c r="AG31" s="7">
        <f t="shared" si="30"/>
        <v>0</v>
      </c>
      <c r="AH31" s="8">
        <f t="shared" si="15"/>
        <v>0</v>
      </c>
      <c r="AI31" s="8">
        <f t="shared" si="16"/>
        <v>0</v>
      </c>
      <c r="AJ31" s="8">
        <f t="shared" si="17"/>
        <v>0</v>
      </c>
      <c r="AK31" s="8">
        <f t="shared" si="18"/>
        <v>0</v>
      </c>
      <c r="AL31" s="8">
        <f t="shared" si="31"/>
        <v>0</v>
      </c>
      <c r="AM31" s="169">
        <f t="shared" si="32"/>
        <v>0</v>
      </c>
      <c r="AN31" s="454"/>
      <c r="AO31" s="173">
        <v>1</v>
      </c>
      <c r="AP31" s="164">
        <v>1</v>
      </c>
      <c r="AQ31" s="164">
        <v>1</v>
      </c>
      <c r="AR31" s="164">
        <v>1</v>
      </c>
      <c r="AS31" s="94"/>
      <c r="AT31" s="94"/>
      <c r="AU31" s="94"/>
      <c r="AV31" s="94"/>
      <c r="AW31" s="94"/>
      <c r="AX31" s="120"/>
      <c r="AY31" s="40">
        <f t="shared" si="19"/>
        <v>0</v>
      </c>
      <c r="AZ31" s="6">
        <f t="shared" si="20"/>
        <v>0</v>
      </c>
      <c r="BA31" s="6">
        <f t="shared" si="21"/>
        <v>0</v>
      </c>
      <c r="BB31" s="6">
        <f t="shared" si="22"/>
        <v>0</v>
      </c>
      <c r="BC31" s="6">
        <f t="shared" si="23"/>
        <v>0</v>
      </c>
      <c r="BD31" s="6">
        <f t="shared" si="24"/>
        <v>0</v>
      </c>
      <c r="BE31" s="6">
        <f t="shared" si="25"/>
        <v>0</v>
      </c>
      <c r="BF31" s="6">
        <f t="shared" si="33"/>
        <v>0</v>
      </c>
      <c r="BG31" s="6">
        <f t="shared" si="34"/>
        <v>0</v>
      </c>
      <c r="BH31" s="70">
        <f t="shared" si="35"/>
        <v>0</v>
      </c>
      <c r="BI31" s="73"/>
    </row>
    <row r="32" spans="1:61" ht="15" customHeight="1" x14ac:dyDescent="0.25">
      <c r="A32" s="46">
        <f t="shared" si="36"/>
        <v>41873</v>
      </c>
      <c r="B32" s="3">
        <f t="shared" si="26"/>
        <v>34</v>
      </c>
      <c r="C32" s="464"/>
      <c r="D32" s="465"/>
      <c r="E32" s="465"/>
      <c r="F32" s="465"/>
      <c r="G32" s="465"/>
      <c r="H32" s="465"/>
      <c r="I32" s="465"/>
      <c r="J32" s="465"/>
      <c r="K32" s="466"/>
      <c r="L32" s="111"/>
      <c r="M32" s="112"/>
      <c r="N32" s="113"/>
      <c r="O32" s="87"/>
      <c r="P32" s="88"/>
      <c r="Q32" s="89"/>
      <c r="R32" s="92"/>
      <c r="S32" s="90"/>
      <c r="T32" s="91"/>
      <c r="U32" s="92"/>
      <c r="V32" s="90"/>
      <c r="W32" s="93"/>
      <c r="X32" s="90"/>
      <c r="Y32" s="90"/>
      <c r="Z32" s="91"/>
      <c r="AA32" s="92"/>
      <c r="AB32" s="94"/>
      <c r="AC32" s="95"/>
      <c r="AD32" s="36">
        <f t="shared" si="27"/>
        <v>0</v>
      </c>
      <c r="AE32" s="7">
        <f t="shared" si="28"/>
        <v>0</v>
      </c>
      <c r="AF32" s="7">
        <f t="shared" si="29"/>
        <v>0</v>
      </c>
      <c r="AG32" s="7">
        <f t="shared" si="30"/>
        <v>0</v>
      </c>
      <c r="AH32" s="8">
        <f t="shared" si="15"/>
        <v>0</v>
      </c>
      <c r="AI32" s="8">
        <f t="shared" si="16"/>
        <v>0</v>
      </c>
      <c r="AJ32" s="8">
        <f t="shared" si="17"/>
        <v>0</v>
      </c>
      <c r="AK32" s="8">
        <f t="shared" si="18"/>
        <v>0</v>
      </c>
      <c r="AL32" s="8">
        <f t="shared" si="31"/>
        <v>0</v>
      </c>
      <c r="AM32" s="169">
        <f t="shared" si="32"/>
        <v>0</v>
      </c>
      <c r="AN32" s="454"/>
      <c r="AO32" s="173">
        <v>1</v>
      </c>
      <c r="AP32" s="164">
        <v>1</v>
      </c>
      <c r="AQ32" s="164">
        <v>1</v>
      </c>
      <c r="AR32" s="1"/>
      <c r="AS32" s="94"/>
      <c r="AT32" s="94"/>
      <c r="AU32" s="94"/>
      <c r="AV32" s="94"/>
      <c r="AW32" s="94"/>
      <c r="AX32" s="120"/>
      <c r="AY32" s="40">
        <f t="shared" si="19"/>
        <v>0</v>
      </c>
      <c r="AZ32" s="6">
        <f t="shared" si="20"/>
        <v>0</v>
      </c>
      <c r="BA32" s="6">
        <f t="shared" si="21"/>
        <v>0</v>
      </c>
      <c r="BB32" s="6">
        <f t="shared" si="22"/>
        <v>0</v>
      </c>
      <c r="BC32" s="6">
        <f t="shared" si="23"/>
        <v>0</v>
      </c>
      <c r="BD32" s="6">
        <f t="shared" si="24"/>
        <v>0</v>
      </c>
      <c r="BE32" s="6">
        <f t="shared" si="25"/>
        <v>0</v>
      </c>
      <c r="BF32" s="6">
        <f t="shared" si="33"/>
        <v>0</v>
      </c>
      <c r="BG32" s="6">
        <f t="shared" si="34"/>
        <v>0</v>
      </c>
      <c r="BH32" s="70">
        <f t="shared" si="35"/>
        <v>0</v>
      </c>
      <c r="BI32" s="73"/>
    </row>
    <row r="33" spans="1:61" ht="15" customHeight="1" x14ac:dyDescent="0.25">
      <c r="A33" s="46">
        <f t="shared" si="36"/>
        <v>41874</v>
      </c>
      <c r="B33" s="3">
        <f t="shared" si="26"/>
        <v>34</v>
      </c>
      <c r="C33" s="467"/>
      <c r="D33" s="468"/>
      <c r="E33" s="468"/>
      <c r="F33" s="468"/>
      <c r="G33" s="468"/>
      <c r="H33" s="468"/>
      <c r="I33" s="468"/>
      <c r="J33" s="468"/>
      <c r="K33" s="469"/>
      <c r="L33" s="111"/>
      <c r="M33" s="112"/>
      <c r="N33" s="113"/>
      <c r="O33" s="87"/>
      <c r="P33" s="88"/>
      <c r="Q33" s="89"/>
      <c r="R33" s="92"/>
      <c r="S33" s="90"/>
      <c r="T33" s="91"/>
      <c r="U33" s="92"/>
      <c r="V33" s="90"/>
      <c r="W33" s="93"/>
      <c r="X33" s="90"/>
      <c r="Y33" s="90"/>
      <c r="Z33" s="91"/>
      <c r="AA33" s="92"/>
      <c r="AB33" s="94"/>
      <c r="AC33" s="95"/>
      <c r="AD33" s="36">
        <f t="shared" si="27"/>
        <v>0</v>
      </c>
      <c r="AE33" s="7">
        <f t="shared" si="28"/>
        <v>0</v>
      </c>
      <c r="AF33" s="7">
        <f t="shared" si="29"/>
        <v>0</v>
      </c>
      <c r="AG33" s="7">
        <f t="shared" si="30"/>
        <v>0</v>
      </c>
      <c r="AH33" s="8">
        <f t="shared" si="15"/>
        <v>0</v>
      </c>
      <c r="AI33" s="8">
        <f t="shared" si="16"/>
        <v>0</v>
      </c>
      <c r="AJ33" s="8">
        <f t="shared" si="17"/>
        <v>0</v>
      </c>
      <c r="AK33" s="8">
        <f t="shared" si="18"/>
        <v>0</v>
      </c>
      <c r="AL33" s="8">
        <f t="shared" si="31"/>
        <v>0</v>
      </c>
      <c r="AM33" s="169">
        <f t="shared" si="32"/>
        <v>0</v>
      </c>
      <c r="AN33" s="454"/>
      <c r="AO33" s="173"/>
      <c r="AP33" s="164"/>
      <c r="AQ33" s="164"/>
      <c r="AR33" s="1"/>
      <c r="AS33" s="94"/>
      <c r="AT33" s="94"/>
      <c r="AU33" s="94"/>
      <c r="AV33" s="94"/>
      <c r="AW33" s="94"/>
      <c r="AX33" s="120"/>
      <c r="AY33" s="40">
        <f t="shared" si="19"/>
        <v>0</v>
      </c>
      <c r="AZ33" s="6">
        <f t="shared" si="20"/>
        <v>0</v>
      </c>
      <c r="BA33" s="6">
        <f t="shared" si="21"/>
        <v>0</v>
      </c>
      <c r="BB33" s="6">
        <f t="shared" si="22"/>
        <v>0</v>
      </c>
      <c r="BC33" s="6">
        <f t="shared" si="23"/>
        <v>0</v>
      </c>
      <c r="BD33" s="6">
        <f t="shared" si="24"/>
        <v>0</v>
      </c>
      <c r="BE33" s="6">
        <f t="shared" si="25"/>
        <v>0</v>
      </c>
      <c r="BF33" s="6">
        <f t="shared" si="33"/>
        <v>0</v>
      </c>
      <c r="BG33" s="6">
        <f t="shared" si="34"/>
        <v>0</v>
      </c>
      <c r="BH33" s="70">
        <f t="shared" si="35"/>
        <v>0</v>
      </c>
      <c r="BI33" s="73"/>
    </row>
    <row r="34" spans="1:61" x14ac:dyDescent="0.25">
      <c r="A34" s="46">
        <f t="shared" si="36"/>
        <v>41875</v>
      </c>
      <c r="B34" s="3">
        <f t="shared" si="26"/>
        <v>34</v>
      </c>
      <c r="C34" s="137" t="s">
        <v>12</v>
      </c>
      <c r="D34" s="138">
        <v>9</v>
      </c>
      <c r="E34" s="139">
        <v>14</v>
      </c>
      <c r="F34" s="134"/>
      <c r="G34" s="135"/>
      <c r="H34" s="136"/>
      <c r="I34" s="134"/>
      <c r="J34" s="135"/>
      <c r="K34" s="136"/>
      <c r="L34" s="111"/>
      <c r="M34" s="112"/>
      <c r="N34" s="113"/>
      <c r="O34" s="87"/>
      <c r="P34" s="88"/>
      <c r="Q34" s="89"/>
      <c r="R34" s="92"/>
      <c r="S34" s="90"/>
      <c r="T34" s="91"/>
      <c r="U34" s="92"/>
      <c r="V34" s="90"/>
      <c r="W34" s="93"/>
      <c r="X34" s="90"/>
      <c r="Y34" s="90"/>
      <c r="Z34" s="91"/>
      <c r="AA34" s="92"/>
      <c r="AB34" s="94"/>
      <c r="AC34" s="95"/>
      <c r="AD34" s="36">
        <f t="shared" si="27"/>
        <v>5</v>
      </c>
      <c r="AE34" s="7">
        <f t="shared" si="28"/>
        <v>0</v>
      </c>
      <c r="AF34" s="7">
        <f t="shared" si="29"/>
        <v>0</v>
      </c>
      <c r="AG34" s="7">
        <f t="shared" si="30"/>
        <v>0</v>
      </c>
      <c r="AH34" s="8">
        <f t="shared" si="15"/>
        <v>0</v>
      </c>
      <c r="AI34" s="8">
        <f t="shared" si="16"/>
        <v>0</v>
      </c>
      <c r="AJ34" s="8">
        <f t="shared" si="17"/>
        <v>0</v>
      </c>
      <c r="AK34" s="8">
        <f t="shared" si="18"/>
        <v>0</v>
      </c>
      <c r="AL34" s="8">
        <f t="shared" si="31"/>
        <v>0</v>
      </c>
      <c r="AM34" s="169">
        <f t="shared" si="32"/>
        <v>0</v>
      </c>
      <c r="AN34" s="454"/>
      <c r="AO34" s="173"/>
      <c r="AP34" s="164"/>
      <c r="AQ34" s="164"/>
      <c r="AR34" s="1"/>
      <c r="AS34" s="94"/>
      <c r="AT34" s="94"/>
      <c r="AU34" s="94"/>
      <c r="AV34" s="94"/>
      <c r="AW34" s="94"/>
      <c r="AX34" s="120"/>
      <c r="AY34" s="40">
        <f t="shared" si="19"/>
        <v>5</v>
      </c>
      <c r="AZ34" s="6">
        <f t="shared" si="20"/>
        <v>0</v>
      </c>
      <c r="BA34" s="6">
        <f t="shared" si="21"/>
        <v>0</v>
      </c>
      <c r="BB34" s="6">
        <f t="shared" si="22"/>
        <v>0</v>
      </c>
      <c r="BC34" s="6">
        <f t="shared" si="23"/>
        <v>0</v>
      </c>
      <c r="BD34" s="6">
        <f t="shared" si="24"/>
        <v>0</v>
      </c>
      <c r="BE34" s="6">
        <f t="shared" si="25"/>
        <v>0</v>
      </c>
      <c r="BF34" s="6">
        <f t="shared" si="33"/>
        <v>0</v>
      </c>
      <c r="BG34" s="6">
        <f t="shared" si="34"/>
        <v>0</v>
      </c>
      <c r="BH34" s="70">
        <f t="shared" si="35"/>
        <v>0</v>
      </c>
      <c r="BI34" s="73"/>
    </row>
    <row r="35" spans="1:61" x14ac:dyDescent="0.25">
      <c r="A35" s="46">
        <f t="shared" si="36"/>
        <v>41876</v>
      </c>
      <c r="B35" s="3">
        <f t="shared" si="26"/>
        <v>35</v>
      </c>
      <c r="C35" s="143" t="s">
        <v>14</v>
      </c>
      <c r="D35" s="144">
        <v>9.5</v>
      </c>
      <c r="E35" s="145">
        <v>17</v>
      </c>
      <c r="F35" s="140" t="s">
        <v>13</v>
      </c>
      <c r="G35" s="141">
        <v>18</v>
      </c>
      <c r="H35" s="142">
        <v>24.5</v>
      </c>
      <c r="I35" s="149" t="s">
        <v>15</v>
      </c>
      <c r="J35" s="150">
        <v>16</v>
      </c>
      <c r="K35" s="151">
        <v>23</v>
      </c>
      <c r="L35" s="108"/>
      <c r="M35" s="109"/>
      <c r="N35" s="110"/>
      <c r="O35" s="87"/>
      <c r="P35" s="88"/>
      <c r="Q35" s="89"/>
      <c r="R35" s="92"/>
      <c r="S35" s="90"/>
      <c r="T35" s="91"/>
      <c r="U35" s="92"/>
      <c r="V35" s="90"/>
      <c r="W35" s="93"/>
      <c r="X35" s="90"/>
      <c r="Y35" s="90"/>
      <c r="Z35" s="91"/>
      <c r="AA35" s="92"/>
      <c r="AB35" s="94"/>
      <c r="AC35" s="95"/>
      <c r="AD35" s="36">
        <f t="shared" si="27"/>
        <v>0</v>
      </c>
      <c r="AE35" s="7">
        <f t="shared" si="28"/>
        <v>6.5</v>
      </c>
      <c r="AF35" s="7">
        <f t="shared" si="29"/>
        <v>0</v>
      </c>
      <c r="AG35" s="7">
        <f t="shared" si="30"/>
        <v>0</v>
      </c>
      <c r="AH35" s="8">
        <f t="shared" si="15"/>
        <v>7</v>
      </c>
      <c r="AI35" s="8">
        <f t="shared" si="16"/>
        <v>7.5</v>
      </c>
      <c r="AJ35" s="8">
        <f t="shared" si="17"/>
        <v>0</v>
      </c>
      <c r="AK35" s="8">
        <f t="shared" si="18"/>
        <v>0</v>
      </c>
      <c r="AL35" s="8">
        <f t="shared" si="31"/>
        <v>0</v>
      </c>
      <c r="AM35" s="169">
        <f t="shared" si="32"/>
        <v>0</v>
      </c>
      <c r="AN35" s="454"/>
      <c r="AO35" s="172"/>
      <c r="AP35" s="1"/>
      <c r="AQ35" s="164">
        <v>1</v>
      </c>
      <c r="AR35" s="1"/>
      <c r="AS35" s="94"/>
      <c r="AT35" s="94"/>
      <c r="AU35" s="94"/>
      <c r="AV35" s="94"/>
      <c r="AW35" s="94"/>
      <c r="AX35" s="120"/>
      <c r="AY35" s="40">
        <f t="shared" si="19"/>
        <v>0</v>
      </c>
      <c r="AZ35" s="6">
        <f t="shared" si="20"/>
        <v>6.5</v>
      </c>
      <c r="BA35" s="6">
        <f t="shared" si="21"/>
        <v>0</v>
      </c>
      <c r="BB35" s="6">
        <f t="shared" si="22"/>
        <v>0</v>
      </c>
      <c r="BC35" s="6">
        <f t="shared" si="23"/>
        <v>7</v>
      </c>
      <c r="BD35" s="6">
        <f t="shared" si="24"/>
        <v>7.5</v>
      </c>
      <c r="BE35" s="6">
        <f t="shared" si="25"/>
        <v>0</v>
      </c>
      <c r="BF35" s="6">
        <f t="shared" si="33"/>
        <v>0</v>
      </c>
      <c r="BG35" s="6">
        <f t="shared" si="34"/>
        <v>0</v>
      </c>
      <c r="BH35" s="70">
        <f t="shared" si="35"/>
        <v>0</v>
      </c>
      <c r="BI35" s="73"/>
    </row>
    <row r="36" spans="1:61" x14ac:dyDescent="0.25">
      <c r="A36" s="46">
        <f t="shared" si="36"/>
        <v>41877</v>
      </c>
      <c r="B36" s="3">
        <f t="shared" si="26"/>
        <v>35</v>
      </c>
      <c r="C36" s="143" t="s">
        <v>14</v>
      </c>
      <c r="D36" s="144">
        <v>9.5</v>
      </c>
      <c r="E36" s="145">
        <v>17</v>
      </c>
      <c r="F36" s="128" t="s">
        <v>16</v>
      </c>
      <c r="G36" s="129">
        <v>16</v>
      </c>
      <c r="H36" s="130">
        <v>24.5</v>
      </c>
      <c r="I36" s="149" t="s">
        <v>15</v>
      </c>
      <c r="J36" s="150">
        <v>17</v>
      </c>
      <c r="K36" s="151">
        <v>23</v>
      </c>
      <c r="L36" s="141" t="s">
        <v>13</v>
      </c>
      <c r="M36" s="141">
        <v>16</v>
      </c>
      <c r="N36" s="141">
        <v>24.5</v>
      </c>
      <c r="O36" s="75"/>
      <c r="P36" s="76"/>
      <c r="Q36" s="77"/>
      <c r="R36" s="92"/>
      <c r="S36" s="90"/>
      <c r="T36" s="91"/>
      <c r="U36" s="92"/>
      <c r="V36" s="90"/>
      <c r="W36" s="93"/>
      <c r="X36" s="90"/>
      <c r="Y36" s="90"/>
      <c r="Z36" s="91"/>
      <c r="AA36" s="92"/>
      <c r="AB36" s="94"/>
      <c r="AC36" s="95"/>
      <c r="AD36" s="36">
        <f t="shared" si="27"/>
        <v>0</v>
      </c>
      <c r="AE36" s="7">
        <f t="shared" si="28"/>
        <v>8.5</v>
      </c>
      <c r="AF36" s="7">
        <f t="shared" si="29"/>
        <v>8.5</v>
      </c>
      <c r="AG36" s="7">
        <f t="shared" si="30"/>
        <v>0</v>
      </c>
      <c r="AH36" s="8">
        <f t="shared" si="15"/>
        <v>6</v>
      </c>
      <c r="AI36" s="8">
        <f t="shared" si="16"/>
        <v>7.5</v>
      </c>
      <c r="AJ36" s="8">
        <f t="shared" si="17"/>
        <v>0</v>
      </c>
      <c r="AK36" s="8">
        <f t="shared" si="18"/>
        <v>0</v>
      </c>
      <c r="AL36" s="8">
        <f t="shared" si="31"/>
        <v>0</v>
      </c>
      <c r="AM36" s="169">
        <f t="shared" si="32"/>
        <v>0</v>
      </c>
      <c r="AN36" s="454"/>
      <c r="AO36" s="172"/>
      <c r="AP36" s="1"/>
      <c r="AQ36" s="164">
        <v>1</v>
      </c>
      <c r="AR36" s="1"/>
      <c r="AS36" s="94"/>
      <c r="AT36" s="94"/>
      <c r="AU36" s="94"/>
      <c r="AV36" s="94"/>
      <c r="AW36" s="94"/>
      <c r="AX36" s="120"/>
      <c r="AY36" s="40">
        <f t="shared" si="19"/>
        <v>0</v>
      </c>
      <c r="AZ36" s="6">
        <f t="shared" si="20"/>
        <v>8.5</v>
      </c>
      <c r="BA36" s="6">
        <f t="shared" si="21"/>
        <v>8.5</v>
      </c>
      <c r="BB36" s="6">
        <f t="shared" si="22"/>
        <v>0</v>
      </c>
      <c r="BC36" s="6">
        <f t="shared" si="23"/>
        <v>6</v>
      </c>
      <c r="BD36" s="6">
        <f t="shared" si="24"/>
        <v>7.5</v>
      </c>
      <c r="BE36" s="6">
        <f t="shared" si="25"/>
        <v>0</v>
      </c>
      <c r="BF36" s="6">
        <f t="shared" si="33"/>
        <v>0</v>
      </c>
      <c r="BG36" s="6">
        <f t="shared" si="34"/>
        <v>0</v>
      </c>
      <c r="BH36" s="70">
        <f t="shared" si="35"/>
        <v>0</v>
      </c>
      <c r="BI36" s="73"/>
    </row>
    <row r="37" spans="1:61" x14ac:dyDescent="0.25">
      <c r="A37" s="46">
        <f t="shared" si="36"/>
        <v>41878</v>
      </c>
      <c r="B37" s="3">
        <f t="shared" si="26"/>
        <v>35</v>
      </c>
      <c r="C37" s="143" t="s">
        <v>14</v>
      </c>
      <c r="D37" s="144">
        <v>9.5</v>
      </c>
      <c r="E37" s="145">
        <v>18.5</v>
      </c>
      <c r="F37" s="128" t="s">
        <v>16</v>
      </c>
      <c r="G37" s="129">
        <v>16</v>
      </c>
      <c r="H37" s="130">
        <v>24.5</v>
      </c>
      <c r="I37" s="140" t="s">
        <v>13</v>
      </c>
      <c r="J37" s="141">
        <v>18.5</v>
      </c>
      <c r="K37" s="142">
        <v>24.5</v>
      </c>
      <c r="L37" s="75"/>
      <c r="M37" s="76"/>
      <c r="N37" s="77"/>
      <c r="O37" s="87"/>
      <c r="P37" s="88"/>
      <c r="Q37" s="89"/>
      <c r="R37" s="92"/>
      <c r="S37" s="90"/>
      <c r="T37" s="91"/>
      <c r="U37" s="92"/>
      <c r="V37" s="90"/>
      <c r="W37" s="93"/>
      <c r="X37" s="90"/>
      <c r="Y37" s="90"/>
      <c r="Z37" s="91"/>
      <c r="AA37" s="92"/>
      <c r="AB37" s="94"/>
      <c r="AC37" s="95"/>
      <c r="AD37" s="36">
        <f t="shared" si="27"/>
        <v>0</v>
      </c>
      <c r="AE37" s="7">
        <f t="shared" si="28"/>
        <v>6</v>
      </c>
      <c r="AF37" s="7">
        <f t="shared" si="29"/>
        <v>8.5</v>
      </c>
      <c r="AG37" s="7">
        <f t="shared" si="30"/>
        <v>0</v>
      </c>
      <c r="AH37" s="8">
        <f t="shared" si="15"/>
        <v>0</v>
      </c>
      <c r="AI37" s="8">
        <f t="shared" si="16"/>
        <v>9</v>
      </c>
      <c r="AJ37" s="8">
        <f t="shared" si="17"/>
        <v>0</v>
      </c>
      <c r="AK37" s="8">
        <f t="shared" si="18"/>
        <v>0</v>
      </c>
      <c r="AL37" s="8">
        <f t="shared" si="31"/>
        <v>0</v>
      </c>
      <c r="AM37" s="169">
        <f t="shared" si="32"/>
        <v>0</v>
      </c>
      <c r="AN37" s="454"/>
      <c r="AO37" s="172"/>
      <c r="AP37" s="1"/>
      <c r="AQ37" s="164">
        <v>1</v>
      </c>
      <c r="AR37" s="1"/>
      <c r="AS37" s="94"/>
      <c r="AT37" s="94"/>
      <c r="AU37" s="94"/>
      <c r="AV37" s="94"/>
      <c r="AW37" s="94"/>
      <c r="AX37" s="120"/>
      <c r="AY37" s="40">
        <f t="shared" si="19"/>
        <v>0</v>
      </c>
      <c r="AZ37" s="6">
        <f t="shared" si="20"/>
        <v>6</v>
      </c>
      <c r="BA37" s="6">
        <f t="shared" si="21"/>
        <v>8.5</v>
      </c>
      <c r="BB37" s="6">
        <f t="shared" si="22"/>
        <v>0</v>
      </c>
      <c r="BC37" s="6">
        <f t="shared" si="23"/>
        <v>0</v>
      </c>
      <c r="BD37" s="6">
        <f t="shared" si="24"/>
        <v>9</v>
      </c>
      <c r="BE37" s="6">
        <f t="shared" si="25"/>
        <v>0</v>
      </c>
      <c r="BF37" s="6">
        <f t="shared" si="33"/>
        <v>0</v>
      </c>
      <c r="BG37" s="6">
        <f t="shared" si="34"/>
        <v>0</v>
      </c>
      <c r="BH37" s="70">
        <f t="shared" si="35"/>
        <v>0</v>
      </c>
      <c r="BI37" s="73"/>
    </row>
    <row r="38" spans="1:61" x14ac:dyDescent="0.25">
      <c r="A38" s="46">
        <f t="shared" si="36"/>
        <v>41879</v>
      </c>
      <c r="B38" s="3">
        <f>WEEKNUM(A38,2)</f>
        <v>35</v>
      </c>
      <c r="C38" s="143" t="s">
        <v>16</v>
      </c>
      <c r="D38" s="144">
        <v>9.5</v>
      </c>
      <c r="E38" s="145">
        <v>18</v>
      </c>
      <c r="F38" s="140" t="s">
        <v>13</v>
      </c>
      <c r="G38" s="141">
        <v>18</v>
      </c>
      <c r="H38" s="142">
        <v>24.5</v>
      </c>
      <c r="I38" s="137" t="s">
        <v>12</v>
      </c>
      <c r="J38" s="138">
        <v>9</v>
      </c>
      <c r="K38" s="139">
        <v>14</v>
      </c>
      <c r="L38" s="144" t="s">
        <v>14</v>
      </c>
      <c r="M38" s="145">
        <v>9.5</v>
      </c>
      <c r="N38" s="144">
        <v>18</v>
      </c>
      <c r="O38" s="87"/>
      <c r="P38" s="88"/>
      <c r="Q38" s="89"/>
      <c r="R38" s="92"/>
      <c r="S38" s="90"/>
      <c r="T38" s="91"/>
      <c r="U38" s="92"/>
      <c r="V38" s="90"/>
      <c r="W38" s="93"/>
      <c r="X38" s="90"/>
      <c r="Y38" s="90"/>
      <c r="Z38" s="91"/>
      <c r="AA38" s="92"/>
      <c r="AB38" s="94"/>
      <c r="AC38" s="95"/>
      <c r="AD38" s="36">
        <f t="shared" si="27"/>
        <v>5</v>
      </c>
      <c r="AE38" s="7">
        <f t="shared" si="28"/>
        <v>6.5</v>
      </c>
      <c r="AF38" s="7">
        <f t="shared" si="29"/>
        <v>8.5</v>
      </c>
      <c r="AG38" s="7">
        <f t="shared" si="30"/>
        <v>0</v>
      </c>
      <c r="AH38" s="8">
        <f t="shared" si="15"/>
        <v>0</v>
      </c>
      <c r="AI38" s="8">
        <f t="shared" si="16"/>
        <v>8.5</v>
      </c>
      <c r="AJ38" s="8">
        <f t="shared" si="17"/>
        <v>0</v>
      </c>
      <c r="AK38" s="8">
        <f t="shared" si="18"/>
        <v>0</v>
      </c>
      <c r="AL38" s="8">
        <f t="shared" si="31"/>
        <v>0</v>
      </c>
      <c r="AM38" s="169">
        <f t="shared" si="32"/>
        <v>0</v>
      </c>
      <c r="AN38" s="454"/>
      <c r="AO38" s="172"/>
      <c r="AP38" s="1"/>
      <c r="AQ38" s="164">
        <v>1</v>
      </c>
      <c r="AR38" s="1"/>
      <c r="AS38" s="94"/>
      <c r="AT38" s="94"/>
      <c r="AU38" s="94"/>
      <c r="AV38" s="94"/>
      <c r="AW38" s="94"/>
      <c r="AX38" s="120"/>
      <c r="AY38" s="40">
        <f t="shared" si="19"/>
        <v>5</v>
      </c>
      <c r="AZ38" s="6">
        <f t="shared" si="20"/>
        <v>6.5</v>
      </c>
      <c r="BA38" s="6">
        <f t="shared" si="21"/>
        <v>8.5</v>
      </c>
      <c r="BB38" s="6">
        <f t="shared" si="22"/>
        <v>0</v>
      </c>
      <c r="BC38" s="6">
        <f t="shared" si="23"/>
        <v>0</v>
      </c>
      <c r="BD38" s="6">
        <f t="shared" si="24"/>
        <v>8.5</v>
      </c>
      <c r="BE38" s="6">
        <f t="shared" si="25"/>
        <v>0</v>
      </c>
      <c r="BF38" s="6">
        <f t="shared" si="33"/>
        <v>0</v>
      </c>
      <c r="BG38" s="6">
        <f t="shared" si="34"/>
        <v>0</v>
      </c>
      <c r="BH38" s="70">
        <f t="shared" si="35"/>
        <v>0</v>
      </c>
      <c r="BI38" s="73"/>
    </row>
    <row r="39" spans="1:61" x14ac:dyDescent="0.25">
      <c r="A39" s="46" t="e">
        <f>IF(VLOOKUP($A$11,#REF!,5)&gt;28,VLOOKUP(Villette!$A$11,#REF!,2),"")</f>
        <v>#REF!</v>
      </c>
      <c r="B39" s="3" t="e">
        <f>IF(A39="","",WEEKNUM(A39,2))</f>
        <v>#REF!</v>
      </c>
      <c r="C39" s="149" t="s">
        <v>17</v>
      </c>
      <c r="D39" s="150">
        <v>9.5</v>
      </c>
      <c r="E39" s="151">
        <v>15</v>
      </c>
      <c r="F39" s="140" t="s">
        <v>13</v>
      </c>
      <c r="G39" s="141">
        <v>15</v>
      </c>
      <c r="H39" s="142">
        <v>24.5</v>
      </c>
      <c r="I39" s="134"/>
      <c r="J39" s="135"/>
      <c r="K39" s="136"/>
      <c r="L39" s="75"/>
      <c r="M39" s="76"/>
      <c r="N39" s="77"/>
      <c r="O39" s="87"/>
      <c r="P39" s="88"/>
      <c r="Q39" s="89"/>
      <c r="R39" s="92"/>
      <c r="S39" s="90"/>
      <c r="T39" s="91"/>
      <c r="U39" s="92"/>
      <c r="V39" s="90"/>
      <c r="W39" s="93"/>
      <c r="X39" s="90"/>
      <c r="Y39" s="90"/>
      <c r="Z39" s="91"/>
      <c r="AA39" s="92"/>
      <c r="AB39" s="94"/>
      <c r="AC39" s="95"/>
      <c r="AD39" s="36">
        <f t="shared" si="27"/>
        <v>0</v>
      </c>
      <c r="AE39" s="7">
        <f t="shared" si="28"/>
        <v>9.5</v>
      </c>
      <c r="AF39" s="7">
        <f t="shared" si="29"/>
        <v>0</v>
      </c>
      <c r="AG39" s="7">
        <f t="shared" si="30"/>
        <v>5.5</v>
      </c>
      <c r="AH39" s="8">
        <f t="shared" si="15"/>
        <v>0</v>
      </c>
      <c r="AI39" s="8">
        <f t="shared" si="16"/>
        <v>0</v>
      </c>
      <c r="AJ39" s="8">
        <f t="shared" si="17"/>
        <v>0</v>
      </c>
      <c r="AK39" s="8">
        <f t="shared" si="18"/>
        <v>0</v>
      </c>
      <c r="AL39" s="8">
        <f t="shared" si="31"/>
        <v>0</v>
      </c>
      <c r="AM39" s="169">
        <f t="shared" si="32"/>
        <v>0</v>
      </c>
      <c r="AN39" s="454"/>
      <c r="AO39" s="172"/>
      <c r="AP39" s="1"/>
      <c r="AQ39" s="164">
        <v>1</v>
      </c>
      <c r="AR39" s="1"/>
      <c r="AS39" s="94"/>
      <c r="AT39" s="94"/>
      <c r="AU39" s="94"/>
      <c r="AV39" s="94"/>
      <c r="AW39" s="94"/>
      <c r="AX39" s="120"/>
      <c r="AY39" s="40">
        <f t="shared" si="19"/>
        <v>0</v>
      </c>
      <c r="AZ39" s="6">
        <f t="shared" si="20"/>
        <v>9.5</v>
      </c>
      <c r="BA39" s="6">
        <f t="shared" si="21"/>
        <v>0</v>
      </c>
      <c r="BB39" s="6">
        <f t="shared" si="22"/>
        <v>5.5</v>
      </c>
      <c r="BC39" s="6">
        <f t="shared" si="23"/>
        <v>0</v>
      </c>
      <c r="BD39" s="6">
        <f t="shared" si="24"/>
        <v>0</v>
      </c>
      <c r="BE39" s="6">
        <f t="shared" si="25"/>
        <v>0</v>
      </c>
      <c r="BF39" s="6">
        <f t="shared" si="33"/>
        <v>0</v>
      </c>
      <c r="BG39" s="6">
        <f t="shared" si="34"/>
        <v>0</v>
      </c>
      <c r="BH39" s="70">
        <f t="shared" si="35"/>
        <v>0</v>
      </c>
      <c r="BI39" s="73"/>
    </row>
    <row r="40" spans="1:61" x14ac:dyDescent="0.25">
      <c r="A40" s="46" t="e">
        <f>IF(VLOOKUP($A$11,#REF!,5)&gt;29,VLOOKUP(Villette!$A$11,#REF!,3),"")</f>
        <v>#REF!</v>
      </c>
      <c r="B40" s="3" t="e">
        <f>IF(A40="","",WEEKNUM(A40,2))</f>
        <v>#REF!</v>
      </c>
      <c r="C40" s="128" t="s">
        <v>16</v>
      </c>
      <c r="D40" s="129">
        <v>9.5</v>
      </c>
      <c r="E40" s="130">
        <v>18</v>
      </c>
      <c r="F40" s="152"/>
      <c r="G40" s="153"/>
      <c r="H40" s="154"/>
      <c r="I40" s="134"/>
      <c r="J40" s="135"/>
      <c r="K40" s="136"/>
      <c r="L40" s="111"/>
      <c r="M40" s="112"/>
      <c r="N40" s="113"/>
      <c r="O40" s="87"/>
      <c r="P40" s="88"/>
      <c r="Q40" s="89"/>
      <c r="R40" s="92"/>
      <c r="S40" s="90"/>
      <c r="T40" s="91"/>
      <c r="U40" s="92"/>
      <c r="V40" s="90"/>
      <c r="W40" s="93"/>
      <c r="X40" s="90"/>
      <c r="Y40" s="90"/>
      <c r="Z40" s="91"/>
      <c r="AA40" s="92"/>
      <c r="AB40" s="94"/>
      <c r="AC40" s="95"/>
      <c r="AD40" s="36">
        <f t="shared" si="27"/>
        <v>0</v>
      </c>
      <c r="AE40" s="7">
        <f t="shared" si="28"/>
        <v>0</v>
      </c>
      <c r="AF40" s="7">
        <f t="shared" si="29"/>
        <v>8.5</v>
      </c>
      <c r="AG40" s="7">
        <f t="shared" si="30"/>
        <v>0</v>
      </c>
      <c r="AH40" s="8">
        <f t="shared" si="15"/>
        <v>0</v>
      </c>
      <c r="AI40" s="8">
        <f t="shared" si="16"/>
        <v>0</v>
      </c>
      <c r="AJ40" s="8">
        <f t="shared" si="17"/>
        <v>0</v>
      </c>
      <c r="AK40" s="8">
        <f t="shared" si="18"/>
        <v>0</v>
      </c>
      <c r="AL40" s="8">
        <f t="shared" si="31"/>
        <v>0</v>
      </c>
      <c r="AM40" s="169">
        <f t="shared" si="32"/>
        <v>0</v>
      </c>
      <c r="AN40" s="454"/>
      <c r="AO40" s="172"/>
      <c r="AP40" s="1"/>
      <c r="AQ40" s="164"/>
      <c r="AR40" s="1"/>
      <c r="AS40" s="94"/>
      <c r="AT40" s="94"/>
      <c r="AU40" s="94"/>
      <c r="AV40" s="94"/>
      <c r="AW40" s="94"/>
      <c r="AX40" s="120"/>
      <c r="AY40" s="40">
        <f t="shared" si="19"/>
        <v>0</v>
      </c>
      <c r="AZ40" s="6">
        <f t="shared" si="20"/>
        <v>0</v>
      </c>
      <c r="BA40" s="6">
        <f t="shared" si="21"/>
        <v>8.5</v>
      </c>
      <c r="BB40" s="6">
        <f t="shared" si="22"/>
        <v>0</v>
      </c>
      <c r="BC40" s="6">
        <f t="shared" si="23"/>
        <v>0</v>
      </c>
      <c r="BD40" s="6">
        <f t="shared" si="24"/>
        <v>0</v>
      </c>
      <c r="BE40" s="6">
        <f t="shared" si="25"/>
        <v>0</v>
      </c>
      <c r="BF40" s="6">
        <f t="shared" si="33"/>
        <v>0</v>
      </c>
      <c r="BG40" s="6">
        <f t="shared" si="34"/>
        <v>0</v>
      </c>
      <c r="BH40" s="70">
        <f t="shared" si="35"/>
        <v>0</v>
      </c>
      <c r="BI40" s="73"/>
    </row>
    <row r="41" spans="1:61" ht="15.75" thickBot="1" x14ac:dyDescent="0.3">
      <c r="A41" s="47" t="e">
        <f>IF(VLOOKUP($A$11,#REF!,5)=31,VLOOKUP(Villette!$A$11,#REF!,4),"")</f>
        <v>#REF!</v>
      </c>
      <c r="B41" s="48" t="e">
        <f>IF(A41="","",WEEKNUM(A41,2))</f>
        <v>#REF!</v>
      </c>
      <c r="C41" s="155" t="s">
        <v>18</v>
      </c>
      <c r="D41" s="156">
        <v>9</v>
      </c>
      <c r="E41" s="157">
        <v>14</v>
      </c>
      <c r="F41" s="158" t="s">
        <v>13</v>
      </c>
      <c r="G41" s="159">
        <v>14</v>
      </c>
      <c r="H41" s="160">
        <v>24.5</v>
      </c>
      <c r="I41" s="161"/>
      <c r="J41" s="162"/>
      <c r="K41" s="163"/>
      <c r="L41" s="114"/>
      <c r="M41" s="115"/>
      <c r="N41" s="116"/>
      <c r="O41" s="96"/>
      <c r="P41" s="97"/>
      <c r="Q41" s="98"/>
      <c r="R41" s="101"/>
      <c r="S41" s="99"/>
      <c r="T41" s="100"/>
      <c r="U41" s="101"/>
      <c r="V41" s="99"/>
      <c r="W41" s="102"/>
      <c r="X41" s="99"/>
      <c r="Y41" s="99"/>
      <c r="Z41" s="100"/>
      <c r="AA41" s="101"/>
      <c r="AB41" s="103"/>
      <c r="AC41" s="104"/>
      <c r="AD41" s="37">
        <f t="shared" ref="AD41" si="37">IF(C41=$AD$10,(E41-D41+$AO$3),IF(F41=$AD$10,H41-G41+$AO$3,IF(I41=$AD$10,(K41-J41+$AO$3),IF(L41=$AD$10,N41-M41+$AO$3,IF(O41=$AD$10,Q41-P41+$AO$3,IF(R41=$AD$10,T41-S41+$AO$3,IF(U41=$AD$10,W41-V41+$AO$3,IF(X41=$AD$10,Z41-Y41+$AO$3,IF(AA41=$AD$10,AC41-AB41+$AO$3,0)))))))))</f>
        <v>0</v>
      </c>
      <c r="AE41" s="38">
        <f t="shared" si="28"/>
        <v>10.5</v>
      </c>
      <c r="AF41" s="38">
        <f t="shared" si="29"/>
        <v>0</v>
      </c>
      <c r="AG41" s="38">
        <f t="shared" si="30"/>
        <v>0</v>
      </c>
      <c r="AH41" s="39">
        <f t="shared" si="15"/>
        <v>0</v>
      </c>
      <c r="AI41" s="39">
        <f t="shared" si="16"/>
        <v>0</v>
      </c>
      <c r="AJ41" s="39">
        <f t="shared" si="17"/>
        <v>5</v>
      </c>
      <c r="AK41" s="39">
        <f t="shared" si="18"/>
        <v>0</v>
      </c>
      <c r="AL41" s="39">
        <f t="shared" si="31"/>
        <v>0</v>
      </c>
      <c r="AM41" s="170">
        <f t="shared" si="32"/>
        <v>0</v>
      </c>
      <c r="AN41" s="455"/>
      <c r="AO41" s="174"/>
      <c r="AP41" s="49"/>
      <c r="AQ41" s="164"/>
      <c r="AR41" s="49"/>
      <c r="AS41" s="103"/>
      <c r="AT41" s="103"/>
      <c r="AU41" s="103"/>
      <c r="AV41" s="103"/>
      <c r="AW41" s="103"/>
      <c r="AX41" s="121"/>
      <c r="AY41" s="55">
        <f t="shared" si="19"/>
        <v>0</v>
      </c>
      <c r="AZ41" s="41">
        <f t="shared" si="20"/>
        <v>10.5</v>
      </c>
      <c r="BA41" s="41">
        <f t="shared" si="21"/>
        <v>0</v>
      </c>
      <c r="BB41" s="41">
        <f t="shared" si="22"/>
        <v>0</v>
      </c>
      <c r="BC41" s="41">
        <f t="shared" si="23"/>
        <v>0</v>
      </c>
      <c r="BD41" s="41">
        <f t="shared" si="24"/>
        <v>0</v>
      </c>
      <c r="BE41" s="41">
        <f t="shared" si="25"/>
        <v>5</v>
      </c>
      <c r="BF41" s="41">
        <f t="shared" si="33"/>
        <v>0</v>
      </c>
      <c r="BG41" s="41">
        <f t="shared" si="34"/>
        <v>0</v>
      </c>
      <c r="BH41" s="71">
        <f t="shared" si="35"/>
        <v>0</v>
      </c>
      <c r="BI41" s="74"/>
    </row>
    <row r="42" spans="1:61" x14ac:dyDescent="0.25"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</row>
    <row r="43" spans="1:61" x14ac:dyDescent="0.25"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Z43" s="457" t="s">
        <v>33</v>
      </c>
      <c r="AA43" s="458"/>
      <c r="AB43" s="456" t="s">
        <v>20</v>
      </c>
      <c r="AC43" s="456"/>
      <c r="AD43" s="419"/>
      <c r="AE43" s="419"/>
      <c r="AF43" s="419"/>
      <c r="AG43" s="419"/>
      <c r="AH43" s="419"/>
      <c r="AI43" s="419"/>
      <c r="AJ43" s="419"/>
      <c r="AK43" s="419"/>
      <c r="AL43" s="419"/>
      <c r="AM43" s="419"/>
    </row>
    <row r="44" spans="1:61" x14ac:dyDescent="0.25"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Z44" s="458"/>
      <c r="AA44" s="458"/>
      <c r="AB44" s="456" t="s">
        <v>21</v>
      </c>
      <c r="AC44" s="456"/>
      <c r="AD44" s="419"/>
      <c r="AE44" s="419"/>
      <c r="AF44" s="419"/>
      <c r="AG44" s="419"/>
      <c r="AH44" s="419"/>
      <c r="AI44" s="419"/>
      <c r="AJ44" s="419"/>
      <c r="AK44" s="419"/>
      <c r="AL44" s="419"/>
      <c r="AM44" s="419"/>
    </row>
    <row r="45" spans="1:61" x14ac:dyDescent="0.25"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Z45" s="458"/>
      <c r="AA45" s="458"/>
      <c r="AB45" s="456" t="s">
        <v>22</v>
      </c>
      <c r="AC45" s="456"/>
      <c r="AD45" s="419"/>
      <c r="AE45" s="419"/>
      <c r="AF45" s="419"/>
      <c r="AG45" s="419"/>
      <c r="AH45" s="419"/>
      <c r="AI45" s="419"/>
      <c r="AJ45" s="419"/>
      <c r="AK45" s="419"/>
      <c r="AL45" s="419"/>
      <c r="AM45" s="419"/>
    </row>
    <row r="46" spans="1:61" x14ac:dyDescent="0.25"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Z46" s="458"/>
      <c r="AA46" s="458"/>
      <c r="AB46" s="456" t="s">
        <v>23</v>
      </c>
      <c r="AC46" s="456"/>
      <c r="AD46" s="419"/>
      <c r="AE46" s="419"/>
      <c r="AF46" s="419"/>
      <c r="AG46" s="419"/>
      <c r="AH46" s="419"/>
      <c r="AI46" s="419"/>
      <c r="AJ46" s="419"/>
      <c r="AK46" s="419"/>
      <c r="AL46" s="419"/>
      <c r="AM46" s="419"/>
    </row>
    <row r="47" spans="1:61" x14ac:dyDescent="0.25"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Z47" s="458"/>
      <c r="AA47" s="458"/>
      <c r="AB47" s="456" t="s">
        <v>24</v>
      </c>
      <c r="AC47" s="456"/>
      <c r="AD47" s="419"/>
      <c r="AE47" s="419"/>
      <c r="AF47" s="419"/>
      <c r="AG47" s="419"/>
      <c r="AH47" s="419"/>
      <c r="AI47" s="419"/>
      <c r="AJ47" s="419"/>
      <c r="AK47" s="419"/>
      <c r="AL47" s="419"/>
      <c r="AM47" s="419"/>
    </row>
    <row r="48" spans="1:61" x14ac:dyDescent="0.25"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Z48" s="458"/>
      <c r="AA48" s="458"/>
      <c r="AB48" s="456" t="s">
        <v>25</v>
      </c>
      <c r="AC48" s="456"/>
      <c r="AD48" s="419"/>
      <c r="AE48" s="419"/>
      <c r="AF48" s="419"/>
      <c r="AG48" s="419"/>
      <c r="AH48" s="419"/>
      <c r="AI48" s="419"/>
      <c r="AJ48" s="419"/>
      <c r="AK48" s="419"/>
      <c r="AL48" s="419"/>
      <c r="AM48" s="419"/>
    </row>
    <row r="49" spans="3:39" x14ac:dyDescent="0.25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Z49" s="458"/>
      <c r="AA49" s="458"/>
      <c r="AB49" s="456" t="s">
        <v>26</v>
      </c>
      <c r="AC49" s="456"/>
      <c r="AD49" s="419"/>
      <c r="AE49" s="419"/>
      <c r="AF49" s="419"/>
      <c r="AG49" s="419"/>
      <c r="AH49" s="419"/>
      <c r="AI49" s="419"/>
      <c r="AJ49" s="419"/>
      <c r="AK49" s="419"/>
      <c r="AL49" s="419"/>
      <c r="AM49" s="419"/>
    </row>
    <row r="50" spans="3:39" x14ac:dyDescent="0.25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</row>
    <row r="51" spans="3:39" x14ac:dyDescent="0.25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</row>
    <row r="52" spans="3:39" x14ac:dyDescent="0.25"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</row>
    <row r="53" spans="3:39" x14ac:dyDescent="0.25"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</row>
  </sheetData>
  <sheetProtection selectLockedCells="1"/>
  <sortState ref="AG44:AG45">
    <sortCondition ref="AG44"/>
  </sortState>
  <mergeCells count="22">
    <mergeCell ref="AB48:AC48"/>
    <mergeCell ref="AB49:AC49"/>
    <mergeCell ref="Z43:AA49"/>
    <mergeCell ref="A8:AC8"/>
    <mergeCell ref="AA6:AC6"/>
    <mergeCell ref="AA7:AC7"/>
    <mergeCell ref="AB43:AC43"/>
    <mergeCell ref="AB44:AC44"/>
    <mergeCell ref="AB45:AC45"/>
    <mergeCell ref="AB46:AC46"/>
    <mergeCell ref="AB47:AC47"/>
    <mergeCell ref="C19:K33"/>
    <mergeCell ref="AY8:BH8"/>
    <mergeCell ref="AO8:AX8"/>
    <mergeCell ref="A6:Z7"/>
    <mergeCell ref="Y1:AC1"/>
    <mergeCell ref="B3:X4"/>
    <mergeCell ref="AV1:AX1"/>
    <mergeCell ref="AV2:AX2"/>
    <mergeCell ref="AN8:AN41"/>
    <mergeCell ref="AV3:AX3"/>
    <mergeCell ref="AV4:AX4"/>
  </mergeCells>
  <conditionalFormatting sqref="AD11:AM41">
    <cfRule type="cellIs" dxfId="3" priority="1" operator="equal">
      <formula>0</formula>
    </cfRule>
    <cfRule type="cellIs" dxfId="2" priority="2" operator="lessThanOrEqual">
      <formula>10</formula>
    </cfRule>
    <cfRule type="cellIs" dxfId="1" priority="3" operator="equal">
      <formula>0</formula>
    </cfRule>
    <cfRule type="cellIs" dxfId="0" priority="4" operator="greaterThan">
      <formula>10</formula>
    </cfRule>
  </conditionalFormatting>
  <dataValidations xWindow="432" yWindow="596" count="1">
    <dataValidation type="list" allowBlank="1" showInputMessage="1" showErrorMessage="1" sqref="AD6:AG6">
      <formula1>#REF!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117" r:id="rId4" name="CheckBox2">
          <controlPr defaultSize="0" autoLine="0" autoPict="0" r:id="rId5">
            <anchor moveWithCells="1" sizeWithCells="1">
              <from>
                <xdr:col>33</xdr:col>
                <xdr:colOff>247650</xdr:colOff>
                <xdr:row>49</xdr:row>
                <xdr:rowOff>0</xdr:rowOff>
              </from>
              <to>
                <xdr:col>33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17" r:id="rId4" name="CheckBox2"/>
      </mc:Fallback>
    </mc:AlternateContent>
    <mc:AlternateContent xmlns:mc="http://schemas.openxmlformats.org/markup-compatibility/2006">
      <mc:Choice Requires="x14">
        <control shapeId="2116" r:id="rId6" name="CheckBox42">
          <controlPr defaultSize="0" autoLine="0" autoPict="0" r:id="rId7">
            <anchor moveWithCells="1" sizeWithCells="1">
              <from>
                <xdr:col>38</xdr:col>
                <xdr:colOff>247650</xdr:colOff>
                <xdr:row>49</xdr:row>
                <xdr:rowOff>0</xdr:rowOff>
              </from>
              <to>
                <xdr:col>38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16" r:id="rId6" name="CheckBox42"/>
      </mc:Fallback>
    </mc:AlternateContent>
    <mc:AlternateContent xmlns:mc="http://schemas.openxmlformats.org/markup-compatibility/2006">
      <mc:Choice Requires="x14">
        <control shapeId="2115" r:id="rId8" name="CheckBox41">
          <controlPr defaultSize="0" autoLine="0" autoPict="0" r:id="rId9">
            <anchor moveWithCells="1" sizeWithCells="1">
              <from>
                <xdr:col>38</xdr:col>
                <xdr:colOff>247650</xdr:colOff>
                <xdr:row>49</xdr:row>
                <xdr:rowOff>0</xdr:rowOff>
              </from>
              <to>
                <xdr:col>38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15" r:id="rId8" name="CheckBox41"/>
      </mc:Fallback>
    </mc:AlternateContent>
    <mc:AlternateContent xmlns:mc="http://schemas.openxmlformats.org/markup-compatibility/2006">
      <mc:Choice Requires="x14">
        <control shapeId="2113" r:id="rId10" name="CheckBox40">
          <controlPr defaultSize="0" autoLine="0" autoPict="0" r:id="rId11">
            <anchor moveWithCells="1" sizeWithCells="1">
              <from>
                <xdr:col>38</xdr:col>
                <xdr:colOff>247650</xdr:colOff>
                <xdr:row>49</xdr:row>
                <xdr:rowOff>0</xdr:rowOff>
              </from>
              <to>
                <xdr:col>38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13" r:id="rId10" name="CheckBox40"/>
      </mc:Fallback>
    </mc:AlternateContent>
    <mc:AlternateContent xmlns:mc="http://schemas.openxmlformats.org/markup-compatibility/2006">
      <mc:Choice Requires="x14">
        <control shapeId="2112" r:id="rId12" name="CheckBox39">
          <controlPr defaultSize="0" autoLine="0" autoPict="0" r:id="rId13">
            <anchor moveWithCells="1" sizeWithCells="1">
              <from>
                <xdr:col>38</xdr:col>
                <xdr:colOff>247650</xdr:colOff>
                <xdr:row>49</xdr:row>
                <xdr:rowOff>0</xdr:rowOff>
              </from>
              <to>
                <xdr:col>38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12" r:id="rId12" name="CheckBox39"/>
      </mc:Fallback>
    </mc:AlternateContent>
    <mc:AlternateContent xmlns:mc="http://schemas.openxmlformats.org/markup-compatibility/2006">
      <mc:Choice Requires="x14">
        <control shapeId="2111" r:id="rId14" name="CheckBox38">
          <controlPr defaultSize="0" autoLine="0" autoPict="0" r:id="rId15">
            <anchor moveWithCells="1" sizeWithCells="1">
              <from>
                <xdr:col>38</xdr:col>
                <xdr:colOff>247650</xdr:colOff>
                <xdr:row>49</xdr:row>
                <xdr:rowOff>0</xdr:rowOff>
              </from>
              <to>
                <xdr:col>38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11" r:id="rId14" name="CheckBox38"/>
      </mc:Fallback>
    </mc:AlternateContent>
    <mc:AlternateContent xmlns:mc="http://schemas.openxmlformats.org/markup-compatibility/2006">
      <mc:Choice Requires="x14">
        <control shapeId="2110" r:id="rId16" name="CheckBox37">
          <controlPr defaultSize="0" autoLine="0" autoPict="0" r:id="rId17">
            <anchor moveWithCells="1" sizeWithCells="1">
              <from>
                <xdr:col>38</xdr:col>
                <xdr:colOff>247650</xdr:colOff>
                <xdr:row>49</xdr:row>
                <xdr:rowOff>0</xdr:rowOff>
              </from>
              <to>
                <xdr:col>38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10" r:id="rId16" name="CheckBox37"/>
      </mc:Fallback>
    </mc:AlternateContent>
    <mc:AlternateContent xmlns:mc="http://schemas.openxmlformats.org/markup-compatibility/2006">
      <mc:Choice Requires="x14">
        <control shapeId="2108" r:id="rId18" name="CheckBox36">
          <controlPr defaultSize="0" autoLine="0" autoPict="0" r:id="rId19">
            <anchor moveWithCells="1" sizeWithCells="1">
              <from>
                <xdr:col>38</xdr:col>
                <xdr:colOff>247650</xdr:colOff>
                <xdr:row>49</xdr:row>
                <xdr:rowOff>0</xdr:rowOff>
              </from>
              <to>
                <xdr:col>38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08" r:id="rId18" name="CheckBox36"/>
      </mc:Fallback>
    </mc:AlternateContent>
    <mc:AlternateContent xmlns:mc="http://schemas.openxmlformats.org/markup-compatibility/2006">
      <mc:Choice Requires="x14">
        <control shapeId="2107" r:id="rId20" name="CheckBox35">
          <controlPr defaultSize="0" autoLine="0" autoPict="0" r:id="rId21">
            <anchor moveWithCells="1" sizeWithCells="1">
              <from>
                <xdr:col>37</xdr:col>
                <xdr:colOff>247650</xdr:colOff>
                <xdr:row>49</xdr:row>
                <xdr:rowOff>0</xdr:rowOff>
              </from>
              <to>
                <xdr:col>37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07" r:id="rId20" name="CheckBox35"/>
      </mc:Fallback>
    </mc:AlternateContent>
    <mc:AlternateContent xmlns:mc="http://schemas.openxmlformats.org/markup-compatibility/2006">
      <mc:Choice Requires="x14">
        <control shapeId="2106" r:id="rId22" name="CheckBox34">
          <controlPr defaultSize="0" autoLine="0" autoPict="0" r:id="rId23">
            <anchor moveWithCells="1" sizeWithCells="1">
              <from>
                <xdr:col>37</xdr:col>
                <xdr:colOff>247650</xdr:colOff>
                <xdr:row>49</xdr:row>
                <xdr:rowOff>0</xdr:rowOff>
              </from>
              <to>
                <xdr:col>37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06" r:id="rId22" name="CheckBox34"/>
      </mc:Fallback>
    </mc:AlternateContent>
    <mc:AlternateContent xmlns:mc="http://schemas.openxmlformats.org/markup-compatibility/2006">
      <mc:Choice Requires="x14">
        <control shapeId="2104" r:id="rId24" name="CheckBox33">
          <controlPr defaultSize="0" autoLine="0" autoPict="0" r:id="rId25">
            <anchor moveWithCells="1" sizeWithCells="1">
              <from>
                <xdr:col>37</xdr:col>
                <xdr:colOff>247650</xdr:colOff>
                <xdr:row>49</xdr:row>
                <xdr:rowOff>0</xdr:rowOff>
              </from>
              <to>
                <xdr:col>37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04" r:id="rId24" name="CheckBox33"/>
      </mc:Fallback>
    </mc:AlternateContent>
    <mc:AlternateContent xmlns:mc="http://schemas.openxmlformats.org/markup-compatibility/2006">
      <mc:Choice Requires="x14">
        <control shapeId="2102" r:id="rId26" name="CheckBox32">
          <controlPr defaultSize="0" autoLine="0" autoPict="0" r:id="rId27">
            <anchor moveWithCells="1" sizeWithCells="1">
              <from>
                <xdr:col>37</xdr:col>
                <xdr:colOff>247650</xdr:colOff>
                <xdr:row>49</xdr:row>
                <xdr:rowOff>0</xdr:rowOff>
              </from>
              <to>
                <xdr:col>37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02" r:id="rId26" name="CheckBox32"/>
      </mc:Fallback>
    </mc:AlternateContent>
    <mc:AlternateContent xmlns:mc="http://schemas.openxmlformats.org/markup-compatibility/2006">
      <mc:Choice Requires="x14">
        <control shapeId="2101" r:id="rId28" name="CheckBox31">
          <controlPr defaultSize="0" autoLine="0" autoPict="0" r:id="rId29">
            <anchor moveWithCells="1" sizeWithCells="1">
              <from>
                <xdr:col>37</xdr:col>
                <xdr:colOff>247650</xdr:colOff>
                <xdr:row>49</xdr:row>
                <xdr:rowOff>0</xdr:rowOff>
              </from>
              <to>
                <xdr:col>37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101" r:id="rId28" name="CheckBox31"/>
      </mc:Fallback>
    </mc:AlternateContent>
    <mc:AlternateContent xmlns:mc="http://schemas.openxmlformats.org/markup-compatibility/2006">
      <mc:Choice Requires="x14">
        <control shapeId="2099" r:id="rId30" name="CheckBox30">
          <controlPr defaultSize="0" autoLine="0" autoPict="0" r:id="rId31">
            <anchor moveWithCells="1" sizeWithCells="1">
              <from>
                <xdr:col>37</xdr:col>
                <xdr:colOff>247650</xdr:colOff>
                <xdr:row>49</xdr:row>
                <xdr:rowOff>0</xdr:rowOff>
              </from>
              <to>
                <xdr:col>37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99" r:id="rId30" name="CheckBox30"/>
      </mc:Fallback>
    </mc:AlternateContent>
    <mc:AlternateContent xmlns:mc="http://schemas.openxmlformats.org/markup-compatibility/2006">
      <mc:Choice Requires="x14">
        <control shapeId="2098" r:id="rId32" name="CheckBox29">
          <controlPr defaultSize="0" autoLine="0" autoPict="0" r:id="rId33">
            <anchor moveWithCells="1" sizeWithCells="1">
              <from>
                <xdr:col>37</xdr:col>
                <xdr:colOff>247650</xdr:colOff>
                <xdr:row>49</xdr:row>
                <xdr:rowOff>0</xdr:rowOff>
              </from>
              <to>
                <xdr:col>37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98" r:id="rId32" name="CheckBox29"/>
      </mc:Fallback>
    </mc:AlternateContent>
    <mc:AlternateContent xmlns:mc="http://schemas.openxmlformats.org/markup-compatibility/2006">
      <mc:Choice Requires="x14">
        <control shapeId="2095" r:id="rId34" name="CheckBox28">
          <controlPr defaultSize="0" autoLine="0" autoPict="0" r:id="rId35">
            <anchor moveWithCells="1" sizeWithCells="1">
              <from>
                <xdr:col>36</xdr:col>
                <xdr:colOff>247650</xdr:colOff>
                <xdr:row>49</xdr:row>
                <xdr:rowOff>0</xdr:rowOff>
              </from>
              <to>
                <xdr:col>36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95" r:id="rId34" name="CheckBox28"/>
      </mc:Fallback>
    </mc:AlternateContent>
    <mc:AlternateContent xmlns:mc="http://schemas.openxmlformats.org/markup-compatibility/2006">
      <mc:Choice Requires="x14">
        <control shapeId="2094" r:id="rId36" name="CheckBox27">
          <controlPr defaultSize="0" autoLine="0" autoPict="0" r:id="rId37">
            <anchor moveWithCells="1" sizeWithCells="1">
              <from>
                <xdr:col>36</xdr:col>
                <xdr:colOff>247650</xdr:colOff>
                <xdr:row>49</xdr:row>
                <xdr:rowOff>0</xdr:rowOff>
              </from>
              <to>
                <xdr:col>36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94" r:id="rId36" name="CheckBox27"/>
      </mc:Fallback>
    </mc:AlternateContent>
    <mc:AlternateContent xmlns:mc="http://schemas.openxmlformats.org/markup-compatibility/2006">
      <mc:Choice Requires="x14">
        <control shapeId="2093" r:id="rId38" name="CheckBox26">
          <controlPr defaultSize="0" autoLine="0" autoPict="0" r:id="rId39">
            <anchor moveWithCells="1" sizeWithCells="1">
              <from>
                <xdr:col>36</xdr:col>
                <xdr:colOff>247650</xdr:colOff>
                <xdr:row>49</xdr:row>
                <xdr:rowOff>0</xdr:rowOff>
              </from>
              <to>
                <xdr:col>36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93" r:id="rId38" name="CheckBox26"/>
      </mc:Fallback>
    </mc:AlternateContent>
    <mc:AlternateContent xmlns:mc="http://schemas.openxmlformats.org/markup-compatibility/2006">
      <mc:Choice Requires="x14">
        <control shapeId="2092" r:id="rId40" name="CheckBox25">
          <controlPr defaultSize="0" autoLine="0" autoPict="0" r:id="rId41">
            <anchor moveWithCells="1" sizeWithCells="1">
              <from>
                <xdr:col>36</xdr:col>
                <xdr:colOff>247650</xdr:colOff>
                <xdr:row>49</xdr:row>
                <xdr:rowOff>0</xdr:rowOff>
              </from>
              <to>
                <xdr:col>36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92" r:id="rId40" name="CheckBox25"/>
      </mc:Fallback>
    </mc:AlternateContent>
    <mc:AlternateContent xmlns:mc="http://schemas.openxmlformats.org/markup-compatibility/2006">
      <mc:Choice Requires="x14">
        <control shapeId="2091" r:id="rId42" name="CheckBox24">
          <controlPr defaultSize="0" autoLine="0" autoPict="0" r:id="rId43">
            <anchor moveWithCells="1" sizeWithCells="1">
              <from>
                <xdr:col>36</xdr:col>
                <xdr:colOff>247650</xdr:colOff>
                <xdr:row>49</xdr:row>
                <xdr:rowOff>0</xdr:rowOff>
              </from>
              <to>
                <xdr:col>36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91" r:id="rId42" name="CheckBox24"/>
      </mc:Fallback>
    </mc:AlternateContent>
    <mc:AlternateContent xmlns:mc="http://schemas.openxmlformats.org/markup-compatibility/2006">
      <mc:Choice Requires="x14">
        <control shapeId="2090" r:id="rId44" name="CheckBox23">
          <controlPr defaultSize="0" autoLine="0" autoPict="0" r:id="rId45">
            <anchor moveWithCells="1" sizeWithCells="1">
              <from>
                <xdr:col>36</xdr:col>
                <xdr:colOff>247650</xdr:colOff>
                <xdr:row>49</xdr:row>
                <xdr:rowOff>0</xdr:rowOff>
              </from>
              <to>
                <xdr:col>36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90" r:id="rId44" name="CheckBox23"/>
      </mc:Fallback>
    </mc:AlternateContent>
    <mc:AlternateContent xmlns:mc="http://schemas.openxmlformats.org/markup-compatibility/2006">
      <mc:Choice Requires="x14">
        <control shapeId="2089" r:id="rId46" name="CheckBox22">
          <controlPr defaultSize="0" autoLine="0" autoPict="0" r:id="rId47">
            <anchor moveWithCells="1" sizeWithCells="1">
              <from>
                <xdr:col>36</xdr:col>
                <xdr:colOff>247650</xdr:colOff>
                <xdr:row>49</xdr:row>
                <xdr:rowOff>0</xdr:rowOff>
              </from>
              <to>
                <xdr:col>36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89" r:id="rId46" name="CheckBox22"/>
      </mc:Fallback>
    </mc:AlternateContent>
    <mc:AlternateContent xmlns:mc="http://schemas.openxmlformats.org/markup-compatibility/2006">
      <mc:Choice Requires="x14">
        <control shapeId="2088" r:id="rId48" name="CheckBox21">
          <controlPr defaultSize="0" autoLine="0" autoPict="0" r:id="rId49">
            <anchor moveWithCells="1" sizeWithCells="1">
              <from>
                <xdr:col>35</xdr:col>
                <xdr:colOff>247650</xdr:colOff>
                <xdr:row>49</xdr:row>
                <xdr:rowOff>0</xdr:rowOff>
              </from>
              <to>
                <xdr:col>35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88" r:id="rId48" name="CheckBox21"/>
      </mc:Fallback>
    </mc:AlternateContent>
    <mc:AlternateContent xmlns:mc="http://schemas.openxmlformats.org/markup-compatibility/2006">
      <mc:Choice Requires="x14">
        <control shapeId="2087" r:id="rId50" name="CheckBox20">
          <controlPr defaultSize="0" autoLine="0" autoPict="0" r:id="rId51">
            <anchor moveWithCells="1" sizeWithCells="1">
              <from>
                <xdr:col>35</xdr:col>
                <xdr:colOff>247650</xdr:colOff>
                <xdr:row>49</xdr:row>
                <xdr:rowOff>0</xdr:rowOff>
              </from>
              <to>
                <xdr:col>35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87" r:id="rId50" name="CheckBox20"/>
      </mc:Fallback>
    </mc:AlternateContent>
    <mc:AlternateContent xmlns:mc="http://schemas.openxmlformats.org/markup-compatibility/2006">
      <mc:Choice Requires="x14">
        <control shapeId="2086" r:id="rId52" name="CheckBox19">
          <controlPr defaultSize="0" autoLine="0" autoPict="0" r:id="rId53">
            <anchor moveWithCells="1" sizeWithCells="1">
              <from>
                <xdr:col>35</xdr:col>
                <xdr:colOff>247650</xdr:colOff>
                <xdr:row>49</xdr:row>
                <xdr:rowOff>0</xdr:rowOff>
              </from>
              <to>
                <xdr:col>35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86" r:id="rId52" name="CheckBox19"/>
      </mc:Fallback>
    </mc:AlternateContent>
    <mc:AlternateContent xmlns:mc="http://schemas.openxmlformats.org/markup-compatibility/2006">
      <mc:Choice Requires="x14">
        <control shapeId="2084" r:id="rId54" name="CheckBox18">
          <controlPr defaultSize="0" autoLine="0" autoPict="0" r:id="rId55">
            <anchor moveWithCells="1" sizeWithCells="1">
              <from>
                <xdr:col>35</xdr:col>
                <xdr:colOff>247650</xdr:colOff>
                <xdr:row>49</xdr:row>
                <xdr:rowOff>0</xdr:rowOff>
              </from>
              <to>
                <xdr:col>35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84" r:id="rId54" name="CheckBox18"/>
      </mc:Fallback>
    </mc:AlternateContent>
    <mc:AlternateContent xmlns:mc="http://schemas.openxmlformats.org/markup-compatibility/2006">
      <mc:Choice Requires="x14">
        <control shapeId="2083" r:id="rId56" name="CheckBox17">
          <controlPr defaultSize="0" autoLine="0" autoPict="0" r:id="rId57">
            <anchor moveWithCells="1" sizeWithCells="1">
              <from>
                <xdr:col>35</xdr:col>
                <xdr:colOff>247650</xdr:colOff>
                <xdr:row>49</xdr:row>
                <xdr:rowOff>0</xdr:rowOff>
              </from>
              <to>
                <xdr:col>35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83" r:id="rId56" name="CheckBox17"/>
      </mc:Fallback>
    </mc:AlternateContent>
    <mc:AlternateContent xmlns:mc="http://schemas.openxmlformats.org/markup-compatibility/2006">
      <mc:Choice Requires="x14">
        <control shapeId="2082" r:id="rId58" name="CheckBox16">
          <controlPr defaultSize="0" autoLine="0" autoPict="0" r:id="rId59">
            <anchor moveWithCells="1" sizeWithCells="1">
              <from>
                <xdr:col>35</xdr:col>
                <xdr:colOff>247650</xdr:colOff>
                <xdr:row>49</xdr:row>
                <xdr:rowOff>0</xdr:rowOff>
              </from>
              <to>
                <xdr:col>35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82" r:id="rId58" name="CheckBox16"/>
      </mc:Fallback>
    </mc:AlternateContent>
    <mc:AlternateContent xmlns:mc="http://schemas.openxmlformats.org/markup-compatibility/2006">
      <mc:Choice Requires="x14">
        <control shapeId="2081" r:id="rId60" name="CheckBox15">
          <controlPr defaultSize="0" autoLine="0" autoPict="0" r:id="rId61">
            <anchor moveWithCells="1" sizeWithCells="1">
              <from>
                <xdr:col>35</xdr:col>
                <xdr:colOff>247650</xdr:colOff>
                <xdr:row>49</xdr:row>
                <xdr:rowOff>0</xdr:rowOff>
              </from>
              <to>
                <xdr:col>35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81" r:id="rId60" name="CheckBox15"/>
      </mc:Fallback>
    </mc:AlternateContent>
    <mc:AlternateContent xmlns:mc="http://schemas.openxmlformats.org/markup-compatibility/2006">
      <mc:Choice Requires="x14">
        <control shapeId="2079" r:id="rId62" name="CheckBox14">
          <controlPr defaultSize="0" autoLine="0" autoPict="0" r:id="rId63">
            <anchor moveWithCells="1" sizeWithCells="1">
              <from>
                <xdr:col>33</xdr:col>
                <xdr:colOff>247650</xdr:colOff>
                <xdr:row>49</xdr:row>
                <xdr:rowOff>0</xdr:rowOff>
              </from>
              <to>
                <xdr:col>33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9" r:id="rId62" name="CheckBox14"/>
      </mc:Fallback>
    </mc:AlternateContent>
    <mc:AlternateContent xmlns:mc="http://schemas.openxmlformats.org/markup-compatibility/2006">
      <mc:Choice Requires="x14">
        <control shapeId="2078" r:id="rId64" name="CheckBox13">
          <controlPr defaultSize="0" autoLine="0" autoPict="0" r:id="rId65">
            <anchor moveWithCells="1" sizeWithCells="1">
              <from>
                <xdr:col>33</xdr:col>
                <xdr:colOff>247650</xdr:colOff>
                <xdr:row>49</xdr:row>
                <xdr:rowOff>0</xdr:rowOff>
              </from>
              <to>
                <xdr:col>33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8" r:id="rId64" name="CheckBox13"/>
      </mc:Fallback>
    </mc:AlternateContent>
    <mc:AlternateContent xmlns:mc="http://schemas.openxmlformats.org/markup-compatibility/2006">
      <mc:Choice Requires="x14">
        <control shapeId="2077" r:id="rId66" name="CheckBox12">
          <controlPr defaultSize="0" autoLine="0" autoPict="0" r:id="rId67">
            <anchor moveWithCells="1" sizeWithCells="1">
              <from>
                <xdr:col>33</xdr:col>
                <xdr:colOff>247650</xdr:colOff>
                <xdr:row>49</xdr:row>
                <xdr:rowOff>0</xdr:rowOff>
              </from>
              <to>
                <xdr:col>33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7" r:id="rId66" name="CheckBox12"/>
      </mc:Fallback>
    </mc:AlternateContent>
    <mc:AlternateContent xmlns:mc="http://schemas.openxmlformats.org/markup-compatibility/2006">
      <mc:Choice Requires="x14">
        <control shapeId="2076" r:id="rId68" name="CheckBox11">
          <controlPr defaultSize="0" autoLine="0" autoPict="0" r:id="rId69">
            <anchor moveWithCells="1" sizeWithCells="1">
              <from>
                <xdr:col>33</xdr:col>
                <xdr:colOff>247650</xdr:colOff>
                <xdr:row>49</xdr:row>
                <xdr:rowOff>0</xdr:rowOff>
              </from>
              <to>
                <xdr:col>33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6" r:id="rId68" name="CheckBox11"/>
      </mc:Fallback>
    </mc:AlternateContent>
    <mc:AlternateContent xmlns:mc="http://schemas.openxmlformats.org/markup-compatibility/2006">
      <mc:Choice Requires="x14">
        <control shapeId="2075" r:id="rId70" name="CheckBox10">
          <controlPr defaultSize="0" autoLine="0" autoPict="0" r:id="rId71">
            <anchor moveWithCells="1" sizeWithCells="1">
              <from>
                <xdr:col>33</xdr:col>
                <xdr:colOff>247650</xdr:colOff>
                <xdr:row>49</xdr:row>
                <xdr:rowOff>0</xdr:rowOff>
              </from>
              <to>
                <xdr:col>33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5" r:id="rId70" name="CheckBox10"/>
      </mc:Fallback>
    </mc:AlternateContent>
    <mc:AlternateContent xmlns:mc="http://schemas.openxmlformats.org/markup-compatibility/2006">
      <mc:Choice Requires="x14">
        <control shapeId="2074" r:id="rId72" name="CheckBox9">
          <controlPr defaultSize="0" autoLine="0" autoPict="0" r:id="rId73">
            <anchor moveWithCells="1" sizeWithCells="1">
              <from>
                <xdr:col>34</xdr:col>
                <xdr:colOff>247650</xdr:colOff>
                <xdr:row>49</xdr:row>
                <xdr:rowOff>0</xdr:rowOff>
              </from>
              <to>
                <xdr:col>34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4" r:id="rId72" name="CheckBox9"/>
      </mc:Fallback>
    </mc:AlternateContent>
    <mc:AlternateContent xmlns:mc="http://schemas.openxmlformats.org/markup-compatibility/2006">
      <mc:Choice Requires="x14">
        <control shapeId="2072" r:id="rId74" name="CheckBox8">
          <controlPr defaultSize="0" autoLine="0" autoPict="0" r:id="rId75">
            <anchor moveWithCells="1" sizeWithCells="1">
              <from>
                <xdr:col>34</xdr:col>
                <xdr:colOff>247650</xdr:colOff>
                <xdr:row>49</xdr:row>
                <xdr:rowOff>0</xdr:rowOff>
              </from>
              <to>
                <xdr:col>34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2" r:id="rId74" name="CheckBox8"/>
      </mc:Fallback>
    </mc:AlternateContent>
    <mc:AlternateContent xmlns:mc="http://schemas.openxmlformats.org/markup-compatibility/2006">
      <mc:Choice Requires="x14">
        <control shapeId="2071" r:id="rId76" name="CheckBox7">
          <controlPr defaultSize="0" autoLine="0" autoPict="0" r:id="rId77">
            <anchor moveWithCells="1" sizeWithCells="1">
              <from>
                <xdr:col>34</xdr:col>
                <xdr:colOff>247650</xdr:colOff>
                <xdr:row>49</xdr:row>
                <xdr:rowOff>0</xdr:rowOff>
              </from>
              <to>
                <xdr:col>34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1" r:id="rId76" name="CheckBox7"/>
      </mc:Fallback>
    </mc:AlternateContent>
    <mc:AlternateContent xmlns:mc="http://schemas.openxmlformats.org/markup-compatibility/2006">
      <mc:Choice Requires="x14">
        <control shapeId="2070" r:id="rId78" name="CheckBox6">
          <controlPr defaultSize="0" autoLine="0" autoPict="0" r:id="rId79">
            <anchor moveWithCells="1" sizeWithCells="1">
              <from>
                <xdr:col>34</xdr:col>
                <xdr:colOff>247650</xdr:colOff>
                <xdr:row>49</xdr:row>
                <xdr:rowOff>0</xdr:rowOff>
              </from>
              <to>
                <xdr:col>34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70" r:id="rId78" name="CheckBox6"/>
      </mc:Fallback>
    </mc:AlternateContent>
    <mc:AlternateContent xmlns:mc="http://schemas.openxmlformats.org/markup-compatibility/2006">
      <mc:Choice Requires="x14">
        <control shapeId="2069" r:id="rId80" name="CheckBox5">
          <controlPr defaultSize="0" autoLine="0" autoPict="0" r:id="rId81">
            <anchor moveWithCells="1" sizeWithCells="1">
              <from>
                <xdr:col>34</xdr:col>
                <xdr:colOff>247650</xdr:colOff>
                <xdr:row>49</xdr:row>
                <xdr:rowOff>0</xdr:rowOff>
              </from>
              <to>
                <xdr:col>34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69" r:id="rId80" name="CheckBox5"/>
      </mc:Fallback>
    </mc:AlternateContent>
    <mc:AlternateContent xmlns:mc="http://schemas.openxmlformats.org/markup-compatibility/2006">
      <mc:Choice Requires="x14">
        <control shapeId="2068" r:id="rId82" name="CheckBox1">
          <controlPr defaultSize="0" autoLine="0" autoPict="0" r:id="rId83">
            <anchor moveWithCells="1" sizeWithCells="1">
              <from>
                <xdr:col>34</xdr:col>
                <xdr:colOff>247650</xdr:colOff>
                <xdr:row>49</xdr:row>
                <xdr:rowOff>0</xdr:rowOff>
              </from>
              <to>
                <xdr:col>34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68" r:id="rId82" name="CheckBox1"/>
      </mc:Fallback>
    </mc:AlternateContent>
    <mc:AlternateContent xmlns:mc="http://schemas.openxmlformats.org/markup-compatibility/2006">
      <mc:Choice Requires="x14">
        <control shapeId="2065" r:id="rId84" name="CheckBox4">
          <controlPr defaultSize="0" autoLine="0" autoPict="0" r:id="rId85">
            <anchor moveWithCells="1" sizeWithCells="1">
              <from>
                <xdr:col>34</xdr:col>
                <xdr:colOff>247650</xdr:colOff>
                <xdr:row>49</xdr:row>
                <xdr:rowOff>0</xdr:rowOff>
              </from>
              <to>
                <xdr:col>34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65" r:id="rId84" name="CheckBox4"/>
      </mc:Fallback>
    </mc:AlternateContent>
    <mc:AlternateContent xmlns:mc="http://schemas.openxmlformats.org/markup-compatibility/2006">
      <mc:Choice Requires="x14">
        <control shapeId="2063" r:id="rId86" name="CheckBox3">
          <controlPr defaultSize="0" autoLine="0" autoPict="0" r:id="rId87">
            <anchor moveWithCells="1" sizeWithCells="1">
              <from>
                <xdr:col>33</xdr:col>
                <xdr:colOff>247650</xdr:colOff>
                <xdr:row>49</xdr:row>
                <xdr:rowOff>0</xdr:rowOff>
              </from>
              <to>
                <xdr:col>33</xdr:col>
                <xdr:colOff>381000</xdr:colOff>
                <xdr:row>49</xdr:row>
                <xdr:rowOff>0</xdr:rowOff>
              </to>
            </anchor>
          </controlPr>
        </control>
      </mc:Choice>
      <mc:Fallback>
        <control shapeId="2063" r:id="rId86" name="CheckBox3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Bobigny</vt:lpstr>
      <vt:lpstr>Toulouse</vt:lpstr>
      <vt:lpstr>Paris</vt:lpstr>
      <vt:lpstr>Villette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lacy</cp:lastModifiedBy>
  <dcterms:created xsi:type="dcterms:W3CDTF">2006-09-16T00:00:00Z</dcterms:created>
  <dcterms:modified xsi:type="dcterms:W3CDTF">2014-08-02T05:24:11Z</dcterms:modified>
</cp:coreProperties>
</file>