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65" windowWidth="19935" windowHeight="7710" activeTab="1"/>
  </bookViews>
  <sheets>
    <sheet name="Feuil5" sheetId="8" r:id="rId1"/>
    <sheet name="Feuil3" sheetId="5" r:id="rId2"/>
    <sheet name="BD" sheetId="4" r:id="rId3"/>
    <sheet name="d1" sheetId="11" r:id="rId4"/>
    <sheet name="d2" sheetId="12" r:id="rId5"/>
  </sheets>
  <externalReferences>
    <externalReference r:id="rId6"/>
    <externalReference r:id="rId7"/>
    <externalReference r:id="rId8"/>
  </externalReferences>
  <definedNames>
    <definedName name="___cal1" localSheetId="3">#REF!</definedName>
    <definedName name="___cal1" localSheetId="4">#REF!</definedName>
    <definedName name="___cal1">#REF!</definedName>
    <definedName name="___r" localSheetId="3">#REF!</definedName>
    <definedName name="___r" localSheetId="4">#REF!</definedName>
    <definedName name="___r">#REF!</definedName>
    <definedName name="__cal1" localSheetId="3">#REF!</definedName>
    <definedName name="__cal1" localSheetId="4">#REF!</definedName>
    <definedName name="__cal1">#REF!</definedName>
    <definedName name="__r" localSheetId="3">#REF!</definedName>
    <definedName name="__r" localSheetId="4">#REF!</definedName>
    <definedName name="__r">#REF!</definedName>
    <definedName name="_cal1" localSheetId="3">#REF!</definedName>
    <definedName name="_cal1" localSheetId="4">#REF!</definedName>
    <definedName name="_cal1">#REF!</definedName>
    <definedName name="_cal10" localSheetId="3">#REF!</definedName>
    <definedName name="_cal10" localSheetId="4">#REF!</definedName>
    <definedName name="_cal10">#REF!</definedName>
    <definedName name="_cal11" localSheetId="3">#REF!</definedName>
    <definedName name="_cal11" localSheetId="4">#REF!</definedName>
    <definedName name="_cal11">#REF!</definedName>
    <definedName name="_cal12" localSheetId="3">#REF!</definedName>
    <definedName name="_cal12" localSheetId="4">#REF!</definedName>
    <definedName name="_cal12">#REF!</definedName>
    <definedName name="_cal2" localSheetId="3">#REF!</definedName>
    <definedName name="_cal2" localSheetId="4">#REF!</definedName>
    <definedName name="_cal2">#REF!</definedName>
    <definedName name="_cal3" localSheetId="3">#REF!</definedName>
    <definedName name="_cal3" localSheetId="4">#REF!</definedName>
    <definedName name="_cal3">#REF!</definedName>
    <definedName name="_cal4" localSheetId="3">#REF!</definedName>
    <definedName name="_cal4" localSheetId="4">#REF!</definedName>
    <definedName name="_cal4">#REF!</definedName>
    <definedName name="_cal5" localSheetId="3">#REF!</definedName>
    <definedName name="_cal5" localSheetId="4">#REF!</definedName>
    <definedName name="_cal5">#REF!</definedName>
    <definedName name="_cal6" localSheetId="3">#REF!</definedName>
    <definedName name="_cal6" localSheetId="4">#REF!</definedName>
    <definedName name="_cal6">#REF!</definedName>
    <definedName name="_cal7" localSheetId="3">#REF!</definedName>
    <definedName name="_cal7" localSheetId="4">#REF!</definedName>
    <definedName name="_cal7">#REF!</definedName>
    <definedName name="_cal8" localSheetId="3">#REF!</definedName>
    <definedName name="_cal8" localSheetId="4">#REF!</definedName>
    <definedName name="_cal8">#REF!</definedName>
    <definedName name="_cal9" localSheetId="3">#REF!</definedName>
    <definedName name="_cal9" localSheetId="4">#REF!</definedName>
    <definedName name="_cal9">#REF!</definedName>
    <definedName name="_r" localSheetId="3">#REF!</definedName>
    <definedName name="_r" localSheetId="4">#REF!</definedName>
    <definedName name="_r">#REF!</definedName>
    <definedName name="a" localSheetId="3">#REF!</definedName>
    <definedName name="a" localSheetId="4">#REF!</definedName>
    <definedName name="a">#REF!</definedName>
    <definedName name="adresse" localSheetId="3">#REF!</definedName>
    <definedName name="adresse" localSheetId="4">#REF!</definedName>
    <definedName name="adresse">#REF!</definedName>
    <definedName name="an">[1]calend!$B$2:$B$51</definedName>
    <definedName name="Année" localSheetId="3">#REF!</definedName>
    <definedName name="Année" localSheetId="4">#REF!</definedName>
    <definedName name="Année">#REF!</definedName>
    <definedName name="BD">OFFSET([2]TCDLignesVides!$A$1,,,MAX(IF([2]TCDLignesVides!$A$1:$E$1000&lt;&gt;"",ROW([2]TCDLignesVides!$A$1:$E$1000),0)),5)</definedName>
    <definedName name="BDF">#N/A</definedName>
    <definedName name="ca">OFFSET([2]GrapheDyn!$B$2,0,0,COUNTA([2]GrapheDyn!$B$1:$B$65536)-1)</definedName>
    <definedName name="CaJours">OFFSET([2]GrapheJours!$B$2,[2]GrapheJours!$K$2-[2]GrapheJours!$A$2,0,[2]GrapheJours!$L$2-[2]GrapheJours!$K$2+1)</definedName>
    <definedName name="cal" localSheetId="3">#REF!</definedName>
    <definedName name="cal" localSheetId="4">#REF!</definedName>
    <definedName name="cal">#REF!</definedName>
    <definedName name="cal_1">[1]Année!$C$9:$D$39</definedName>
    <definedName name="cal_10">[1]Année!$R$44:$S$74</definedName>
    <definedName name="cal_11">[1]Année!$W$44:$X$74</definedName>
    <definedName name="cal_12">[1]Année!$AB$44:$AC$74</definedName>
    <definedName name="cal_2">[1]Année!$H$9:$I$39</definedName>
    <definedName name="cal_3">[1]Année!$M$9:$N$39</definedName>
    <definedName name="cal_4">[1]Année!$R$9:$S$39</definedName>
    <definedName name="cal_5">[1]Année!$W$9:$X$39</definedName>
    <definedName name="cal_6">[1]Année!$AB$9:$AC$39</definedName>
    <definedName name="cal_7">[1]Année!$C$44:$D$74</definedName>
    <definedName name="cal_8">[1]Année!$H$44:$I$74</definedName>
    <definedName name="cal_9">[1]Année!$M$44:$N$74</definedName>
    <definedName name="caland_mois" localSheetId="3">#REF!</definedName>
    <definedName name="caland_mois" localSheetId="4">#REF!</definedName>
    <definedName name="caland_mois">#REF!</definedName>
    <definedName name="calendrier_an">[1]Année!$E$9:$E$39,[1]Année!$J$9:$J$39,[1]Année!$O$9:$O$39,[1]Année!$T$9:$T$39,[1]Année!$Y$9:$Y$39,[1]Année!$AD$9:$AD$39,[1]Année!$E$44:$E$74,[1]Année!$J$44:$J$74,[1]Année!$O$44:$O$74,[1]Année!$T$44:$T$74,[1]Année!$Y$44:$Y$74,[1]Année!$AD$44:$AD$74</definedName>
    <definedName name="calendrier_mois">[1]Mois!$C$11:$I$11,[1]Mois!$C$19:$I$19,[1]Mois!$C$27:$I$27,[1]Mois!$C$35:$I$35,[1]Mois!$C$43:$I$43</definedName>
    <definedName name="CaMois2">OFFSET([2]GrapheMois!$B$2,[2]GrapheMois!$I$2,0,[2]GrapheMois!$J$2-[2]GrapheMois!$I$2+1)</definedName>
    <definedName name="camois3">OFFSET([2]GrapheDyn2!$B$2,,,MAX(IF([2]GrapheDyn2!$A$2:$A$1000&lt;&gt;"",ROW([2]GrapheDyn2!$A$2:$A$1000),0))-1)</definedName>
    <definedName name="choix_style">[1]Accueil!$C$7</definedName>
    <definedName name="CPC_Laro" localSheetId="3">#REF!</definedName>
    <definedName name="CPC_Laro" localSheetId="4">#REF!</definedName>
    <definedName name="CPC_Laro">#REF!</definedName>
    <definedName name="dat_j">[1]Jour!$N$10</definedName>
    <definedName name="dat_j2" localSheetId="3">#REF!</definedName>
    <definedName name="dat_j2" localSheetId="4">#REF!</definedName>
    <definedName name="dat_j2">#REF!</definedName>
    <definedName name="dat_j3">[1]Mois!$L$2</definedName>
    <definedName name="dateclef">[1]Année!$M$5</definedName>
    <definedName name="début">[2]ChampDynamiqueFlottant!$B$14</definedName>
    <definedName name="dh" localSheetId="3">[1]Rappels!#REF!</definedName>
    <definedName name="dh" localSheetId="4">[1]Rappels!#REF!</definedName>
    <definedName name="dh">[1]Rappels!#REF!</definedName>
    <definedName name="données">[2]DecalerSomme5!$B$8:$C$19</definedName>
    <definedName name="données_facture" localSheetId="3">#REF!,#REF!,#REF!,#REF!</definedName>
    <definedName name="données_facture" localSheetId="4">#REF!,#REF!,#REF!,#REF!</definedName>
    <definedName name="données_facture">#REF!,#REF!,#REF!,#REF!</definedName>
    <definedName name="Duree" localSheetId="3">OFFSET(#REF!,1,0,MATCH("zz",#REF!)-1)</definedName>
    <definedName name="Duree" localSheetId="4">OFFSET(#REF!,1,0,MATCH("zz",#REF!)-1)</definedName>
    <definedName name="Duree">OFFSET(#REF!,1,0,MATCH("zz",#REF!)-1)</definedName>
    <definedName name="EQ_j">[1]calend!$A$23</definedName>
    <definedName name="feries">[1]calend!$N$2:$AC$2</definedName>
    <definedName name="Fériés" localSheetId="3">#REF!</definedName>
    <definedName name="Fériés" localSheetId="4">#REF!</definedName>
    <definedName name="Fériés">#REF!</definedName>
    <definedName name="feries_A">[1]calend!$N$5:$AC$5</definedName>
    <definedName name="feries_M">[1]calend!$N$4:$AC$4</definedName>
    <definedName name="feries_S">[1]calend!$N$3:$AC$3</definedName>
    <definedName name="h_deb">[1]Jour!$N$7</definedName>
    <definedName name="h_deb1">[1]calend!$G$5</definedName>
    <definedName name="h_deb2">[1]calend!$G$12</definedName>
    <definedName name="h_debS" localSheetId="3">#REF!</definedName>
    <definedName name="h_debS" localSheetId="4">#REF!</definedName>
    <definedName name="h_debS">#REF!</definedName>
    <definedName name="h_fin">[1]Jour!$N$8</definedName>
    <definedName name="h_fin1">[1]calend!$G$6</definedName>
    <definedName name="h_fin2">[1]calend!$G$13</definedName>
    <definedName name="h_finS" localSheetId="3">#REF!</definedName>
    <definedName name="h_finS" localSheetId="4">#REF!</definedName>
    <definedName name="h_finS">#REF!</definedName>
    <definedName name="hdeb" localSheetId="3">[1]calend!#REF!</definedName>
    <definedName name="hdeb" localSheetId="4">[1]calend!#REF!</definedName>
    <definedName name="hdeb">[1]calend!#REF!</definedName>
    <definedName name="heures">OFFSET([1]calend!$I$2,0,0,COUNT([1]calend!$I$1:$I$65536))</definedName>
    <definedName name="heures_fin">OFFSET([1]calend!$J$2,0,0,COUNT([1]calend!$J$1:$J$65536))</definedName>
    <definedName name="heures_fin2">OFFSET([1]calend!$L$2,0,0,COUNT([1]calend!$L$1:$L$65536))</definedName>
    <definedName name="heures2">OFFSET([1]calend!$K$2,0,0,COUNT([1]calend!$K$1:$K$65536))</definedName>
    <definedName name="heures3">OFFSET([1]calend!$M$2,0,0,COUNT([1]calend!$M$1:$M$65536))</definedName>
    <definedName name="Horaires" localSheetId="3">OFFSET(#REF!,1,0,MATCH("zz",#REF!)-1)</definedName>
    <definedName name="Horaires" localSheetId="4">OFFSET(#REF!,1,0,MATCH("zz",#REF!)-1)</definedName>
    <definedName name="Horaires">OFFSET(#REF!,1,0,MATCH("zz",#REF!)-1)</definedName>
    <definedName name="hre">[1]calend!$G$17</definedName>
    <definedName name="hres_J" localSheetId="3">#REF!</definedName>
    <definedName name="hres_J" localSheetId="4">#REF!</definedName>
    <definedName name="hres_J">#REF!</definedName>
    <definedName name="hres_S" localSheetId="3">#REF!</definedName>
    <definedName name="hres_S" localSheetId="4">#REF!</definedName>
    <definedName name="hres_S">#REF!</definedName>
    <definedName name="hres_totales">[1]calend!$AE$2:$AE$96</definedName>
    <definedName name="HTML_CodePage" hidden="1">1252</definedName>
    <definedName name="HTML_Control" localSheetId="2" hidden="1">{"'Feuil1'!$A$1:$F$53"}</definedName>
    <definedName name="HTML_Control" localSheetId="1" hidden="1">{"'Feuil1'!$A$1:$F$53"}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interv">[1]Jour!$N$9</definedName>
    <definedName name="intervalle">[1]calend!$E$2:$E$4</definedName>
    <definedName name="intervS" localSheetId="3">#REF!</definedName>
    <definedName name="intervS" localSheetId="4">#REF!</definedName>
    <definedName name="intervS">#REF!</definedName>
    <definedName name="j_feries">[1]calend!$N$1:$AC$5</definedName>
    <definedName name="Jour">OFFSET([2]GrapheJours!$A$2,[2]GrapheJours!$K$2-[2]GrapheJours!$A$2,0,[2]GrapheJours!$L$2-[2]GrapheJours!$K$2+1)</definedName>
    <definedName name="jours">[1]calend!$A$16:$A$22</definedName>
    <definedName name="liste_taches">OFFSET([1]Rappels!$B$2,0,0,COUNTA([1]Rappels!$B$1:$B$65536)-1)</definedName>
    <definedName name="m" localSheetId="3">#REF!</definedName>
    <definedName name="m" localSheetId="4">#REF!</definedName>
    <definedName name="m">#REF!</definedName>
    <definedName name="MaBd">OFFSET([2]TCDDynamique!$A$1,0,0,COUNTA([2]TCDDynamique!$A$1:$A$65536),6)</definedName>
    <definedName name="mJ" localSheetId="3">[1]Jour!#REF!</definedName>
    <definedName name="mJ" localSheetId="4">[1]Jour!#REF!</definedName>
    <definedName name="mJ">[1]Jour!#REF!</definedName>
    <definedName name="mM" localSheetId="3">#REF!</definedName>
    <definedName name="mM" localSheetId="4">#REF!</definedName>
    <definedName name="mM">#REF!</definedName>
    <definedName name="mmJ" localSheetId="3">[1]Jour!#REF!</definedName>
    <definedName name="mmJ" localSheetId="4">[1]Jour!#REF!</definedName>
    <definedName name="mmJ">[1]Jour!#REF!</definedName>
    <definedName name="mois">[1]calend!$A$2:$A$13</definedName>
    <definedName name="mois1" localSheetId="3">#REF!</definedName>
    <definedName name="mois1" localSheetId="4">#REF!</definedName>
    <definedName name="mois1">#REF!</definedName>
    <definedName name="Mois2">OFFSET([2]GrapheMois!$A$2,[2]GrapheMois!$I$2-1,0,[2]GrapheMois!$J$2-[2]GrapheMois!$I$2+1)</definedName>
    <definedName name="Mois3">OFFSET([2]GrapheDyn2!$A$2,,,MAX(IF([2]GrapheDyn2!$A$2:$A$1000&lt;&gt;"",ROW([2]GrapheDyn2!$A$2:$A$1000),0))-1)</definedName>
    <definedName name="MoisProduit">OFFSET([2]Graphe!$B$2:$B$7,0,[2]Graphe!$H$2-1)</definedName>
    <definedName name="monchamp">OFFSET([2]SommechampDyn!$B$2,0,0,COUNTA([2]SommechampDyn!$B$1:$B$65536)-1,[2]SommechampDyn!$M$2)</definedName>
    <definedName name="Mots2">[3]Feuil1!$Q$2:$Q$14</definedName>
    <definedName name="Mots3">[3]Feuil1!$Q$20:$Q$32</definedName>
    <definedName name="mS" localSheetId="3">#REF!</definedName>
    <definedName name="mS" localSheetId="4">#REF!</definedName>
    <definedName name="mS">#REF!</definedName>
    <definedName name="NListe">[3]Liste!$B$2:$S$22</definedName>
    <definedName name="no_facture" localSheetId="3">#REF!</definedName>
    <definedName name="no_facture" localSheetId="4">#REF!</definedName>
    <definedName name="no_facture">#REF!</definedName>
    <definedName name="num_jour">[1]calend!$A$26:$A$30</definedName>
    <definedName name="objectifs" localSheetId="3">#REF!</definedName>
    <definedName name="objectifs" localSheetId="4">#REF!</definedName>
    <definedName name="objectifs">#REF!</definedName>
    <definedName name="POIUYT">OFFSET([2]GrapheDyn!$A$2,0,0,COUNTA([2]GrapheDyn!$A$1:$A$65536)-1)</definedName>
    <definedName name="PremJour">41852</definedName>
    <definedName name="PremJourAn">41640</definedName>
    <definedName name="PremJourMois">41852</definedName>
    <definedName name="PremJourSem">41852</definedName>
    <definedName name="produit">[2]Graphe!$A$2:$A$7</definedName>
    <definedName name="produits" localSheetId="3">#REF!</definedName>
    <definedName name="produits" localSheetId="4">#REF!</definedName>
    <definedName name="produits">#REF!</definedName>
    <definedName name="puissance">[2]Elec!$A$3:$A$33</definedName>
    <definedName name="rv_J" localSheetId="3">#REF!</definedName>
    <definedName name="rv_J" localSheetId="4">#REF!</definedName>
    <definedName name="rv_J">#REF!</definedName>
    <definedName name="rv_S" localSheetId="3">#REF!</definedName>
    <definedName name="rv_S" localSheetId="4">#REF!</definedName>
    <definedName name="rv_S">#REF!</definedName>
    <definedName name="section">[2]Elec!$B$2:$Q$2</definedName>
    <definedName name="site" localSheetId="3">#REF!</definedName>
    <definedName name="site" localSheetId="4">#REF!</definedName>
    <definedName name="site">#REF!</definedName>
    <definedName name="style">[1]calend!$F$25:$F$26</definedName>
    <definedName name="taches_J" localSheetId="3">#REF!</definedName>
    <definedName name="taches_J" localSheetId="4">#REF!</definedName>
    <definedName name="taches_J">#REF!</definedName>
    <definedName name="taches_M" localSheetId="3">#REF!</definedName>
    <definedName name="taches_M" localSheetId="4">#REF!</definedName>
    <definedName name="taches_M">#REF!</definedName>
    <definedName name="taches_S" localSheetId="3">#REF!</definedName>
    <definedName name="taches_S" localSheetId="4">#REF!</definedName>
    <definedName name="taches_S">#REF!</definedName>
    <definedName name="titres">[3]Liste!$A$2:$A$22</definedName>
    <definedName name="y" localSheetId="3">#REF!</definedName>
    <definedName name="y" localSheetId="4">#REF!</definedName>
    <definedName name="y">#REF!</definedName>
    <definedName name="y2A">[1]calend!$AD$5</definedName>
    <definedName name="y2J">[1]calend!$AD$2</definedName>
    <definedName name="y2M">[1]calend!$AD$4</definedName>
    <definedName name="y2S">[1]calend!$AD$3</definedName>
    <definedName name="yA">[1]Année!$AG$3</definedName>
    <definedName name="yM" localSheetId="3">#REF!</definedName>
    <definedName name="yM" localSheetId="4">#REF!</definedName>
    <definedName name="yM">#REF!</definedName>
    <definedName name="yS" localSheetId="3">#REF!</definedName>
    <definedName name="yS" localSheetId="4">#REF!</definedName>
    <definedName name="yS">#REF!</definedName>
    <definedName name="ZCdeb">[1]Jour!$N$4</definedName>
    <definedName name="ZCdebS" localSheetId="3">#REF!</definedName>
    <definedName name="ZCdebS" localSheetId="4">#REF!</definedName>
    <definedName name="ZCdebS">#REF!</definedName>
    <definedName name="ZCfin">[1]Jour!$N$5</definedName>
    <definedName name="ZCfinS" localSheetId="3">#REF!</definedName>
    <definedName name="ZCfinS" localSheetId="4">#REF!</definedName>
    <definedName name="ZCfinS">#REF!</definedName>
    <definedName name="ZCint">[1]Jour!$N$6</definedName>
    <definedName name="ZCintS" localSheetId="3">#REF!</definedName>
    <definedName name="ZCintS" localSheetId="4">#REF!</definedName>
    <definedName name="ZCintS">#REF!</definedName>
    <definedName name="ZCjour" localSheetId="3">[1]Jour!#REF!</definedName>
    <definedName name="ZCjour" localSheetId="4">[1]Jour!#REF!</definedName>
    <definedName name="ZCjour">[1]Jour!#REF!</definedName>
  </definedNames>
  <calcPr calcId="145621"/>
</workbook>
</file>

<file path=xl/calcChain.xml><?xml version="1.0" encoding="utf-8"?>
<calcChain xmlns="http://schemas.openxmlformats.org/spreadsheetml/2006/main">
  <c r="F7" i="5" l="1"/>
  <c r="G7" i="5"/>
  <c r="F8" i="5"/>
  <c r="G8" i="5"/>
  <c r="F9" i="5"/>
  <c r="G9" i="5"/>
  <c r="F10" i="5"/>
  <c r="G10" i="5"/>
  <c r="F11" i="5"/>
  <c r="G11" i="5"/>
  <c r="F12" i="5"/>
  <c r="G12" i="5"/>
  <c r="F13" i="5"/>
  <c r="G13" i="5"/>
  <c r="F14" i="5"/>
  <c r="G14" i="5"/>
  <c r="F15" i="5"/>
  <c r="G15" i="5"/>
  <c r="F16" i="5"/>
  <c r="G16" i="5"/>
  <c r="F17" i="5"/>
  <c r="G17" i="5"/>
  <c r="F18" i="5"/>
  <c r="G18" i="5"/>
  <c r="F19" i="5"/>
  <c r="G19" i="5"/>
  <c r="F20" i="5"/>
  <c r="G20" i="5"/>
  <c r="F21" i="5"/>
  <c r="G21" i="5"/>
  <c r="F22" i="5"/>
  <c r="G22" i="5"/>
  <c r="F23" i="5"/>
  <c r="G23" i="5"/>
  <c r="F24" i="5"/>
  <c r="G24" i="5"/>
  <c r="D23" i="5" l="1"/>
  <c r="S39" i="5" l="1"/>
  <c r="S38" i="5"/>
  <c r="S37" i="5"/>
  <c r="S36" i="5"/>
  <c r="S35" i="5"/>
  <c r="AZ33" i="5" l="1"/>
  <c r="AR33" i="5"/>
  <c r="AJ33" i="5"/>
  <c r="AB33" i="5"/>
  <c r="T33" i="5"/>
  <c r="L33" i="5"/>
  <c r="D33" i="5"/>
  <c r="BF7" i="5" l="1"/>
  <c r="AY39" i="5" l="1"/>
  <c r="AY38" i="5"/>
  <c r="AY37" i="5"/>
  <c r="AY36" i="5"/>
  <c r="AQ39" i="5"/>
  <c r="AQ38" i="5"/>
  <c r="AQ37" i="5"/>
  <c r="AQ36" i="5"/>
  <c r="AQ35" i="5"/>
  <c r="AI39" i="5"/>
  <c r="AI38" i="5"/>
  <c r="AI37" i="5"/>
  <c r="AI36" i="5"/>
  <c r="AA39" i="5"/>
  <c r="AA38" i="5"/>
  <c r="AA37" i="5"/>
  <c r="AA36" i="5"/>
  <c r="K39" i="5"/>
  <c r="K38" i="5"/>
  <c r="K37" i="5"/>
  <c r="K36" i="5"/>
  <c r="C39" i="5"/>
  <c r="C38" i="5"/>
  <c r="C37" i="5"/>
  <c r="C36" i="5"/>
  <c r="BR45" i="8" l="1"/>
  <c r="BS45" i="8"/>
  <c r="BT45" i="8"/>
  <c r="BU45" i="8"/>
  <c r="BV45" i="8"/>
  <c r="BW45" i="8"/>
  <c r="BX45" i="8"/>
  <c r="BR50" i="8"/>
  <c r="BS50" i="8"/>
  <c r="BT50" i="8"/>
  <c r="BU50" i="8"/>
  <c r="BV50" i="8"/>
  <c r="BW50" i="8"/>
  <c r="BX50" i="8"/>
  <c r="BR56" i="8"/>
  <c r="BS56" i="8"/>
  <c r="BT56" i="8"/>
  <c r="BU56" i="8"/>
  <c r="BV56" i="8"/>
  <c r="BW56" i="8"/>
  <c r="BX56" i="8"/>
  <c r="BR57" i="8"/>
  <c r="BS57" i="8"/>
  <c r="BT57" i="8"/>
  <c r="BU57" i="8"/>
  <c r="BV57" i="8"/>
  <c r="BW57" i="8"/>
  <c r="BX57" i="8"/>
  <c r="BR63" i="8"/>
  <c r="BS63" i="8"/>
  <c r="BT63" i="8"/>
  <c r="BU63" i="8"/>
  <c r="BV63" i="8"/>
  <c r="BW63" i="8"/>
  <c r="BX63" i="8"/>
  <c r="BR64" i="8"/>
  <c r="BS64" i="8"/>
  <c r="BT64" i="8"/>
  <c r="BU64" i="8"/>
  <c r="BV64" i="8"/>
  <c r="BW64" i="8"/>
  <c r="BX64" i="8"/>
  <c r="BR66" i="8"/>
  <c r="BS66" i="8"/>
  <c r="BT66" i="8"/>
  <c r="BU66" i="8"/>
  <c r="BV66" i="8"/>
  <c r="BW66" i="8"/>
  <c r="BX66" i="8"/>
  <c r="AW4" i="5" l="1"/>
  <c r="AY35" i="5" s="1"/>
  <c r="AO4" i="5"/>
  <c r="AG4" i="5"/>
  <c r="AI35" i="5" s="1"/>
  <c r="Y4" i="5"/>
  <c r="AA35" i="5" s="1"/>
  <c r="Q4" i="5"/>
  <c r="I4" i="5"/>
  <c r="K35" i="5" s="1"/>
  <c r="AZ4" i="5"/>
  <c r="AY4" i="5"/>
  <c r="AR4" i="5"/>
  <c r="AQ4" i="5"/>
  <c r="AJ4" i="5"/>
  <c r="AI4" i="5"/>
  <c r="AB4" i="5"/>
  <c r="AA4" i="5"/>
  <c r="T4" i="5"/>
  <c r="S4" i="5"/>
  <c r="L4" i="5"/>
  <c r="K4" i="5"/>
  <c r="D4" i="5" l="1"/>
  <c r="BD33" i="5"/>
  <c r="BC33" i="5"/>
  <c r="BB33" i="5"/>
  <c r="BD32" i="5"/>
  <c r="BC32" i="5"/>
  <c r="BB32" i="5"/>
  <c r="BD31" i="5"/>
  <c r="BC31" i="5"/>
  <c r="BB31" i="5"/>
  <c r="BD30" i="5"/>
  <c r="BC30" i="5"/>
  <c r="BB30" i="5"/>
  <c r="BD29" i="5"/>
  <c r="BC29" i="5"/>
  <c r="BB29" i="5"/>
  <c r="BD28" i="5"/>
  <c r="BC28" i="5"/>
  <c r="BB28" i="5"/>
  <c r="BD27" i="5"/>
  <c r="BC27" i="5"/>
  <c r="BB27" i="5"/>
  <c r="BD26" i="5"/>
  <c r="BC26" i="5"/>
  <c r="BB26" i="5"/>
  <c r="BD25" i="5"/>
  <c r="BC25" i="5"/>
  <c r="BB25" i="5"/>
  <c r="BD24" i="5"/>
  <c r="BC24" i="5"/>
  <c r="BB24" i="5"/>
  <c r="BD23" i="5"/>
  <c r="BC23" i="5"/>
  <c r="BB23" i="5"/>
  <c r="BD22" i="5"/>
  <c r="BC22" i="5"/>
  <c r="BB22" i="5"/>
  <c r="BD21" i="5"/>
  <c r="BC21" i="5"/>
  <c r="BB21" i="5"/>
  <c r="BD20" i="5"/>
  <c r="BC20" i="5"/>
  <c r="BB20" i="5"/>
  <c r="BD19" i="5"/>
  <c r="BC19" i="5"/>
  <c r="BB19" i="5"/>
  <c r="BD18" i="5"/>
  <c r="BC18" i="5"/>
  <c r="BB18" i="5"/>
  <c r="BD17" i="5"/>
  <c r="BC17" i="5"/>
  <c r="BB17" i="5"/>
  <c r="BD16" i="5"/>
  <c r="BC16" i="5"/>
  <c r="BB16" i="5"/>
  <c r="BD15" i="5"/>
  <c r="BC15" i="5"/>
  <c r="BB15" i="5"/>
  <c r="BD14" i="5"/>
  <c r="BC14" i="5"/>
  <c r="BB14" i="5"/>
  <c r="BD13" i="5"/>
  <c r="BC13" i="5"/>
  <c r="BB13" i="5"/>
  <c r="BD12" i="5"/>
  <c r="BC12" i="5"/>
  <c r="BB12" i="5"/>
  <c r="BD11" i="5"/>
  <c r="BC11" i="5"/>
  <c r="BB11" i="5"/>
  <c r="BD10" i="5"/>
  <c r="BC10" i="5"/>
  <c r="BB10" i="5"/>
  <c r="BD9" i="5"/>
  <c r="BC9" i="5"/>
  <c r="BB9" i="5"/>
  <c r="BD8" i="5"/>
  <c r="BC8" i="5"/>
  <c r="BB8" i="5"/>
  <c r="BD7" i="5"/>
  <c r="BC7" i="5"/>
  <c r="BB7" i="5"/>
  <c r="AV33" i="5"/>
  <c r="AU33" i="5"/>
  <c r="AT33" i="5"/>
  <c r="AV32" i="5"/>
  <c r="AU32" i="5"/>
  <c r="AT32" i="5"/>
  <c r="AV31" i="5"/>
  <c r="AU31" i="5"/>
  <c r="AT31" i="5"/>
  <c r="AV30" i="5"/>
  <c r="AU30" i="5"/>
  <c r="AT30" i="5"/>
  <c r="AV29" i="5"/>
  <c r="AU29" i="5"/>
  <c r="AT29" i="5"/>
  <c r="AV28" i="5"/>
  <c r="AU28" i="5"/>
  <c r="AT28" i="5"/>
  <c r="AV27" i="5"/>
  <c r="AU27" i="5"/>
  <c r="AT27" i="5"/>
  <c r="AV26" i="5"/>
  <c r="AU26" i="5"/>
  <c r="AT26" i="5"/>
  <c r="AV25" i="5"/>
  <c r="AU25" i="5"/>
  <c r="AT25" i="5"/>
  <c r="AV24" i="5"/>
  <c r="AU24" i="5"/>
  <c r="AT24" i="5"/>
  <c r="AV23" i="5"/>
  <c r="AU23" i="5"/>
  <c r="AT23" i="5"/>
  <c r="AV22" i="5"/>
  <c r="AU22" i="5"/>
  <c r="AT22" i="5"/>
  <c r="AV21" i="5"/>
  <c r="AU21" i="5"/>
  <c r="AT21" i="5"/>
  <c r="AV20" i="5"/>
  <c r="AU20" i="5"/>
  <c r="AT20" i="5"/>
  <c r="AV19" i="5"/>
  <c r="AU19" i="5"/>
  <c r="AT19" i="5"/>
  <c r="AV18" i="5"/>
  <c r="AU18" i="5"/>
  <c r="AT18" i="5"/>
  <c r="AV17" i="5"/>
  <c r="AU17" i="5"/>
  <c r="AT17" i="5"/>
  <c r="AV16" i="5"/>
  <c r="AU16" i="5"/>
  <c r="AT16" i="5"/>
  <c r="AV15" i="5"/>
  <c r="AU15" i="5"/>
  <c r="AT15" i="5"/>
  <c r="AV14" i="5"/>
  <c r="AU14" i="5"/>
  <c r="AT14" i="5"/>
  <c r="AV13" i="5"/>
  <c r="AU13" i="5"/>
  <c r="AT13" i="5"/>
  <c r="AV12" i="5"/>
  <c r="AU12" i="5"/>
  <c r="AT12" i="5"/>
  <c r="AV11" i="5"/>
  <c r="AU11" i="5"/>
  <c r="AT11" i="5"/>
  <c r="AV10" i="5"/>
  <c r="AU10" i="5"/>
  <c r="AT10" i="5"/>
  <c r="AV9" i="5"/>
  <c r="AU9" i="5"/>
  <c r="AT9" i="5"/>
  <c r="AV8" i="5"/>
  <c r="AU8" i="5"/>
  <c r="AT8" i="5"/>
  <c r="AV7" i="5"/>
  <c r="AU7" i="5"/>
  <c r="AT7" i="5"/>
  <c r="AN33" i="5"/>
  <c r="AM33" i="5"/>
  <c r="AL33" i="5"/>
  <c r="AN32" i="5"/>
  <c r="AM32" i="5"/>
  <c r="AL32" i="5"/>
  <c r="AN31" i="5"/>
  <c r="AM31" i="5"/>
  <c r="AL31" i="5"/>
  <c r="AN30" i="5"/>
  <c r="AM30" i="5"/>
  <c r="AL30" i="5"/>
  <c r="AN29" i="5"/>
  <c r="AM29" i="5"/>
  <c r="AL29" i="5"/>
  <c r="AN28" i="5"/>
  <c r="AM28" i="5"/>
  <c r="AL28" i="5"/>
  <c r="AN27" i="5"/>
  <c r="AM27" i="5"/>
  <c r="AL27" i="5"/>
  <c r="AN26" i="5"/>
  <c r="AM26" i="5"/>
  <c r="AL26" i="5"/>
  <c r="AN25" i="5"/>
  <c r="AM25" i="5"/>
  <c r="AL25" i="5"/>
  <c r="AN24" i="5"/>
  <c r="AM24" i="5"/>
  <c r="AL24" i="5"/>
  <c r="AN23" i="5"/>
  <c r="AM23" i="5"/>
  <c r="AL23" i="5"/>
  <c r="AN22" i="5"/>
  <c r="AM22" i="5"/>
  <c r="AL22" i="5"/>
  <c r="AN21" i="5"/>
  <c r="AM21" i="5"/>
  <c r="AL21" i="5"/>
  <c r="AN20" i="5"/>
  <c r="AM20" i="5"/>
  <c r="AL20" i="5"/>
  <c r="AN19" i="5"/>
  <c r="AM19" i="5"/>
  <c r="AL19" i="5"/>
  <c r="AN18" i="5"/>
  <c r="AM18" i="5"/>
  <c r="AL18" i="5"/>
  <c r="AN17" i="5"/>
  <c r="AM17" i="5"/>
  <c r="AL17" i="5"/>
  <c r="AN16" i="5"/>
  <c r="AM16" i="5"/>
  <c r="AL16" i="5"/>
  <c r="AN15" i="5"/>
  <c r="AM15" i="5"/>
  <c r="AL15" i="5"/>
  <c r="AN14" i="5"/>
  <c r="AM14" i="5"/>
  <c r="AL14" i="5"/>
  <c r="AN13" i="5"/>
  <c r="AM13" i="5"/>
  <c r="AL13" i="5"/>
  <c r="AN12" i="5"/>
  <c r="AM12" i="5"/>
  <c r="AL12" i="5"/>
  <c r="AN11" i="5"/>
  <c r="AM11" i="5"/>
  <c r="AL11" i="5"/>
  <c r="AN10" i="5"/>
  <c r="AM10" i="5"/>
  <c r="AL10" i="5"/>
  <c r="AN9" i="5"/>
  <c r="AM9" i="5"/>
  <c r="AL9" i="5"/>
  <c r="AN8" i="5"/>
  <c r="AM8" i="5"/>
  <c r="AL8" i="5"/>
  <c r="AN7" i="5"/>
  <c r="AM7" i="5"/>
  <c r="AL7" i="5"/>
  <c r="AF33" i="5"/>
  <c r="AE33" i="5"/>
  <c r="AD33" i="5"/>
  <c r="AF32" i="5"/>
  <c r="AE32" i="5"/>
  <c r="AD32" i="5"/>
  <c r="AF31" i="5"/>
  <c r="AE31" i="5"/>
  <c r="AD31" i="5"/>
  <c r="AF30" i="5"/>
  <c r="AE30" i="5"/>
  <c r="AD30" i="5"/>
  <c r="AF29" i="5"/>
  <c r="AE29" i="5"/>
  <c r="AD29" i="5"/>
  <c r="AF28" i="5"/>
  <c r="AE28" i="5"/>
  <c r="AD28" i="5"/>
  <c r="AF27" i="5"/>
  <c r="AE27" i="5"/>
  <c r="AD27" i="5"/>
  <c r="AF26" i="5"/>
  <c r="AE26" i="5"/>
  <c r="AD26" i="5"/>
  <c r="AF25" i="5"/>
  <c r="AE25" i="5"/>
  <c r="AD25" i="5"/>
  <c r="AF24" i="5"/>
  <c r="AE24" i="5"/>
  <c r="AD24" i="5"/>
  <c r="AF23" i="5"/>
  <c r="AE23" i="5"/>
  <c r="AD23" i="5"/>
  <c r="AF22" i="5"/>
  <c r="AE22" i="5"/>
  <c r="AD22" i="5"/>
  <c r="AF21" i="5"/>
  <c r="AE21" i="5"/>
  <c r="AD21" i="5"/>
  <c r="AF20" i="5"/>
  <c r="AE20" i="5"/>
  <c r="AD20" i="5"/>
  <c r="AF19" i="5"/>
  <c r="AE19" i="5"/>
  <c r="AD19" i="5"/>
  <c r="AF18" i="5"/>
  <c r="AE18" i="5"/>
  <c r="AD18" i="5"/>
  <c r="AF17" i="5"/>
  <c r="AE17" i="5"/>
  <c r="AD17" i="5"/>
  <c r="AF16" i="5"/>
  <c r="AE16" i="5"/>
  <c r="AD16" i="5"/>
  <c r="AF15" i="5"/>
  <c r="AE15" i="5"/>
  <c r="AD15" i="5"/>
  <c r="AF14" i="5"/>
  <c r="AE14" i="5"/>
  <c r="AD14" i="5"/>
  <c r="AF13" i="5"/>
  <c r="AE13" i="5"/>
  <c r="AD13" i="5"/>
  <c r="AF12" i="5"/>
  <c r="AE12" i="5"/>
  <c r="AD12" i="5"/>
  <c r="AF11" i="5"/>
  <c r="AE11" i="5"/>
  <c r="AD11" i="5"/>
  <c r="AF10" i="5"/>
  <c r="AE10" i="5"/>
  <c r="AD10" i="5"/>
  <c r="AF9" i="5"/>
  <c r="AE9" i="5"/>
  <c r="AD9" i="5"/>
  <c r="AF8" i="5"/>
  <c r="AE8" i="5"/>
  <c r="AD8" i="5"/>
  <c r="AF7" i="5"/>
  <c r="AE7" i="5"/>
  <c r="AD7" i="5"/>
  <c r="X33" i="5"/>
  <c r="W33" i="5"/>
  <c r="V33" i="5"/>
  <c r="X32" i="5"/>
  <c r="W32" i="5"/>
  <c r="V32" i="5"/>
  <c r="X31" i="5"/>
  <c r="W31" i="5"/>
  <c r="V31" i="5"/>
  <c r="X30" i="5"/>
  <c r="W30" i="5"/>
  <c r="V30" i="5"/>
  <c r="X29" i="5"/>
  <c r="W29" i="5"/>
  <c r="V29" i="5"/>
  <c r="X28" i="5"/>
  <c r="W28" i="5"/>
  <c r="V28" i="5"/>
  <c r="X27" i="5"/>
  <c r="W27" i="5"/>
  <c r="V27" i="5"/>
  <c r="X26" i="5"/>
  <c r="W26" i="5"/>
  <c r="V26" i="5"/>
  <c r="X25" i="5"/>
  <c r="W25" i="5"/>
  <c r="V25" i="5"/>
  <c r="X24" i="5"/>
  <c r="W24" i="5"/>
  <c r="V24" i="5"/>
  <c r="X23" i="5"/>
  <c r="W23" i="5"/>
  <c r="V23" i="5"/>
  <c r="X22" i="5"/>
  <c r="W22" i="5"/>
  <c r="V22" i="5"/>
  <c r="X21" i="5"/>
  <c r="W21" i="5"/>
  <c r="V21" i="5"/>
  <c r="X20" i="5"/>
  <c r="W20" i="5"/>
  <c r="V20" i="5"/>
  <c r="X19" i="5"/>
  <c r="W19" i="5"/>
  <c r="V19" i="5"/>
  <c r="X18" i="5"/>
  <c r="W18" i="5"/>
  <c r="V18" i="5"/>
  <c r="X17" i="5"/>
  <c r="W17" i="5"/>
  <c r="V17" i="5"/>
  <c r="X16" i="5"/>
  <c r="W16" i="5"/>
  <c r="V16" i="5"/>
  <c r="X15" i="5"/>
  <c r="W15" i="5"/>
  <c r="V15" i="5"/>
  <c r="X14" i="5"/>
  <c r="W14" i="5"/>
  <c r="V14" i="5"/>
  <c r="X13" i="5"/>
  <c r="W13" i="5"/>
  <c r="V13" i="5"/>
  <c r="X12" i="5"/>
  <c r="W12" i="5"/>
  <c r="V12" i="5"/>
  <c r="X11" i="5"/>
  <c r="W11" i="5"/>
  <c r="V11" i="5"/>
  <c r="X10" i="5"/>
  <c r="W10" i="5"/>
  <c r="V10" i="5"/>
  <c r="X9" i="5"/>
  <c r="W9" i="5"/>
  <c r="V9" i="5"/>
  <c r="X8" i="5"/>
  <c r="W8" i="5"/>
  <c r="V8" i="5"/>
  <c r="X7" i="5"/>
  <c r="W7" i="5"/>
  <c r="V7" i="5"/>
  <c r="P33" i="5"/>
  <c r="O33" i="5"/>
  <c r="N33" i="5"/>
  <c r="P32" i="5"/>
  <c r="O32" i="5"/>
  <c r="N32" i="5"/>
  <c r="P31" i="5"/>
  <c r="O31" i="5"/>
  <c r="N31" i="5"/>
  <c r="P30" i="5"/>
  <c r="O30" i="5"/>
  <c r="N30" i="5"/>
  <c r="P29" i="5"/>
  <c r="O29" i="5"/>
  <c r="N29" i="5"/>
  <c r="P28" i="5"/>
  <c r="O28" i="5"/>
  <c r="N28" i="5"/>
  <c r="P27" i="5"/>
  <c r="O27" i="5"/>
  <c r="N27" i="5"/>
  <c r="P26" i="5"/>
  <c r="O26" i="5"/>
  <c r="N26" i="5"/>
  <c r="P25" i="5"/>
  <c r="O25" i="5"/>
  <c r="N25" i="5"/>
  <c r="P24" i="5"/>
  <c r="O24" i="5"/>
  <c r="N24" i="5"/>
  <c r="P23" i="5"/>
  <c r="O23" i="5"/>
  <c r="N23" i="5"/>
  <c r="P22" i="5"/>
  <c r="O22" i="5"/>
  <c r="N22" i="5"/>
  <c r="P21" i="5"/>
  <c r="O21" i="5"/>
  <c r="N21" i="5"/>
  <c r="P20" i="5"/>
  <c r="O20" i="5"/>
  <c r="N20" i="5"/>
  <c r="P19" i="5"/>
  <c r="O19" i="5"/>
  <c r="N19" i="5"/>
  <c r="P18" i="5"/>
  <c r="O18" i="5"/>
  <c r="N18" i="5"/>
  <c r="P17" i="5"/>
  <c r="O17" i="5"/>
  <c r="N17" i="5"/>
  <c r="P16" i="5"/>
  <c r="O16" i="5"/>
  <c r="N16" i="5"/>
  <c r="P15" i="5"/>
  <c r="O15" i="5"/>
  <c r="N15" i="5"/>
  <c r="P14" i="5"/>
  <c r="O14" i="5"/>
  <c r="N14" i="5"/>
  <c r="P13" i="5"/>
  <c r="O13" i="5"/>
  <c r="N13" i="5"/>
  <c r="P12" i="5"/>
  <c r="O12" i="5"/>
  <c r="N12" i="5"/>
  <c r="P11" i="5"/>
  <c r="O11" i="5"/>
  <c r="N11" i="5"/>
  <c r="P10" i="5"/>
  <c r="O10" i="5"/>
  <c r="N10" i="5"/>
  <c r="P9" i="5"/>
  <c r="O9" i="5"/>
  <c r="N9" i="5"/>
  <c r="P8" i="5"/>
  <c r="O8" i="5"/>
  <c r="N8" i="5"/>
  <c r="P7" i="5"/>
  <c r="O7" i="5"/>
  <c r="N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F25" i="5"/>
  <c r="G25" i="5"/>
  <c r="H25" i="5"/>
  <c r="F26" i="5"/>
  <c r="G26" i="5"/>
  <c r="H26" i="5"/>
  <c r="F27" i="5"/>
  <c r="G27" i="5"/>
  <c r="H27" i="5"/>
  <c r="F28" i="5"/>
  <c r="G28" i="5"/>
  <c r="H28" i="5"/>
  <c r="F29" i="5"/>
  <c r="G29" i="5"/>
  <c r="H29" i="5"/>
  <c r="F30" i="5"/>
  <c r="G30" i="5"/>
  <c r="H30" i="5"/>
  <c r="F31" i="5"/>
  <c r="G31" i="5"/>
  <c r="H31" i="5"/>
  <c r="F32" i="5"/>
  <c r="G32" i="5"/>
  <c r="H32" i="5"/>
  <c r="F33" i="5"/>
  <c r="G33" i="5"/>
  <c r="H33" i="5"/>
  <c r="H7" i="5"/>
  <c r="BA33" i="5"/>
  <c r="AZ32" i="5"/>
  <c r="BA32" i="5" s="1"/>
  <c r="AZ31" i="5"/>
  <c r="BA31" i="5" s="1"/>
  <c r="AZ30" i="5"/>
  <c r="BA30" i="5" s="1"/>
  <c r="AZ29" i="5"/>
  <c r="BA29" i="5" s="1"/>
  <c r="AZ28" i="5"/>
  <c r="BA28" i="5" s="1"/>
  <c r="AZ26" i="5"/>
  <c r="BA26" i="5" s="1"/>
  <c r="AZ25" i="5"/>
  <c r="BA25" i="5" s="1"/>
  <c r="AZ24" i="5"/>
  <c r="BA24" i="5" s="1"/>
  <c r="AZ23" i="5"/>
  <c r="BA23" i="5" s="1"/>
  <c r="AZ22" i="5"/>
  <c r="BA22" i="5" s="1"/>
  <c r="AZ21" i="5"/>
  <c r="BA21" i="5" s="1"/>
  <c r="AZ19" i="5"/>
  <c r="BA19" i="5" s="1"/>
  <c r="AZ18" i="5"/>
  <c r="BA18" i="5" s="1"/>
  <c r="AZ17" i="5"/>
  <c r="BA17" i="5" s="1"/>
  <c r="AZ16" i="5"/>
  <c r="BA16" i="5" s="1"/>
  <c r="AZ15" i="5"/>
  <c r="BA15" i="5" s="1"/>
  <c r="AZ14" i="5"/>
  <c r="BA14" i="5" s="1"/>
  <c r="AZ12" i="5"/>
  <c r="BA12" i="5" s="1"/>
  <c r="AZ11" i="5"/>
  <c r="BA11" i="5" s="1"/>
  <c r="AZ10" i="5"/>
  <c r="BA10" i="5" s="1"/>
  <c r="AZ9" i="5"/>
  <c r="BA9" i="5" s="1"/>
  <c r="AZ8" i="5"/>
  <c r="BA8" i="5" s="1"/>
  <c r="AZ7" i="5"/>
  <c r="BA7" i="5" s="1"/>
  <c r="AS33" i="5"/>
  <c r="AR32" i="5"/>
  <c r="AS32" i="5" s="1"/>
  <c r="AR31" i="5"/>
  <c r="AS31" i="5" s="1"/>
  <c r="AR30" i="5"/>
  <c r="AS30" i="5" s="1"/>
  <c r="AR29" i="5"/>
  <c r="AS29" i="5" s="1"/>
  <c r="AR28" i="5"/>
  <c r="AS28" i="5" s="1"/>
  <c r="AR26" i="5"/>
  <c r="AS26" i="5" s="1"/>
  <c r="AR25" i="5"/>
  <c r="AS25" i="5" s="1"/>
  <c r="AR24" i="5"/>
  <c r="AS24" i="5" s="1"/>
  <c r="AR23" i="5"/>
  <c r="AS23" i="5" s="1"/>
  <c r="AR22" i="5"/>
  <c r="AS22" i="5" s="1"/>
  <c r="AR21" i="5"/>
  <c r="AS21" i="5" s="1"/>
  <c r="AR19" i="5"/>
  <c r="AS19" i="5" s="1"/>
  <c r="AR18" i="5"/>
  <c r="AS18" i="5" s="1"/>
  <c r="AR17" i="5"/>
  <c r="AS17" i="5" s="1"/>
  <c r="AR16" i="5"/>
  <c r="AS16" i="5" s="1"/>
  <c r="AR15" i="5"/>
  <c r="AS15" i="5" s="1"/>
  <c r="AR14" i="5"/>
  <c r="AS14" i="5" s="1"/>
  <c r="AR12" i="5"/>
  <c r="AS12" i="5" s="1"/>
  <c r="AR11" i="5"/>
  <c r="AS11" i="5" s="1"/>
  <c r="AR10" i="5"/>
  <c r="AS10" i="5" s="1"/>
  <c r="AR9" i="5"/>
  <c r="AS9" i="5" s="1"/>
  <c r="AR8" i="5"/>
  <c r="AS8" i="5" s="1"/>
  <c r="AR7" i="5"/>
  <c r="AS7" i="5" s="1"/>
  <c r="AK33" i="5"/>
  <c r="AJ32" i="5"/>
  <c r="AK32" i="5" s="1"/>
  <c r="AJ31" i="5"/>
  <c r="AK31" i="5" s="1"/>
  <c r="AJ30" i="5"/>
  <c r="AK30" i="5" s="1"/>
  <c r="AJ29" i="5"/>
  <c r="AK29" i="5" s="1"/>
  <c r="AJ28" i="5"/>
  <c r="AK28" i="5" s="1"/>
  <c r="AJ26" i="5"/>
  <c r="AK26" i="5" s="1"/>
  <c r="AJ25" i="5"/>
  <c r="AK25" i="5" s="1"/>
  <c r="AJ24" i="5"/>
  <c r="AK24" i="5" s="1"/>
  <c r="AJ23" i="5"/>
  <c r="AK23" i="5" s="1"/>
  <c r="AJ22" i="5"/>
  <c r="AK22" i="5" s="1"/>
  <c r="AJ21" i="5"/>
  <c r="AK21" i="5" s="1"/>
  <c r="AJ19" i="5"/>
  <c r="AK19" i="5" s="1"/>
  <c r="AJ18" i="5"/>
  <c r="AK18" i="5" s="1"/>
  <c r="AJ17" i="5"/>
  <c r="AK17" i="5" s="1"/>
  <c r="AJ16" i="5"/>
  <c r="AK16" i="5" s="1"/>
  <c r="AJ15" i="5"/>
  <c r="AK15" i="5" s="1"/>
  <c r="AJ14" i="5"/>
  <c r="AK14" i="5" s="1"/>
  <c r="AJ12" i="5"/>
  <c r="AK12" i="5" s="1"/>
  <c r="AJ11" i="5"/>
  <c r="AK11" i="5" s="1"/>
  <c r="AJ10" i="5"/>
  <c r="AK10" i="5" s="1"/>
  <c r="AJ9" i="5"/>
  <c r="AK9" i="5" s="1"/>
  <c r="AJ8" i="5"/>
  <c r="AK8" i="5" s="1"/>
  <c r="AJ7" i="5"/>
  <c r="AK7" i="5" s="1"/>
  <c r="AC33" i="5"/>
  <c r="AB32" i="5"/>
  <c r="AC32" i="5" s="1"/>
  <c r="AB31" i="5"/>
  <c r="AC31" i="5" s="1"/>
  <c r="AB30" i="5"/>
  <c r="AC30" i="5" s="1"/>
  <c r="AB29" i="5"/>
  <c r="AC29" i="5" s="1"/>
  <c r="AB28" i="5"/>
  <c r="AC28" i="5" s="1"/>
  <c r="AB26" i="5"/>
  <c r="AC26" i="5" s="1"/>
  <c r="AB25" i="5"/>
  <c r="AC25" i="5" s="1"/>
  <c r="AB24" i="5"/>
  <c r="AC24" i="5" s="1"/>
  <c r="AB23" i="5"/>
  <c r="AC23" i="5" s="1"/>
  <c r="AB22" i="5"/>
  <c r="AC22" i="5" s="1"/>
  <c r="AB21" i="5"/>
  <c r="AC21" i="5" s="1"/>
  <c r="AB19" i="5"/>
  <c r="AC19" i="5" s="1"/>
  <c r="AB18" i="5"/>
  <c r="AC18" i="5" s="1"/>
  <c r="AB17" i="5"/>
  <c r="AC17" i="5" s="1"/>
  <c r="AB16" i="5"/>
  <c r="AC16" i="5" s="1"/>
  <c r="AB15" i="5"/>
  <c r="AC15" i="5" s="1"/>
  <c r="AB14" i="5"/>
  <c r="AC14" i="5" s="1"/>
  <c r="AB12" i="5"/>
  <c r="AC12" i="5" s="1"/>
  <c r="AB11" i="5"/>
  <c r="AC11" i="5" s="1"/>
  <c r="AB10" i="5"/>
  <c r="AC10" i="5" s="1"/>
  <c r="AB9" i="5"/>
  <c r="AC9" i="5" s="1"/>
  <c r="AB8" i="5"/>
  <c r="AC8" i="5" s="1"/>
  <c r="AB7" i="5"/>
  <c r="AC7" i="5" s="1"/>
  <c r="U33" i="5"/>
  <c r="T32" i="5"/>
  <c r="U32" i="5" s="1"/>
  <c r="T31" i="5"/>
  <c r="U31" i="5" s="1"/>
  <c r="T30" i="5"/>
  <c r="U30" i="5" s="1"/>
  <c r="T29" i="5"/>
  <c r="U29" i="5" s="1"/>
  <c r="T28" i="5"/>
  <c r="U28" i="5" s="1"/>
  <c r="T26" i="5"/>
  <c r="U26" i="5" s="1"/>
  <c r="T25" i="5"/>
  <c r="U25" i="5" s="1"/>
  <c r="T24" i="5"/>
  <c r="U24" i="5" s="1"/>
  <c r="T23" i="5"/>
  <c r="U23" i="5" s="1"/>
  <c r="T22" i="5"/>
  <c r="U22" i="5" s="1"/>
  <c r="T21" i="5"/>
  <c r="U21" i="5" s="1"/>
  <c r="T19" i="5"/>
  <c r="U19" i="5" s="1"/>
  <c r="T18" i="5"/>
  <c r="U18" i="5" s="1"/>
  <c r="T17" i="5"/>
  <c r="U17" i="5" s="1"/>
  <c r="T16" i="5"/>
  <c r="U16" i="5" s="1"/>
  <c r="T15" i="5"/>
  <c r="U15" i="5" s="1"/>
  <c r="T14" i="5"/>
  <c r="U14" i="5" s="1"/>
  <c r="T12" i="5"/>
  <c r="U12" i="5" s="1"/>
  <c r="T11" i="5"/>
  <c r="U11" i="5" s="1"/>
  <c r="T10" i="5"/>
  <c r="U10" i="5" s="1"/>
  <c r="T9" i="5"/>
  <c r="U9" i="5" s="1"/>
  <c r="T8" i="5"/>
  <c r="U8" i="5" s="1"/>
  <c r="T7" i="5"/>
  <c r="U7" i="5" s="1"/>
  <c r="M33" i="5"/>
  <c r="L32" i="5"/>
  <c r="M32" i="5" s="1"/>
  <c r="L31" i="5"/>
  <c r="M31" i="5" s="1"/>
  <c r="L30" i="5"/>
  <c r="M30" i="5" s="1"/>
  <c r="L29" i="5"/>
  <c r="M29" i="5" s="1"/>
  <c r="L28" i="5"/>
  <c r="M28" i="5" s="1"/>
  <c r="L26" i="5"/>
  <c r="M26" i="5" s="1"/>
  <c r="L25" i="5"/>
  <c r="M25" i="5" s="1"/>
  <c r="L24" i="5"/>
  <c r="M24" i="5" s="1"/>
  <c r="L23" i="5"/>
  <c r="M23" i="5" s="1"/>
  <c r="L22" i="5"/>
  <c r="M22" i="5" s="1"/>
  <c r="L21" i="5"/>
  <c r="M21" i="5" s="1"/>
  <c r="L19" i="5"/>
  <c r="M19" i="5" s="1"/>
  <c r="L18" i="5"/>
  <c r="M18" i="5" s="1"/>
  <c r="L17" i="5"/>
  <c r="M17" i="5" s="1"/>
  <c r="L16" i="5"/>
  <c r="M16" i="5" s="1"/>
  <c r="L15" i="5"/>
  <c r="M15" i="5" s="1"/>
  <c r="L14" i="5"/>
  <c r="M14" i="5" s="1"/>
  <c r="L12" i="5"/>
  <c r="M12" i="5" s="1"/>
  <c r="L11" i="5"/>
  <c r="M11" i="5" s="1"/>
  <c r="L10" i="5"/>
  <c r="M10" i="5" s="1"/>
  <c r="L9" i="5"/>
  <c r="M9" i="5" s="1"/>
  <c r="L8" i="5"/>
  <c r="M8" i="5" s="1"/>
  <c r="L7" i="5"/>
  <c r="M7" i="5" s="1"/>
  <c r="D7" i="5"/>
  <c r="E7" i="5" s="1"/>
  <c r="D8" i="5"/>
  <c r="E8" i="5" s="1"/>
  <c r="E33" i="5"/>
  <c r="D9" i="5"/>
  <c r="E9" i="5" s="1"/>
  <c r="D10" i="5"/>
  <c r="E10" i="5" s="1"/>
  <c r="D11" i="5"/>
  <c r="E11" i="5" s="1"/>
  <c r="D12" i="5"/>
  <c r="E12" i="5" s="1"/>
  <c r="D14" i="5"/>
  <c r="E14" i="5" s="1"/>
  <c r="D15" i="5"/>
  <c r="E15" i="5" s="1"/>
  <c r="D16" i="5"/>
  <c r="E16" i="5" s="1"/>
  <c r="D17" i="5"/>
  <c r="E17" i="5" s="1"/>
  <c r="D18" i="5"/>
  <c r="E18" i="5" s="1"/>
  <c r="D19" i="5"/>
  <c r="E19" i="5" s="1"/>
  <c r="D21" i="5"/>
  <c r="E21" i="5" s="1"/>
  <c r="D22" i="5"/>
  <c r="E22" i="5" s="1"/>
  <c r="E23" i="5"/>
  <c r="D24" i="5"/>
  <c r="E24" i="5" s="1"/>
  <c r="D25" i="5"/>
  <c r="E25" i="5" s="1"/>
  <c r="D26" i="5"/>
  <c r="E26" i="5" s="1"/>
  <c r="D28" i="5"/>
  <c r="E28" i="5" s="1"/>
  <c r="D29" i="5"/>
  <c r="E29" i="5" s="1"/>
  <c r="D30" i="5"/>
  <c r="E30" i="5" s="1"/>
  <c r="D31" i="5"/>
  <c r="E31" i="5" s="1"/>
  <c r="D32" i="5"/>
  <c r="E32" i="5" s="1"/>
  <c r="M36" i="5" l="1"/>
  <c r="L36" i="5" s="1"/>
  <c r="E37" i="5"/>
  <c r="D37" i="5" s="1"/>
  <c r="E36" i="5"/>
  <c r="D36" i="5" s="1"/>
  <c r="BD4" i="5"/>
  <c r="AV4" i="5"/>
  <c r="X4" i="5"/>
  <c r="BB4" i="5"/>
  <c r="BC4" i="5"/>
  <c r="AT4" i="5"/>
  <c r="AU4" i="5"/>
  <c r="AL4" i="5"/>
  <c r="AN4" i="5"/>
  <c r="AM4" i="5"/>
  <c r="AD4" i="5"/>
  <c r="AF4" i="5"/>
  <c r="AE4" i="5"/>
  <c r="V4" i="5"/>
  <c r="W4" i="5"/>
  <c r="N4" i="5"/>
  <c r="P4" i="5"/>
  <c r="O4" i="5"/>
  <c r="BA39" i="5"/>
  <c r="AZ39" i="5" s="1"/>
  <c r="BA38" i="5"/>
  <c r="AZ38" i="5" s="1"/>
  <c r="BA37" i="5"/>
  <c r="AZ37" i="5" s="1"/>
  <c r="BA36" i="5"/>
  <c r="AZ36" i="5" s="1"/>
  <c r="AS39" i="5"/>
  <c r="AR39" i="5" s="1"/>
  <c r="AS38" i="5"/>
  <c r="AR38" i="5" s="1"/>
  <c r="AS37" i="5"/>
  <c r="AR37" i="5" s="1"/>
  <c r="AS36" i="5"/>
  <c r="AR36" i="5" s="1"/>
  <c r="AK39" i="5"/>
  <c r="AJ39" i="5" s="1"/>
  <c r="AK38" i="5"/>
  <c r="AJ38" i="5" s="1"/>
  <c r="AK37" i="5"/>
  <c r="AJ37" i="5" s="1"/>
  <c r="AK36" i="5"/>
  <c r="AJ36" i="5" s="1"/>
  <c r="AC39" i="5"/>
  <c r="AB39" i="5" s="1"/>
  <c r="AC38" i="5"/>
  <c r="AB38" i="5" s="1"/>
  <c r="AC37" i="5"/>
  <c r="AB37" i="5" s="1"/>
  <c r="AC36" i="5"/>
  <c r="AB36" i="5" s="1"/>
  <c r="U39" i="5"/>
  <c r="T39" i="5" s="1"/>
  <c r="U38" i="5"/>
  <c r="T38" i="5" s="1"/>
  <c r="U37" i="5"/>
  <c r="T37" i="5" s="1"/>
  <c r="U36" i="5"/>
  <c r="T36" i="5" s="1"/>
  <c r="M39" i="5"/>
  <c r="L39" i="5" s="1"/>
  <c r="M38" i="5"/>
  <c r="L38" i="5" s="1"/>
  <c r="M37" i="5"/>
  <c r="L37" i="5" s="1"/>
  <c r="E39" i="5"/>
  <c r="D39" i="5" s="1"/>
  <c r="E38" i="5"/>
  <c r="D38" i="5" s="1"/>
  <c r="E35" i="5" l="1"/>
  <c r="D35" i="5" s="1"/>
  <c r="AS35" i="5"/>
  <c r="AR35" i="5" s="1"/>
  <c r="AC35" i="5"/>
  <c r="AB35" i="5" s="1"/>
  <c r="AK35" i="5"/>
  <c r="AJ35" i="5" s="1"/>
  <c r="U35" i="5"/>
  <c r="T35" i="5" s="1"/>
  <c r="BA35" i="5"/>
  <c r="AZ35" i="5" s="1"/>
  <c r="M35" i="5"/>
  <c r="L35" i="5" s="1"/>
  <c r="A4" i="5" l="1"/>
  <c r="C35" i="5" s="1"/>
  <c r="H4" i="5" l="1"/>
  <c r="G4" i="5"/>
  <c r="F4" i="5"/>
  <c r="C4" i="5"/>
  <c r="AD5" i="5" l="1"/>
  <c r="AF5" i="5"/>
  <c r="O5" i="5"/>
  <c r="P5" i="5"/>
  <c r="AM5" i="5"/>
  <c r="AV5" i="5"/>
  <c r="V5" i="5"/>
  <c r="AE5" i="5"/>
  <c r="AN5" i="5"/>
  <c r="BB5" i="5"/>
  <c r="N5" i="5"/>
  <c r="W5" i="5"/>
  <c r="AT5" i="5"/>
  <c r="BC5" i="5"/>
  <c r="X5" i="5"/>
  <c r="AL5" i="5"/>
  <c r="AU5" i="5"/>
  <c r="BD5" i="5"/>
  <c r="BK146" i="8"/>
  <c r="BL146" i="8"/>
  <c r="BM146" i="8"/>
  <c r="BN146" i="8"/>
  <c r="BO146" i="8"/>
  <c r="BP146" i="8"/>
  <c r="BJ146" i="8"/>
  <c r="BJ102" i="8" l="1"/>
  <c r="BK102" i="8"/>
  <c r="BL102" i="8"/>
  <c r="BM102" i="8"/>
  <c r="BN102" i="8"/>
  <c r="BO102" i="8"/>
  <c r="BP102" i="8"/>
  <c r="BJ49" i="8"/>
  <c r="BK49" i="8"/>
  <c r="BL49" i="8"/>
  <c r="BM49" i="8"/>
  <c r="BN49" i="8"/>
  <c r="BO49" i="8"/>
  <c r="BP49" i="8"/>
  <c r="G11" i="12"/>
  <c r="BP103" i="8" s="1"/>
  <c r="F11" i="12"/>
  <c r="BO103" i="8" s="1"/>
  <c r="E11" i="12"/>
  <c r="BN103" i="8" s="1"/>
  <c r="D11" i="12"/>
  <c r="BM103" i="8" s="1"/>
  <c r="C11" i="12"/>
  <c r="BL103" i="8" s="1"/>
  <c r="B11" i="12"/>
  <c r="BK103" i="8" s="1"/>
  <c r="A11" i="12"/>
  <c r="BJ103" i="8" s="1"/>
  <c r="G11" i="11"/>
  <c r="BP50" i="8" s="1"/>
  <c r="F11" i="11"/>
  <c r="BO50" i="8" s="1"/>
  <c r="E11" i="11"/>
  <c r="BN50" i="8" s="1"/>
  <c r="D11" i="11"/>
  <c r="BM50" i="8" s="1"/>
  <c r="C11" i="11"/>
  <c r="BL50" i="8" s="1"/>
  <c r="B11" i="11"/>
  <c r="BK50" i="8" s="1"/>
  <c r="A11" i="11"/>
  <c r="BJ50" i="8" s="1"/>
  <c r="J1" i="11" l="1"/>
  <c r="H4" i="11" s="1"/>
  <c r="J1" i="12"/>
  <c r="H8" i="12" l="1"/>
  <c r="H6" i="12"/>
  <c r="H4" i="12"/>
  <c r="H2" i="12"/>
  <c r="H5" i="12"/>
  <c r="H3" i="12"/>
  <c r="H7" i="12"/>
  <c r="H6" i="11"/>
  <c r="H3" i="11"/>
  <c r="H7" i="11"/>
  <c r="H8" i="11"/>
  <c r="H5" i="11"/>
  <c r="H2" i="11"/>
  <c r="H5" i="5" l="1"/>
  <c r="F5" i="5"/>
  <c r="G5" i="5"/>
  <c r="BI40" i="8" l="1"/>
  <c r="BI39" i="8"/>
  <c r="BI38" i="8"/>
  <c r="BI37" i="8"/>
  <c r="BI35" i="8"/>
  <c r="BI34" i="8"/>
  <c r="BI33" i="8"/>
  <c r="BI30" i="8"/>
  <c r="BI29" i="8"/>
  <c r="BI23" i="8"/>
  <c r="BI19" i="8"/>
  <c r="BI18" i="8"/>
  <c r="BI16" i="8"/>
  <c r="BJ20" i="8" l="1"/>
  <c r="BK20" i="8"/>
  <c r="BM20" i="8"/>
  <c r="BO20" i="8"/>
  <c r="BL20" i="8"/>
  <c r="BN20" i="8"/>
  <c r="BP20" i="8"/>
  <c r="BF34" i="8"/>
  <c r="BF37" i="8"/>
  <c r="BF39" i="8"/>
  <c r="BF38" i="8"/>
  <c r="BF40" i="8"/>
  <c r="BF23" i="8"/>
  <c r="BF19" i="8"/>
  <c r="BF18" i="8"/>
  <c r="BI150" i="8"/>
  <c r="BI154" i="8"/>
  <c r="BI161" i="8"/>
  <c r="BI170" i="8"/>
  <c r="BI149" i="8"/>
  <c r="BI164" i="8"/>
  <c r="BI166" i="8"/>
  <c r="BI169" i="8"/>
  <c r="BI168" i="8"/>
  <c r="BI171" i="8"/>
  <c r="BI165" i="8"/>
  <c r="BI151" i="8"/>
  <c r="BI147" i="8"/>
  <c r="BF29" i="8"/>
  <c r="BI95" i="8"/>
  <c r="BI97" i="8"/>
  <c r="BG97" i="8" s="1"/>
  <c r="BI101" i="8"/>
  <c r="BI103" i="8"/>
  <c r="BI108" i="8"/>
  <c r="BI122" i="8"/>
  <c r="BI127" i="8"/>
  <c r="BI135" i="8"/>
  <c r="BI114" i="8"/>
  <c r="BI96" i="8"/>
  <c r="BI99" i="8"/>
  <c r="BG99" i="8" s="1"/>
  <c r="BI102" i="8"/>
  <c r="BI104" i="8"/>
  <c r="BI109" i="8"/>
  <c r="BI112" i="8"/>
  <c r="BI128" i="8"/>
  <c r="BI131" i="8"/>
  <c r="BI134" i="8"/>
  <c r="BI136" i="8"/>
  <c r="BI140" i="8"/>
  <c r="BI113" i="8"/>
  <c r="BF16" i="8"/>
  <c r="BG16" i="8" s="1"/>
  <c r="BI43" i="8"/>
  <c r="BI46" i="8"/>
  <c r="BI49" i="8"/>
  <c r="BI51" i="8"/>
  <c r="BI56" i="8"/>
  <c r="BI59" i="8"/>
  <c r="BI75" i="8"/>
  <c r="BI78" i="8"/>
  <c r="BI81" i="8"/>
  <c r="BI83" i="8"/>
  <c r="BI87" i="8"/>
  <c r="BI92" i="8"/>
  <c r="BI60" i="8"/>
  <c r="BI64" i="8"/>
  <c r="BI42" i="8"/>
  <c r="BI44" i="8"/>
  <c r="BI48" i="8"/>
  <c r="BI50" i="8"/>
  <c r="BI55" i="8"/>
  <c r="BG55" i="8" s="1"/>
  <c r="BI69" i="8"/>
  <c r="BG69" i="8" s="1"/>
  <c r="BI74" i="8"/>
  <c r="BI82" i="8"/>
  <c r="BI86" i="8"/>
  <c r="BI61" i="8"/>
  <c r="BI17" i="8"/>
  <c r="BI21" i="8"/>
  <c r="BI22" i="8"/>
  <c r="BI24" i="8"/>
  <c r="BI26" i="8"/>
  <c r="BI25" i="8"/>
  <c r="BF33" i="8"/>
  <c r="BI36" i="8"/>
  <c r="BF35" i="8"/>
  <c r="BF20" i="8"/>
  <c r="BV17" i="8"/>
  <c r="BW17" i="8"/>
  <c r="BS17" i="8"/>
  <c r="BX17" i="8"/>
  <c r="BT17" i="8"/>
  <c r="BU17" i="8"/>
  <c r="BR17" i="8"/>
  <c r="BI27" i="8"/>
  <c r="BI28" i="8"/>
  <c r="BI32" i="8"/>
  <c r="BI31" i="8"/>
  <c r="BF30" i="8"/>
  <c r="BG30" i="8" s="1"/>
  <c r="BJ151" i="8" l="1"/>
  <c r="BR38" i="8" s="1"/>
  <c r="BK151" i="8"/>
  <c r="BS38" i="8" s="1"/>
  <c r="BM151" i="8"/>
  <c r="BO151" i="8"/>
  <c r="BW38" i="8" s="1"/>
  <c r="BL151" i="8"/>
  <c r="BT38" i="8" s="1"/>
  <c r="BN151" i="8"/>
  <c r="BV38" i="8" s="1"/>
  <c r="BP151" i="8"/>
  <c r="BX38" i="8" s="1"/>
  <c r="BF160" i="8"/>
  <c r="BU38" i="8"/>
  <c r="BF151" i="8"/>
  <c r="BJ93" i="8"/>
  <c r="BK93" i="8"/>
  <c r="BS28" i="8" s="1"/>
  <c r="BM93" i="8"/>
  <c r="BU28" i="8" s="1"/>
  <c r="BO93" i="8"/>
  <c r="BN93" i="8"/>
  <c r="BV28" i="8" s="1"/>
  <c r="BP93" i="8"/>
  <c r="BX28" i="8" s="1"/>
  <c r="BL93" i="8"/>
  <c r="BT28" i="8" s="1"/>
  <c r="BF169" i="8"/>
  <c r="BF170" i="8"/>
  <c r="BF164" i="8"/>
  <c r="BF154" i="8"/>
  <c r="BF149" i="8"/>
  <c r="BF150" i="8"/>
  <c r="BF140" i="8"/>
  <c r="BF134" i="8"/>
  <c r="BF131" i="8"/>
  <c r="BF135" i="8"/>
  <c r="BF136" i="8"/>
  <c r="BF127" i="8"/>
  <c r="BF109" i="8"/>
  <c r="BF114" i="8"/>
  <c r="BF108" i="8"/>
  <c r="BF113" i="8"/>
  <c r="BF112" i="8"/>
  <c r="BF102" i="8"/>
  <c r="BF96" i="8"/>
  <c r="BF103" i="8"/>
  <c r="BF101" i="8"/>
  <c r="BF92" i="8"/>
  <c r="BF86" i="8"/>
  <c r="BF82" i="8"/>
  <c r="BF87" i="8"/>
  <c r="BF83" i="8"/>
  <c r="BF81" i="8"/>
  <c r="BF78" i="8"/>
  <c r="BF74" i="8"/>
  <c r="BF61" i="8"/>
  <c r="BF55" i="8"/>
  <c r="BF64" i="8"/>
  <c r="BF59" i="8"/>
  <c r="BF56" i="8"/>
  <c r="BF50" i="8"/>
  <c r="BF48" i="8"/>
  <c r="BF49" i="8"/>
  <c r="BF43" i="8"/>
  <c r="BF31" i="8"/>
  <c r="BG31" i="8" s="1"/>
  <c r="BF32" i="8"/>
  <c r="BF36" i="8"/>
  <c r="BF28" i="8"/>
  <c r="BF22" i="8"/>
  <c r="BF26" i="8"/>
  <c r="BF27" i="8"/>
  <c r="BF25" i="8"/>
  <c r="BF24" i="8"/>
  <c r="BF17" i="8"/>
  <c r="BG17" i="8" s="1"/>
  <c r="BI167" i="8"/>
  <c r="BF166" i="8"/>
  <c r="BI156" i="8"/>
  <c r="BI155" i="8"/>
  <c r="BI157" i="8"/>
  <c r="BI163" i="8"/>
  <c r="BF161" i="8"/>
  <c r="BG161" i="8" s="1"/>
  <c r="BI162" i="8"/>
  <c r="BI158" i="8"/>
  <c r="BI159" i="8"/>
  <c r="BF165" i="8"/>
  <c r="BG165" i="8" s="1"/>
  <c r="BF171" i="8"/>
  <c r="BF168" i="8"/>
  <c r="BI152" i="8"/>
  <c r="BI153" i="8"/>
  <c r="BI148" i="8"/>
  <c r="BF147" i="8"/>
  <c r="BG147" i="8" s="1"/>
  <c r="BK149" i="8"/>
  <c r="BF128" i="8"/>
  <c r="BG128" i="8" s="1"/>
  <c r="BF95" i="8"/>
  <c r="BG95" i="8" s="1"/>
  <c r="BF122" i="8"/>
  <c r="BG122" i="8" s="1"/>
  <c r="BI117" i="8"/>
  <c r="BI116" i="8"/>
  <c r="BI115" i="8"/>
  <c r="BI143" i="8"/>
  <c r="BI144" i="8"/>
  <c r="BI145" i="8"/>
  <c r="BI123" i="8"/>
  <c r="BI124" i="8"/>
  <c r="BI125" i="8"/>
  <c r="BI126" i="8"/>
  <c r="BI107" i="8"/>
  <c r="BI106" i="8"/>
  <c r="BF104" i="8"/>
  <c r="BI105" i="8"/>
  <c r="BF99" i="8"/>
  <c r="BI100" i="8"/>
  <c r="BG100" i="8" s="1"/>
  <c r="BI121" i="8"/>
  <c r="BI119" i="8"/>
  <c r="BI120" i="8"/>
  <c r="BI118" i="8"/>
  <c r="BI142" i="8"/>
  <c r="BI141" i="8"/>
  <c r="BI138" i="8"/>
  <c r="BI139" i="8"/>
  <c r="BI137" i="8"/>
  <c r="BI132" i="8"/>
  <c r="BI133" i="8"/>
  <c r="BI130" i="8"/>
  <c r="BI129" i="8"/>
  <c r="BI110" i="8"/>
  <c r="BI111" i="8"/>
  <c r="BI98" i="8"/>
  <c r="BG98" i="8" s="1"/>
  <c r="BF97" i="8"/>
  <c r="BX35" i="8"/>
  <c r="BV35" i="8"/>
  <c r="BT35" i="8"/>
  <c r="BR35" i="8"/>
  <c r="BW35" i="8"/>
  <c r="BU35" i="8"/>
  <c r="BS35" i="8"/>
  <c r="BK18" i="8"/>
  <c r="BJ18" i="8" s="1"/>
  <c r="BF69" i="8"/>
  <c r="BW28" i="8"/>
  <c r="BR28" i="8"/>
  <c r="BI88" i="8"/>
  <c r="BI89" i="8"/>
  <c r="BF60" i="8"/>
  <c r="BF75" i="8"/>
  <c r="BG75" i="8" s="1"/>
  <c r="BI67" i="8"/>
  <c r="BI68" i="8"/>
  <c r="BI65" i="8"/>
  <c r="BI66" i="8"/>
  <c r="BI62" i="8"/>
  <c r="BI63" i="8"/>
  <c r="BI90" i="8"/>
  <c r="BI91" i="8"/>
  <c r="BI84" i="8"/>
  <c r="BI85" i="8"/>
  <c r="BI79" i="8"/>
  <c r="BI80" i="8"/>
  <c r="BI76" i="8"/>
  <c r="BI77" i="8"/>
  <c r="BI72" i="8"/>
  <c r="BI73" i="8"/>
  <c r="BI70" i="8"/>
  <c r="BI71" i="8"/>
  <c r="BF42" i="8"/>
  <c r="BI45" i="8"/>
  <c r="BF44" i="8"/>
  <c r="BI52" i="8"/>
  <c r="BF51" i="8"/>
  <c r="BI47" i="8"/>
  <c r="BF46" i="8"/>
  <c r="BI57" i="8"/>
  <c r="BI58" i="8"/>
  <c r="BI53" i="8"/>
  <c r="BI54" i="8"/>
  <c r="BF21" i="8"/>
  <c r="BG42" i="8" l="1"/>
  <c r="BG166" i="8"/>
  <c r="BG164" i="8"/>
  <c r="BG28" i="8"/>
  <c r="BG39" i="8"/>
  <c r="BG38" i="8"/>
  <c r="BG37" i="8"/>
  <c r="BG35" i="8"/>
  <c r="BG36" i="8"/>
  <c r="BG33" i="8"/>
  <c r="BG27" i="8"/>
  <c r="BG21" i="8"/>
  <c r="BG23" i="8"/>
  <c r="BG19" i="8"/>
  <c r="BG18" i="8"/>
  <c r="BG43" i="8"/>
  <c r="BG44" i="8"/>
  <c r="BG96" i="8"/>
  <c r="BG25" i="8"/>
  <c r="BG24" i="8"/>
  <c r="BG26" i="8"/>
  <c r="BG40" i="8"/>
  <c r="BG34" i="8"/>
  <c r="BG32" i="8"/>
  <c r="BK31" i="8" s="1"/>
  <c r="BG22" i="8"/>
  <c r="BF167" i="8"/>
  <c r="BG171" i="8" s="1"/>
  <c r="BF162" i="8"/>
  <c r="BG162" i="8" s="1"/>
  <c r="BF163" i="8"/>
  <c r="BF159" i="8"/>
  <c r="BF155" i="8"/>
  <c r="BF153" i="8"/>
  <c r="BF158" i="8"/>
  <c r="BF157" i="8"/>
  <c r="BF156" i="8"/>
  <c r="BF148" i="8"/>
  <c r="BG148" i="8" s="1"/>
  <c r="BF142" i="8"/>
  <c r="BF144" i="8"/>
  <c r="BF145" i="8"/>
  <c r="BF143" i="8"/>
  <c r="BF129" i="8"/>
  <c r="BF133" i="8"/>
  <c r="BF137" i="8"/>
  <c r="BF138" i="8"/>
  <c r="BF130" i="8"/>
  <c r="BF132" i="8"/>
  <c r="BF139" i="8"/>
  <c r="BF125" i="8"/>
  <c r="BF123" i="8"/>
  <c r="BG127" i="8" s="1"/>
  <c r="BF126" i="8"/>
  <c r="BF124" i="8"/>
  <c r="BF111" i="8"/>
  <c r="BF120" i="8"/>
  <c r="BF121" i="8"/>
  <c r="BF107" i="8"/>
  <c r="BF115" i="8"/>
  <c r="BF117" i="8"/>
  <c r="BF110" i="8"/>
  <c r="BF118" i="8"/>
  <c r="BF119" i="8"/>
  <c r="BF116" i="8"/>
  <c r="BF98" i="8"/>
  <c r="BF100" i="8"/>
  <c r="BF105" i="8"/>
  <c r="BF91" i="8"/>
  <c r="BF89" i="8"/>
  <c r="BF90" i="8"/>
  <c r="BF77" i="8"/>
  <c r="BF80" i="8"/>
  <c r="BF85" i="8"/>
  <c r="BF76" i="8"/>
  <c r="BG77" i="8" s="1"/>
  <c r="BF79" i="8"/>
  <c r="BF84" i="8"/>
  <c r="BF73" i="8"/>
  <c r="BF71" i="8"/>
  <c r="BF70" i="8"/>
  <c r="BF72" i="8"/>
  <c r="BF57" i="8"/>
  <c r="BF63" i="8"/>
  <c r="BF66" i="8"/>
  <c r="BF68" i="8"/>
  <c r="BF54" i="8"/>
  <c r="BF58" i="8"/>
  <c r="BF62" i="8"/>
  <c r="BF65" i="8"/>
  <c r="BF67" i="8"/>
  <c r="BF47" i="8"/>
  <c r="BF52" i="8"/>
  <c r="BF45" i="8"/>
  <c r="BG45" i="8" s="1"/>
  <c r="BJ149" i="8"/>
  <c r="BK150" i="8" s="1"/>
  <c r="BF152" i="8"/>
  <c r="BG158" i="8" s="1"/>
  <c r="BF141" i="8"/>
  <c r="BF106" i="8"/>
  <c r="BF88" i="8"/>
  <c r="BJ19" i="8"/>
  <c r="BL19" i="8"/>
  <c r="BN19" i="8"/>
  <c r="BP19" i="8"/>
  <c r="BK19" i="8"/>
  <c r="BM19" i="8"/>
  <c r="BO19" i="8"/>
  <c r="BF53" i="8"/>
  <c r="BG140" i="8" l="1"/>
  <c r="BG102" i="8"/>
  <c r="BG76" i="8"/>
  <c r="BG78" i="8"/>
  <c r="BG137" i="8"/>
  <c r="BG58" i="8"/>
  <c r="BG142" i="8"/>
  <c r="BG121" i="8"/>
  <c r="BG113" i="8"/>
  <c r="BG74" i="8"/>
  <c r="BG131" i="8"/>
  <c r="BG105" i="8"/>
  <c r="BG57" i="8"/>
  <c r="BG136" i="8"/>
  <c r="BG170" i="8"/>
  <c r="BG49" i="8"/>
  <c r="BG141" i="8"/>
  <c r="BG104" i="8"/>
  <c r="BG50" i="8"/>
  <c r="BG61" i="8"/>
  <c r="BG64" i="8"/>
  <c r="BG59" i="8"/>
  <c r="BG87" i="8"/>
  <c r="BG83" i="8"/>
  <c r="BG119" i="8"/>
  <c r="BG139" i="8"/>
  <c r="BG110" i="8"/>
  <c r="BG52" i="8"/>
  <c r="BG82" i="8"/>
  <c r="BG81" i="8"/>
  <c r="BG150" i="8"/>
  <c r="BG117" i="8"/>
  <c r="BG138" i="8"/>
  <c r="BG129" i="8"/>
  <c r="BG62" i="8"/>
  <c r="BG112" i="8"/>
  <c r="BG109" i="8"/>
  <c r="BG152" i="8"/>
  <c r="BG154" i="8"/>
  <c r="BG167" i="8"/>
  <c r="BG116" i="8"/>
  <c r="BG118" i="8"/>
  <c r="BG130" i="8"/>
  <c r="BG63" i="8"/>
  <c r="BG47" i="8"/>
  <c r="BG134" i="8"/>
  <c r="BG46" i="8"/>
  <c r="BG149" i="8"/>
  <c r="BG159" i="8"/>
  <c r="BG115" i="8"/>
  <c r="BG120" i="8"/>
  <c r="BG111" i="8"/>
  <c r="BG169" i="8"/>
  <c r="BG51" i="8"/>
  <c r="BL16" i="8"/>
  <c r="BT16" i="8" s="1"/>
  <c r="BT44" i="8" s="1"/>
  <c r="BO16" i="8"/>
  <c r="BW16" i="8" s="1"/>
  <c r="BW44" i="8" s="1"/>
  <c r="BK16" i="8"/>
  <c r="BS16" i="8" s="1"/>
  <c r="BS44" i="8" s="1"/>
  <c r="BN16" i="8"/>
  <c r="BV16" i="8" s="1"/>
  <c r="BV44" i="8" s="1"/>
  <c r="BJ16" i="8"/>
  <c r="BR16" i="8" s="1"/>
  <c r="BR44" i="8" s="1"/>
  <c r="BM16" i="8"/>
  <c r="BU16" i="8" s="1"/>
  <c r="BU44" i="8" s="1"/>
  <c r="BP16" i="8"/>
  <c r="BX16" i="8" s="1"/>
  <c r="BX44" i="8" s="1"/>
  <c r="BG107" i="8"/>
  <c r="BG60" i="8"/>
  <c r="BG92" i="8"/>
  <c r="BG144" i="8"/>
  <c r="BG80" i="8"/>
  <c r="BG67" i="8"/>
  <c r="BG68" i="8"/>
  <c r="BG65" i="8"/>
  <c r="BG66" i="8"/>
  <c r="BG88" i="8"/>
  <c r="BG89" i="8"/>
  <c r="BG91" i="8"/>
  <c r="BG90" i="8"/>
  <c r="BG71" i="8"/>
  <c r="BG85" i="8"/>
  <c r="BG86" i="8"/>
  <c r="BG84" i="8"/>
  <c r="BG79" i="8"/>
  <c r="BG72" i="8"/>
  <c r="BG73" i="8"/>
  <c r="BG70" i="8"/>
  <c r="BG53" i="8"/>
  <c r="BG56" i="8"/>
  <c r="BG54" i="8"/>
  <c r="BG48" i="8"/>
  <c r="BG101" i="8"/>
  <c r="BG103" i="8"/>
  <c r="BG106" i="8"/>
  <c r="BG114" i="8"/>
  <c r="BG108" i="8"/>
  <c r="BG125" i="8"/>
  <c r="BG124" i="8"/>
  <c r="BG123" i="8"/>
  <c r="BG126" i="8"/>
  <c r="BG133" i="8"/>
  <c r="BG135" i="8"/>
  <c r="BG132" i="8"/>
  <c r="BG145" i="8"/>
  <c r="BG143" i="8"/>
  <c r="BG168" i="8"/>
  <c r="BG163" i="8"/>
  <c r="BG157" i="8"/>
  <c r="BG156" i="8"/>
  <c r="BG155" i="8"/>
  <c r="BG153" i="8"/>
  <c r="BK39" i="8"/>
  <c r="BJ39" i="8" s="1"/>
  <c r="BL150" i="8"/>
  <c r="BJ150" i="8"/>
  <c r="BP150" i="8"/>
  <c r="BM150" i="8"/>
  <c r="BN150" i="8"/>
  <c r="BO150" i="8"/>
  <c r="BN32" i="8"/>
  <c r="BN30" i="8" s="1"/>
  <c r="BV20" i="8" s="1"/>
  <c r="BV48" i="8" s="1"/>
  <c r="BJ32" i="8"/>
  <c r="BJ30" i="8" s="1"/>
  <c r="BR20" i="8" s="1"/>
  <c r="BR48" i="8" s="1"/>
  <c r="BP32" i="8"/>
  <c r="BP30" i="8" s="1"/>
  <c r="BX20" i="8" s="1"/>
  <c r="BX48" i="8" s="1"/>
  <c r="BM32" i="8"/>
  <c r="BM30" i="8" s="1"/>
  <c r="BU20" i="8" s="1"/>
  <c r="BU48" i="8" s="1"/>
  <c r="BL32" i="8"/>
  <c r="BL30" i="8" s="1"/>
  <c r="BT20" i="8" s="1"/>
  <c r="BT48" i="8" s="1"/>
  <c r="BO32" i="8"/>
  <c r="BO30" i="8" s="1"/>
  <c r="BW20" i="8" s="1"/>
  <c r="BW48" i="8" s="1"/>
  <c r="BK32" i="8"/>
  <c r="BK30" i="8" s="1"/>
  <c r="BS20" i="8" s="1"/>
  <c r="BS48" i="8" s="1"/>
  <c r="BK27" i="8"/>
  <c r="BJ27" i="8" s="1"/>
  <c r="BK147" i="8" l="1"/>
  <c r="BS37" i="8" s="1"/>
  <c r="BS65" i="8" s="1"/>
  <c r="BK51" i="8"/>
  <c r="BN147" i="8"/>
  <c r="BV37" i="8" s="1"/>
  <c r="BV65" i="8" s="1"/>
  <c r="BP147" i="8"/>
  <c r="BX37" i="8" s="1"/>
  <c r="BX65" i="8" s="1"/>
  <c r="BL147" i="8"/>
  <c r="BT37" i="8" s="1"/>
  <c r="BT65" i="8" s="1"/>
  <c r="BO147" i="8"/>
  <c r="BW37" i="8" s="1"/>
  <c r="BW65" i="8" s="1"/>
  <c r="BM147" i="8"/>
  <c r="BU37" i="8" s="1"/>
  <c r="BU65" i="8" s="1"/>
  <c r="BJ147" i="8"/>
  <c r="BR37" i="8" s="1"/>
  <c r="BR65" i="8" s="1"/>
  <c r="BK40" i="8"/>
  <c r="BK33" i="8" s="1"/>
  <c r="BS21" i="8" s="1"/>
  <c r="BS49" i="8" s="1"/>
  <c r="BJ51" i="8"/>
  <c r="BK48" i="8" s="1"/>
  <c r="BK52" i="8" s="1"/>
  <c r="BK42" i="8" s="1"/>
  <c r="BS23" i="8" s="1"/>
  <c r="BS51" i="8" s="1"/>
  <c r="BK86" i="8"/>
  <c r="BJ86" i="8" s="1"/>
  <c r="BL40" i="8"/>
  <c r="BL33" i="8" s="1"/>
  <c r="BT21" i="8" s="1"/>
  <c r="BT49" i="8" s="1"/>
  <c r="BP40" i="8"/>
  <c r="BP33" i="8" s="1"/>
  <c r="BX21" i="8" s="1"/>
  <c r="BX49" i="8" s="1"/>
  <c r="BO40" i="8"/>
  <c r="BO33" i="8" s="1"/>
  <c r="BW21" i="8" s="1"/>
  <c r="BW49" i="8" s="1"/>
  <c r="BK73" i="8"/>
  <c r="BJ73" i="8" s="1"/>
  <c r="BN40" i="8"/>
  <c r="BN33" i="8" s="1"/>
  <c r="BV21" i="8" s="1"/>
  <c r="BV49" i="8" s="1"/>
  <c r="BJ40" i="8"/>
  <c r="BJ33" i="8" s="1"/>
  <c r="BR21" i="8" s="1"/>
  <c r="BR49" i="8" s="1"/>
  <c r="BM40" i="8"/>
  <c r="BM33" i="8" s="1"/>
  <c r="BU21" i="8" s="1"/>
  <c r="BU49" i="8" s="1"/>
  <c r="BK158" i="8"/>
  <c r="BK170" i="8"/>
  <c r="BK162" i="8"/>
  <c r="BK91" i="8"/>
  <c r="BK144" i="8"/>
  <c r="BK139" i="8"/>
  <c r="BK126" i="8"/>
  <c r="BK120" i="8"/>
  <c r="BJ120" i="8" s="1"/>
  <c r="BK104" i="8"/>
  <c r="BK67" i="8"/>
  <c r="BL28" i="8"/>
  <c r="BL21" i="8" s="1"/>
  <c r="BN28" i="8"/>
  <c r="BN21" i="8" s="1"/>
  <c r="BP28" i="8"/>
  <c r="BP21" i="8" s="1"/>
  <c r="BJ28" i="8"/>
  <c r="BJ21" i="8" s="1"/>
  <c r="BJ29" i="8" s="1"/>
  <c r="BK28" i="8"/>
  <c r="BK21" i="8" s="1"/>
  <c r="BM28" i="8"/>
  <c r="BM21" i="8" s="1"/>
  <c r="BO28" i="8"/>
  <c r="BO21" i="8" s="1"/>
  <c r="J3" i="4"/>
  <c r="BN29" i="8" l="1"/>
  <c r="BV19" i="8" s="1"/>
  <c r="BV47" i="8" s="1"/>
  <c r="BU18" i="8"/>
  <c r="BU46" i="8" s="1"/>
  <c r="BM29" i="8"/>
  <c r="BU19" i="8" s="1"/>
  <c r="BU47" i="8" s="1"/>
  <c r="BW18" i="8"/>
  <c r="BW46" i="8" s="1"/>
  <c r="BO29" i="8"/>
  <c r="BW19" i="8" s="1"/>
  <c r="BW47" i="8" s="1"/>
  <c r="BS18" i="8"/>
  <c r="BS46" i="8" s="1"/>
  <c r="BK29" i="8"/>
  <c r="BS19" i="8" s="1"/>
  <c r="BS47" i="8" s="1"/>
  <c r="BX18" i="8"/>
  <c r="BX46" i="8" s="1"/>
  <c r="BP29" i="8"/>
  <c r="BX19" i="8" s="1"/>
  <c r="BX47" i="8" s="1"/>
  <c r="BT18" i="8"/>
  <c r="BT46" i="8" s="1"/>
  <c r="BL29" i="8"/>
  <c r="BT19" i="8" s="1"/>
  <c r="BT47" i="8" s="1"/>
  <c r="BL87" i="8"/>
  <c r="BL75" i="8" s="1"/>
  <c r="BT26" i="8" s="1"/>
  <c r="BT54" i="8" s="1"/>
  <c r="BP48" i="8"/>
  <c r="BP52" i="8" s="1"/>
  <c r="BP42" i="8" s="1"/>
  <c r="BX23" i="8" s="1"/>
  <c r="BX51" i="8" s="1"/>
  <c r="BL48" i="8"/>
  <c r="BL52" i="8" s="1"/>
  <c r="BL42" i="8" s="1"/>
  <c r="BT23" i="8" s="1"/>
  <c r="BT51" i="8" s="1"/>
  <c r="BM48" i="8"/>
  <c r="BM52" i="8" s="1"/>
  <c r="BM42" i="8" s="1"/>
  <c r="BU23" i="8" s="1"/>
  <c r="BU51" i="8" s="1"/>
  <c r="BJ48" i="8"/>
  <c r="BN48" i="8"/>
  <c r="BN52" i="8" s="1"/>
  <c r="BN42" i="8" s="1"/>
  <c r="BV23" i="8" s="1"/>
  <c r="BV51" i="8" s="1"/>
  <c r="BO48" i="8"/>
  <c r="BO52" i="8" s="1"/>
  <c r="BO42" i="8" s="1"/>
  <c r="BW23" i="8" s="1"/>
  <c r="BW51" i="8" s="1"/>
  <c r="BK87" i="8"/>
  <c r="BK75" i="8" s="1"/>
  <c r="BS26" i="8" s="1"/>
  <c r="BS54" i="8" s="1"/>
  <c r="BO87" i="8"/>
  <c r="BO75" i="8" s="1"/>
  <c r="BW26" i="8" s="1"/>
  <c r="BW54" i="8" s="1"/>
  <c r="BP87" i="8"/>
  <c r="BP75" i="8" s="1"/>
  <c r="BX26" i="8" s="1"/>
  <c r="BX54" i="8" s="1"/>
  <c r="BM87" i="8"/>
  <c r="BM75" i="8" s="1"/>
  <c r="BU26" i="8" s="1"/>
  <c r="BU54" i="8" s="1"/>
  <c r="BJ87" i="8"/>
  <c r="BJ75" i="8" s="1"/>
  <c r="BR26" i="8" s="1"/>
  <c r="BR54" i="8" s="1"/>
  <c r="BN87" i="8"/>
  <c r="BN75" i="8" s="1"/>
  <c r="BV26" i="8" s="1"/>
  <c r="BV54" i="8" s="1"/>
  <c r="BK74" i="8"/>
  <c r="BK69" i="8" s="1"/>
  <c r="BS25" i="8" s="1"/>
  <c r="BS53" i="8" s="1"/>
  <c r="BO74" i="8"/>
  <c r="BO69" i="8" s="1"/>
  <c r="BW25" i="8" s="1"/>
  <c r="BW53" i="8" s="1"/>
  <c r="BN74" i="8"/>
  <c r="BN69" i="8" s="1"/>
  <c r="BV25" i="8" s="1"/>
  <c r="BV53" i="8" s="1"/>
  <c r="BJ74" i="8"/>
  <c r="BJ69" i="8" s="1"/>
  <c r="BR25" i="8" s="1"/>
  <c r="BR53" i="8" s="1"/>
  <c r="BM74" i="8"/>
  <c r="BM69" i="8" s="1"/>
  <c r="BU25" i="8" s="1"/>
  <c r="BU53" i="8" s="1"/>
  <c r="BP74" i="8"/>
  <c r="BP69" i="8" s="1"/>
  <c r="BX25" i="8" s="1"/>
  <c r="BX53" i="8" s="1"/>
  <c r="BL74" i="8"/>
  <c r="BL69" i="8" s="1"/>
  <c r="BT25" i="8" s="1"/>
  <c r="BT53" i="8" s="1"/>
  <c r="BJ104" i="8"/>
  <c r="BJ126" i="8"/>
  <c r="BK127" i="8" s="1"/>
  <c r="BJ139" i="8"/>
  <c r="BK140" i="8" s="1"/>
  <c r="BJ158" i="8"/>
  <c r="BK159" i="8" s="1"/>
  <c r="BJ162" i="8"/>
  <c r="BM163" i="8" s="1"/>
  <c r="BJ170" i="8"/>
  <c r="BK171" i="8" s="1"/>
  <c r="BK164" i="8" s="1"/>
  <c r="BJ144" i="8"/>
  <c r="BK145" i="8" s="1"/>
  <c r="BJ91" i="8"/>
  <c r="BK92" i="8" s="1"/>
  <c r="BK88" i="8" s="1"/>
  <c r="BS27" i="8" s="1"/>
  <c r="BS55" i="8" s="1"/>
  <c r="BJ67" i="8"/>
  <c r="BJ121" i="8"/>
  <c r="BJ106" i="8" s="1"/>
  <c r="BR18" i="8"/>
  <c r="BR46" i="8" s="1"/>
  <c r="BR19" i="8"/>
  <c r="BV18" i="8"/>
  <c r="BV46" i="8" s="1"/>
  <c r="BM161" i="8" l="1"/>
  <c r="BU41" i="8" s="1"/>
  <c r="BU69" i="8" s="1"/>
  <c r="BK152" i="8"/>
  <c r="BK160" i="8" s="1"/>
  <c r="BJ52" i="8"/>
  <c r="BJ42" i="8" s="1"/>
  <c r="BR23" i="8" s="1"/>
  <c r="BR51" i="8" s="1"/>
  <c r="BP101" i="8"/>
  <c r="BP105" i="8" s="1"/>
  <c r="BL101" i="8"/>
  <c r="BL105" i="8" s="1"/>
  <c r="BM101" i="8"/>
  <c r="BM105" i="8" s="1"/>
  <c r="BN101" i="8"/>
  <c r="BN105" i="8" s="1"/>
  <c r="BO101" i="8"/>
  <c r="BO105" i="8" s="1"/>
  <c r="BK101" i="8"/>
  <c r="BK105" i="8" s="1"/>
  <c r="BK95" i="8" s="1"/>
  <c r="BS30" i="8" s="1"/>
  <c r="BS58" i="8" s="1"/>
  <c r="BJ101" i="8"/>
  <c r="BJ105" i="8" s="1"/>
  <c r="BK141" i="8"/>
  <c r="BS34" i="8" s="1"/>
  <c r="BS62" i="8" s="1"/>
  <c r="BK128" i="8"/>
  <c r="BS33" i="8" s="1"/>
  <c r="BS61" i="8" s="1"/>
  <c r="BK122" i="8"/>
  <c r="BS32" i="8" s="1"/>
  <c r="BS60" i="8" s="1"/>
  <c r="BS42" i="8"/>
  <c r="BS70" i="8" s="1"/>
  <c r="BP121" i="8"/>
  <c r="BP106" i="8" s="1"/>
  <c r="BX31" i="8" s="1"/>
  <c r="BX59" i="8" s="1"/>
  <c r="BL121" i="8"/>
  <c r="BM121" i="8"/>
  <c r="BN121" i="8"/>
  <c r="BO121" i="8"/>
  <c r="BK121" i="8"/>
  <c r="BJ92" i="8"/>
  <c r="BJ88" i="8" s="1"/>
  <c r="BR27" i="8" s="1"/>
  <c r="BR55" i="8" s="1"/>
  <c r="BJ127" i="8"/>
  <c r="BP127" i="8"/>
  <c r="BL127" i="8"/>
  <c r="BM127" i="8"/>
  <c r="BN127" i="8"/>
  <c r="BO127" i="8"/>
  <c r="BJ140" i="8"/>
  <c r="BP140" i="8"/>
  <c r="BL140" i="8"/>
  <c r="BM140" i="8"/>
  <c r="BN140" i="8"/>
  <c r="BO140" i="8"/>
  <c r="BJ159" i="8"/>
  <c r="BP159" i="8"/>
  <c r="BL159" i="8"/>
  <c r="BM159" i="8"/>
  <c r="BN159" i="8"/>
  <c r="BO159" i="8"/>
  <c r="BN163" i="8"/>
  <c r="BO163" i="8"/>
  <c r="BK163" i="8"/>
  <c r="BP92" i="8"/>
  <c r="BP88" i="8" s="1"/>
  <c r="BX27" i="8" s="1"/>
  <c r="BX55" i="8" s="1"/>
  <c r="BO92" i="8"/>
  <c r="BO88" i="8" s="1"/>
  <c r="BW27" i="8" s="1"/>
  <c r="BW55" i="8" s="1"/>
  <c r="BJ163" i="8"/>
  <c r="BP163" i="8"/>
  <c r="BL163" i="8"/>
  <c r="BL171" i="8"/>
  <c r="BL164" i="8" s="1"/>
  <c r="BJ171" i="8"/>
  <c r="BJ164" i="8" s="1"/>
  <c r="BP171" i="8"/>
  <c r="BP164" i="8" s="1"/>
  <c r="BM171" i="8"/>
  <c r="BM164" i="8" s="1"/>
  <c r="BN171" i="8"/>
  <c r="BN164" i="8" s="1"/>
  <c r="BO171" i="8"/>
  <c r="BO164" i="8" s="1"/>
  <c r="BL145" i="8"/>
  <c r="BJ145" i="8"/>
  <c r="BP145" i="8"/>
  <c r="BP141" i="8" s="1"/>
  <c r="BX34" i="8" s="1"/>
  <c r="BX62" i="8" s="1"/>
  <c r="BM145" i="8"/>
  <c r="BN145" i="8"/>
  <c r="BN141" i="8" s="1"/>
  <c r="BV34" i="8" s="1"/>
  <c r="BV62" i="8" s="1"/>
  <c r="BO145" i="8"/>
  <c r="BL92" i="8"/>
  <c r="BL88" i="8" s="1"/>
  <c r="BT27" i="8" s="1"/>
  <c r="BT55" i="8" s="1"/>
  <c r="BM92" i="8"/>
  <c r="BM88" i="8" s="1"/>
  <c r="BU27" i="8" s="1"/>
  <c r="BU55" i="8" s="1"/>
  <c r="BN92" i="8"/>
  <c r="BN88" i="8" s="1"/>
  <c r="BV27" i="8" s="1"/>
  <c r="BV55" i="8" s="1"/>
  <c r="BN68" i="8"/>
  <c r="BN53" i="8" s="1"/>
  <c r="BV24" i="8" s="1"/>
  <c r="BV52" i="8" s="1"/>
  <c r="BP68" i="8"/>
  <c r="BP53" i="8" s="1"/>
  <c r="BX24" i="8" s="1"/>
  <c r="BX52" i="8" s="1"/>
  <c r="BR31" i="8"/>
  <c r="BR59" i="8" s="1"/>
  <c r="BM68" i="8"/>
  <c r="BM53" i="8" s="1"/>
  <c r="BU24" i="8" s="1"/>
  <c r="BU52" i="8" s="1"/>
  <c r="BO68" i="8"/>
  <c r="BO53" i="8" s="1"/>
  <c r="BW24" i="8" s="1"/>
  <c r="BW52" i="8" s="1"/>
  <c r="BL68" i="8"/>
  <c r="BL53" i="8" s="1"/>
  <c r="BT24" i="8" s="1"/>
  <c r="BT52" i="8" s="1"/>
  <c r="BJ68" i="8"/>
  <c r="BJ53" i="8" s="1"/>
  <c r="BR24" i="8" s="1"/>
  <c r="BR52" i="8" s="1"/>
  <c r="BK68" i="8"/>
  <c r="BK53" i="8" s="1"/>
  <c r="BS24" i="8" s="1"/>
  <c r="BS52" i="8" s="1"/>
  <c r="BS39" i="8" l="1"/>
  <c r="BS67" i="8" s="1"/>
  <c r="BP161" i="8"/>
  <c r="BX41" i="8" s="1"/>
  <c r="BX69" i="8" s="1"/>
  <c r="BK161" i="8"/>
  <c r="BS41" i="8" s="1"/>
  <c r="BS69" i="8" s="1"/>
  <c r="BN161" i="8"/>
  <c r="BV41" i="8" s="1"/>
  <c r="BV69" i="8" s="1"/>
  <c r="BL161" i="8"/>
  <c r="BT41" i="8" s="1"/>
  <c r="BT69" i="8" s="1"/>
  <c r="BO161" i="8"/>
  <c r="BW41" i="8" s="1"/>
  <c r="BW69" i="8" s="1"/>
  <c r="BJ161" i="8"/>
  <c r="BR41" i="8" s="1"/>
  <c r="BR69" i="8" s="1"/>
  <c r="BS40" i="8"/>
  <c r="BS68" i="8" s="1"/>
  <c r="BN152" i="8"/>
  <c r="BN160" i="8" s="1"/>
  <c r="BL152" i="8"/>
  <c r="BL160" i="8" s="1"/>
  <c r="BO152" i="8"/>
  <c r="BO160" i="8" s="1"/>
  <c r="BM152" i="8"/>
  <c r="BM160" i="8" s="1"/>
  <c r="BP152" i="8"/>
  <c r="BP160" i="8" s="1"/>
  <c r="BJ152" i="8"/>
  <c r="BJ160" i="8" s="1"/>
  <c r="BL141" i="8"/>
  <c r="BT34" i="8" s="1"/>
  <c r="BT62" i="8" s="1"/>
  <c r="BO141" i="8"/>
  <c r="BW34" i="8" s="1"/>
  <c r="BW62" i="8" s="1"/>
  <c r="BM141" i="8"/>
  <c r="BU34" i="8" s="1"/>
  <c r="BU62" i="8" s="1"/>
  <c r="BJ141" i="8"/>
  <c r="BR34" i="8" s="1"/>
  <c r="BR62" i="8" s="1"/>
  <c r="BO128" i="8"/>
  <c r="BW33" i="8" s="1"/>
  <c r="BW61" i="8" s="1"/>
  <c r="BM128" i="8"/>
  <c r="BU33" i="8" s="1"/>
  <c r="BU61" i="8" s="1"/>
  <c r="BP128" i="8"/>
  <c r="BX33" i="8" s="1"/>
  <c r="BX61" i="8" s="1"/>
  <c r="BN128" i="8"/>
  <c r="BV33" i="8" s="1"/>
  <c r="BV61" i="8" s="1"/>
  <c r="BL128" i="8"/>
  <c r="BT33" i="8" s="1"/>
  <c r="BT61" i="8" s="1"/>
  <c r="BJ128" i="8"/>
  <c r="BR33" i="8" s="1"/>
  <c r="BR61" i="8" s="1"/>
  <c r="BN122" i="8"/>
  <c r="BV32" i="8" s="1"/>
  <c r="BV60" i="8" s="1"/>
  <c r="BL122" i="8"/>
  <c r="BT32" i="8" s="1"/>
  <c r="BT60" i="8" s="1"/>
  <c r="BO122" i="8"/>
  <c r="BW32" i="8" s="1"/>
  <c r="BW60" i="8" s="1"/>
  <c r="BM122" i="8"/>
  <c r="BU32" i="8" s="1"/>
  <c r="BU60" i="8" s="1"/>
  <c r="BP122" i="8"/>
  <c r="BX32" i="8" s="1"/>
  <c r="BX60" i="8" s="1"/>
  <c r="BJ122" i="8"/>
  <c r="BR32" i="8" s="1"/>
  <c r="BR60" i="8" s="1"/>
  <c r="BK106" i="8"/>
  <c r="BS31" i="8" s="1"/>
  <c r="BS59" i="8" s="1"/>
  <c r="BN106" i="8"/>
  <c r="BV31" i="8" s="1"/>
  <c r="BV59" i="8" s="1"/>
  <c r="BL106" i="8"/>
  <c r="BT31" i="8" s="1"/>
  <c r="BT59" i="8" s="1"/>
  <c r="BO106" i="8"/>
  <c r="BW31" i="8" s="1"/>
  <c r="BW59" i="8" s="1"/>
  <c r="BM106" i="8"/>
  <c r="BU31" i="8" s="1"/>
  <c r="BU59" i="8" s="1"/>
  <c r="BN95" i="8"/>
  <c r="BV30" i="8" s="1"/>
  <c r="BV58" i="8" s="1"/>
  <c r="BL95" i="8"/>
  <c r="BT30" i="8" s="1"/>
  <c r="BT58" i="8" s="1"/>
  <c r="BO95" i="8"/>
  <c r="BW30" i="8" s="1"/>
  <c r="BW58" i="8" s="1"/>
  <c r="BM95" i="8"/>
  <c r="BU30" i="8" s="1"/>
  <c r="BU58" i="8" s="1"/>
  <c r="BP95" i="8"/>
  <c r="BX30" i="8" s="1"/>
  <c r="BX58" i="8" s="1"/>
  <c r="BJ95" i="8"/>
  <c r="BR30" i="8" s="1"/>
  <c r="BR58" i="8" s="1"/>
  <c r="BV42" i="8"/>
  <c r="BV70" i="8" s="1"/>
  <c r="BX42" i="8"/>
  <c r="BX70" i="8" s="1"/>
  <c r="BT42" i="8"/>
  <c r="BT70" i="8" s="1"/>
  <c r="BW42" i="8"/>
  <c r="BW70" i="8" s="1"/>
  <c r="BU42" i="8"/>
  <c r="BU70" i="8" s="1"/>
  <c r="BR42" i="8"/>
  <c r="BR70" i="8" s="1"/>
  <c r="BT39" i="8" l="1"/>
  <c r="BT67" i="8" s="1"/>
  <c r="BX39" i="8"/>
  <c r="BX67" i="8" s="1"/>
  <c r="BV39" i="8"/>
  <c r="BV67" i="8" s="1"/>
  <c r="BW39" i="8"/>
  <c r="BW67" i="8" s="1"/>
  <c r="BR39" i="8"/>
  <c r="BR67" i="8" s="1"/>
  <c r="BR40" i="8"/>
  <c r="BR68" i="8" s="1"/>
  <c r="BU40" i="8"/>
  <c r="BU68" i="8" s="1"/>
  <c r="BT40" i="8"/>
  <c r="BT68" i="8" s="1"/>
  <c r="BU39" i="8"/>
  <c r="BU67" i="8" s="1"/>
  <c r="BX40" i="8"/>
  <c r="BX68" i="8" s="1"/>
  <c r="BW40" i="8"/>
  <c r="BW68" i="8" s="1"/>
  <c r="BV40" i="8"/>
  <c r="BV68" i="8" s="1"/>
</calcChain>
</file>

<file path=xl/sharedStrings.xml><?xml version="1.0" encoding="utf-8"?>
<sst xmlns="http://schemas.openxmlformats.org/spreadsheetml/2006/main" count="669" uniqueCount="273">
  <si>
    <t>Participants</t>
  </si>
  <si>
    <t>Prix ?</t>
  </si>
  <si>
    <t>Les prix en jeu</t>
  </si>
  <si>
    <t>http://forum.excel-pratique.com/excel/attribution-aleatoire-t21840.html</t>
  </si>
  <si>
    <t>B2</t>
  </si>
  <si>
    <t>B1</t>
  </si>
  <si>
    <t>B3</t>
  </si>
  <si>
    <t>B4</t>
  </si>
  <si>
    <t>B5</t>
  </si>
  <si>
    <t>B6</t>
  </si>
  <si>
    <t>C1</t>
  </si>
  <si>
    <t>C2</t>
  </si>
  <si>
    <t>C3</t>
  </si>
  <si>
    <t>D1</t>
  </si>
  <si>
    <t>D2</t>
  </si>
  <si>
    <t>D3</t>
  </si>
  <si>
    <t>D4</t>
  </si>
  <si>
    <t>D5</t>
  </si>
  <si>
    <t>D15</t>
  </si>
  <si>
    <t>D16</t>
  </si>
  <si>
    <t>A</t>
  </si>
  <si>
    <t>B</t>
  </si>
  <si>
    <t>D</t>
  </si>
  <si>
    <t>C</t>
  </si>
  <si>
    <t>C4</t>
  </si>
  <si>
    <t>C5</t>
  </si>
  <si>
    <t>C6</t>
  </si>
  <si>
    <t>D6</t>
  </si>
  <si>
    <t>D7</t>
  </si>
  <si>
    <t>B13</t>
  </si>
  <si>
    <t>B19</t>
  </si>
  <si>
    <t>B20</t>
  </si>
  <si>
    <t>D8</t>
  </si>
  <si>
    <t>D9</t>
  </si>
  <si>
    <t>D12</t>
  </si>
  <si>
    <t>D13</t>
  </si>
  <si>
    <t>Total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</si>
  <si>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</si>
  <si>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</si>
  <si>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</si>
  <si>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</si>
  <si>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</si>
  <si>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</si>
  <si>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</si>
  <si>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</si>
  <si>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</si>
  <si>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</si>
  <si>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</si>
  <si>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</si>
  <si>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</si>
  <si>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</si>
  <si>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</si>
  <si>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</si>
  <si>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</si>
  <si>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</si>
  <si>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</si>
  <si>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</si>
  <si>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</si>
  <si>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</si>
  <si>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</si>
  <si>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</si>
  <si>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</si>
  <si>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B7</t>
  </si>
  <si>
    <t>B8</t>
  </si>
  <si>
    <t>B9</t>
  </si>
  <si>
    <t>B10</t>
  </si>
  <si>
    <t>B11</t>
  </si>
  <si>
    <t>B12</t>
  </si>
  <si>
    <t>B14</t>
  </si>
  <si>
    <t>B15</t>
  </si>
  <si>
    <t>B16</t>
  </si>
  <si>
    <t>B17</t>
  </si>
  <si>
    <t>B18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</si>
  <si>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</si>
  <si>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</si>
  <si>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</si>
  <si>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</si>
  <si>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</si>
  <si>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</si>
  <si>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</si>
  <si>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</si>
  <si>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</si>
  <si>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</si>
  <si>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</si>
  <si>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</si>
  <si>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</si>
  <si>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</si>
  <si>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</si>
  <si>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</si>
  <si>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</si>
  <si>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</si>
  <si>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</si>
  <si>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</si>
  <si>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</si>
  <si>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</si>
  <si>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</si>
  <si>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</si>
  <si>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</si>
  <si>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</si>
  <si>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</si>
  <si>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</si>
  <si>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</si>
  <si>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</si>
  <si>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</si>
  <si>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</si>
  <si>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</si>
  <si>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</si>
  <si>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</si>
  <si>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</si>
  <si>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</si>
  <si>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</si>
  <si>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</si>
  <si>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</si>
  <si>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</si>
  <si>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</si>
  <si>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</si>
  <si>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</si>
  <si>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</si>
  <si>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</si>
  <si>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</si>
  <si>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</si>
  <si>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</si>
  <si>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</si>
  <si>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</si>
  <si>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</si>
  <si>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</si>
  <si>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</si>
  <si>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</si>
  <si>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</si>
  <si>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</si>
  <si>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</si>
  <si>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</si>
  <si>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</si>
  <si>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</si>
  <si>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</si>
  <si>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</si>
  <si>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</si>
  <si>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</si>
  <si>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</si>
  <si>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</si>
  <si>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</si>
  <si>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</si>
  <si>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</si>
  <si>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</si>
  <si>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</si>
  <si>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</si>
  <si>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</si>
  <si>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</si>
  <si>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</si>
  <si>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</si>
  <si>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</si>
  <si>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D10</t>
  </si>
  <si>
    <t>D11</t>
  </si>
  <si>
    <t>D14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</si>
  <si>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</si>
  <si>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</si>
  <si>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</si>
  <si>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</si>
  <si>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</si>
  <si>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</si>
  <si>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</si>
  <si>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</si>
  <si>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</si>
  <si>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d1</t>
  </si>
  <si>
    <t>d2</t>
  </si>
  <si>
    <t>nombre d'élements repértoriés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</si>
  <si>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</si>
  <si>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</si>
  <si>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</si>
  <si>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</si>
  <si>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</si>
  <si>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</si>
  <si>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</si>
  <si>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</si>
  <si>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</si>
  <si>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</si>
  <si>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</si>
  <si>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</si>
  <si>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</si>
  <si>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</si>
  <si>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</si>
  <si>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</si>
  <si>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</si>
  <si>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</si>
  <si>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</si>
  <si>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</si>
  <si>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</si>
  <si>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</si>
  <si>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</si>
  <si>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</si>
  <si>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</si>
  <si>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</si>
  <si>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</si>
  <si>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</si>
  <si>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</si>
  <si>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</si>
  <si>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</si>
  <si>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</si>
  <si>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</si>
  <si>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</si>
  <si>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</si>
  <si>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</si>
  <si>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</si>
  <si>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</si>
  <si>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</si>
  <si>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</si>
  <si>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</si>
  <si>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</si>
  <si>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</si>
  <si>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</si>
  <si>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</si>
  <si>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</si>
  <si>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</si>
  <si>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</si>
  <si>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</si>
  <si>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</si>
  <si>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</si>
  <si>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</si>
  <si>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</si>
  <si>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</si>
  <si>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</si>
  <si>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</si>
  <si>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</si>
  <si>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</si>
  <si>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</si>
  <si>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</si>
  <si>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</si>
  <si>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</si>
  <si>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</si>
  <si>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</si>
  <si>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</si>
  <si>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</si>
  <si>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</si>
  <si>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</si>
  <si>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</si>
  <si>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</si>
  <si>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</si>
  <si>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</si>
  <si>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</si>
  <si>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</si>
  <si>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</si>
  <si>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</si>
  <si>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</si>
  <si>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</si>
  <si>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</si>
  <si>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</si>
  <si>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</si>
  <si>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</si>
  <si>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</si>
  <si>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</si>
  <si>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</si>
  <si>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</si>
  <si>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</si>
  <si>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</si>
  <si>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Adj1</t>
  </si>
  <si>
    <t>Adj2</t>
  </si>
  <si>
    <t>Adj3</t>
  </si>
  <si>
    <t>Nbre unité</t>
  </si>
  <si>
    <t>PU</t>
  </si>
  <si>
    <t>PT</t>
  </si>
  <si>
    <t>Formulation1</t>
  </si>
  <si>
    <t>Formulation2</t>
  </si>
  <si>
    <t>Formulation3</t>
  </si>
  <si>
    <t>Formulation4</t>
  </si>
  <si>
    <t>Formulation5</t>
  </si>
  <si>
    <t>Formulation6</t>
  </si>
  <si>
    <t>Formulation7</t>
  </si>
  <si>
    <t>Contrôle</t>
  </si>
  <si>
    <t>Ecart maximum</t>
  </si>
  <si>
    <t>Ecart minimum</t>
  </si>
  <si>
    <t>Quantité maximale</t>
  </si>
  <si>
    <t/>
  </si>
  <si>
    <t>Au minimum x fois si choisi aléatoirement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</si>
</sst>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%"/>
    <numFmt numFmtId="165" formatCode="_-* #,##0.00\ [$€]_-;\-* #,##0.00\ [$€]_-;_-* &quot;-&quot;??\ [$€]_-;_-@_-"/>
    <numFmt numFmtId="166" formatCode="#.##0\.00"/>
    <numFmt numFmtId="167" formatCode="#\.00"/>
    <numFmt numFmtId="168" formatCode="\$#\.00"/>
    <numFmt numFmtId="169" formatCode="0.0000%"/>
    <numFmt numFmtId="170" formatCode="0.000000000000000"/>
    <numFmt numFmtId="171" formatCode="0.00000000000000000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8"/>
      <name val="Verdana"/>
      <family val="2"/>
    </font>
    <font>
      <sz val="10"/>
      <name val="Times New Roman"/>
      <family val="1"/>
    </font>
    <font>
      <b/>
      <sz val="16"/>
      <color theme="0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  <font>
      <sz val="10"/>
      <color theme="0"/>
      <name val="Calibri"/>
      <family val="2"/>
      <scheme val="minor"/>
    </font>
    <font>
      <b/>
      <sz val="14"/>
      <color theme="1" tint="0.499984740745262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6"/>
      <color rgb="FFFF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>
      <alignment vertical="center"/>
      <protection locked="0"/>
    </xf>
    <xf numFmtId="0" fontId="16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165" fontId="3" fillId="0" borderId="0" applyFont="0" applyFill="0" applyBorder="0" applyAlignment="0" applyProtection="0"/>
    <xf numFmtId="166" fontId="16" fillId="0" borderId="0">
      <protection locked="0"/>
    </xf>
    <xf numFmtId="167" fontId="16" fillId="0" borderId="0"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168" fontId="16" fillId="0" borderId="0">
      <protection locked="0"/>
    </xf>
    <xf numFmtId="0" fontId="1" fillId="0" borderId="0"/>
    <xf numFmtId="0" fontId="21" fillId="0" borderId="0"/>
    <xf numFmtId="0" fontId="22" fillId="0" borderId="0"/>
    <xf numFmtId="0" fontId="4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24" fillId="11" borderId="0" applyNumberFormat="0" applyAlignment="0" applyProtection="0"/>
    <xf numFmtId="0" fontId="3" fillId="4" borderId="0"/>
    <xf numFmtId="9" fontId="1" fillId="0" borderId="0" applyFont="0" applyFill="0" applyBorder="0" applyAlignment="0" applyProtection="0"/>
  </cellStyleXfs>
  <cellXfs count="412">
    <xf numFmtId="0" fontId="0" fillId="0" borderId="0" xfId="0"/>
    <xf numFmtId="0" fontId="0" fillId="0" borderId="0" xfId="0" applyFill="1" applyBorder="1"/>
    <xf numFmtId="0" fontId="0" fillId="0" borderId="0" xfId="0" applyBorder="1"/>
    <xf numFmtId="0" fontId="9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6" borderId="0" xfId="0" applyFont="1" applyFill="1" applyBorder="1"/>
    <xf numFmtId="0" fontId="9" fillId="6" borderId="19" xfId="0" applyFont="1" applyFill="1" applyBorder="1"/>
    <xf numFmtId="0" fontId="9" fillId="0" borderId="8" xfId="0" applyFont="1" applyBorder="1" applyAlignment="1">
      <alignment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9" fillId="12" borderId="32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9" fillId="13" borderId="23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9" fillId="0" borderId="0" xfId="0" applyFont="1" applyFill="1" applyBorder="1"/>
    <xf numFmtId="0" fontId="9" fillId="14" borderId="2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 wrapText="1"/>
    </xf>
    <xf numFmtId="0" fontId="9" fillId="14" borderId="24" xfId="0" applyFont="1" applyFill="1" applyBorder="1" applyAlignment="1">
      <alignment horizontal="center" vertical="center"/>
    </xf>
    <xf numFmtId="0" fontId="9" fillId="14" borderId="16" xfId="0" applyFont="1" applyFill="1" applyBorder="1" applyAlignment="1">
      <alignment horizontal="center" vertical="center"/>
    </xf>
    <xf numFmtId="0" fontId="26" fillId="14" borderId="26" xfId="0" applyFont="1" applyFill="1" applyBorder="1" applyAlignment="1">
      <alignment horizontal="center" vertical="center" wrapText="1"/>
    </xf>
    <xf numFmtId="0" fontId="26" fillId="14" borderId="25" xfId="0" applyFont="1" applyFill="1" applyBorder="1" applyAlignment="1">
      <alignment horizontal="center" vertical="center" wrapText="1"/>
    </xf>
    <xf numFmtId="0" fontId="26" fillId="14" borderId="1" xfId="0" applyFont="1" applyFill="1" applyBorder="1" applyAlignment="1">
      <alignment horizontal="center" vertical="center" wrapText="1"/>
    </xf>
    <xf numFmtId="0" fontId="9" fillId="14" borderId="19" xfId="0" applyFont="1" applyFill="1" applyBorder="1"/>
    <xf numFmtId="0" fontId="9" fillId="14" borderId="17" xfId="0" applyFont="1" applyFill="1" applyBorder="1"/>
    <xf numFmtId="0" fontId="9" fillId="14" borderId="16" xfId="0" applyFont="1" applyFill="1" applyBorder="1"/>
    <xf numFmtId="0" fontId="9" fillId="14" borderId="25" xfId="0" applyFont="1" applyFill="1" applyBorder="1" applyAlignment="1">
      <alignment horizontal="center" vertical="center" wrapText="1"/>
    </xf>
    <xf numFmtId="0" fontId="9" fillId="14" borderId="0" xfId="0" applyFont="1" applyFill="1" applyBorder="1"/>
    <xf numFmtId="0" fontId="9" fillId="14" borderId="1" xfId="0" applyFont="1" applyFill="1" applyBorder="1"/>
    <xf numFmtId="0" fontId="9" fillId="14" borderId="26" xfId="0" applyFont="1" applyFill="1" applyBorder="1" applyAlignment="1">
      <alignment horizontal="center" vertical="center"/>
    </xf>
    <xf numFmtId="0" fontId="9" fillId="0" borderId="19" xfId="0" applyFont="1" applyFill="1" applyBorder="1"/>
    <xf numFmtId="0" fontId="9" fillId="9" borderId="2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12" borderId="20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 vertical="center"/>
    </xf>
    <xf numFmtId="0" fontId="9" fillId="12" borderId="16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14" borderId="34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/>
    </xf>
    <xf numFmtId="0" fontId="9" fillId="12" borderId="21" xfId="0" applyFont="1" applyFill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14" borderId="33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9" fillId="13" borderId="28" xfId="0" applyFont="1" applyFill="1" applyBorder="1" applyAlignment="1">
      <alignment horizontal="center" vertical="center"/>
    </xf>
    <xf numFmtId="0" fontId="9" fillId="13" borderId="21" xfId="0" applyFont="1" applyFill="1" applyBorder="1" applyAlignment="1">
      <alignment horizontal="center"/>
    </xf>
    <xf numFmtId="0" fontId="9" fillId="13" borderId="1" xfId="0" applyFont="1" applyFill="1" applyBorder="1" applyAlignment="1">
      <alignment horizontal="center" vertical="center" wrapText="1"/>
    </xf>
    <xf numFmtId="0" fontId="9" fillId="9" borderId="28" xfId="0" applyFont="1" applyFill="1" applyBorder="1" applyAlignment="1">
      <alignment horizontal="center" vertical="center"/>
    </xf>
    <xf numFmtId="0" fontId="9" fillId="9" borderId="2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/>
    </xf>
    <xf numFmtId="0" fontId="9" fillId="12" borderId="21" xfId="0" applyFont="1" applyFill="1" applyBorder="1" applyAlignment="1">
      <alignment horizontal="center" vertical="center"/>
    </xf>
    <xf numFmtId="0" fontId="9" fillId="12" borderId="28" xfId="0" applyFont="1" applyFill="1" applyBorder="1" applyAlignment="1">
      <alignment horizontal="center" vertical="center"/>
    </xf>
    <xf numFmtId="0" fontId="9" fillId="14" borderId="21" xfId="0" applyFont="1" applyFill="1" applyBorder="1" applyAlignment="1">
      <alignment wrapText="1"/>
    </xf>
    <xf numFmtId="0" fontId="26" fillId="8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vertical="center" wrapText="1"/>
    </xf>
    <xf numFmtId="0" fontId="26" fillId="12" borderId="1" xfId="0" applyFont="1" applyFill="1" applyBorder="1" applyAlignment="1">
      <alignment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0" fillId="0" borderId="0" xfId="0" applyFill="1"/>
    <xf numFmtId="0" fontId="9" fillId="17" borderId="1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0" fillId="0" borderId="1" xfId="0" applyBorder="1"/>
    <xf numFmtId="0" fontId="9" fillId="5" borderId="0" xfId="0" applyFont="1" applyFill="1" applyBorder="1" applyAlignment="1">
      <alignment horizontal="center"/>
    </xf>
    <xf numFmtId="0" fontId="0" fillId="5" borderId="0" xfId="0" applyFill="1" applyBorder="1" applyAlignment="1"/>
    <xf numFmtId="0" fontId="0" fillId="5" borderId="19" xfId="0" applyFill="1" applyBorder="1" applyAlignment="1"/>
    <xf numFmtId="0" fontId="9" fillId="5" borderId="43" xfId="0" applyFont="1" applyFill="1" applyBorder="1" applyAlignment="1">
      <alignment horizontal="center"/>
    </xf>
    <xf numFmtId="0" fontId="9" fillId="18" borderId="17" xfId="0" applyFont="1" applyFill="1" applyBorder="1" applyAlignment="1">
      <alignment horizontal="center" vertical="center"/>
    </xf>
    <xf numFmtId="0" fontId="9" fillId="13" borderId="17" xfId="0" applyFont="1" applyFill="1" applyBorder="1" applyAlignment="1">
      <alignment horizontal="center" vertical="center"/>
    </xf>
    <xf numFmtId="0" fontId="0" fillId="13" borderId="43" xfId="0" applyFill="1" applyBorder="1" applyAlignment="1"/>
    <xf numFmtId="0" fontId="0" fillId="18" borderId="43" xfId="0" applyFill="1" applyBorder="1" applyAlignment="1"/>
    <xf numFmtId="0" fontId="9" fillId="12" borderId="33" xfId="0" applyFont="1" applyFill="1" applyBorder="1" applyAlignment="1">
      <alignment horizontal="center"/>
    </xf>
    <xf numFmtId="0" fontId="0" fillId="12" borderId="15" xfId="0" applyFill="1" applyBorder="1" applyAlignment="1"/>
    <xf numFmtId="0" fontId="0" fillId="12" borderId="43" xfId="0" applyFill="1" applyBorder="1" applyAlignment="1"/>
    <xf numFmtId="0" fontId="9" fillId="9" borderId="33" xfId="0" applyFont="1" applyFill="1" applyBorder="1" applyAlignment="1">
      <alignment horizontal="center"/>
    </xf>
    <xf numFmtId="0" fontId="0" fillId="9" borderId="15" xfId="0" applyFill="1" applyBorder="1" applyAlignment="1"/>
    <xf numFmtId="0" fontId="0" fillId="9" borderId="43" xfId="0" applyFill="1" applyBorder="1" applyAlignment="1"/>
    <xf numFmtId="0" fontId="9" fillId="13" borderId="33" xfId="0" applyFont="1" applyFill="1" applyBorder="1" applyAlignment="1">
      <alignment horizontal="center"/>
    </xf>
    <xf numFmtId="0" fontId="0" fillId="13" borderId="15" xfId="0" applyFill="1" applyBorder="1" applyAlignment="1"/>
    <xf numFmtId="0" fontId="9" fillId="14" borderId="9" xfId="0" applyFont="1" applyFill="1" applyBorder="1" applyAlignment="1">
      <alignment horizontal="center" vertical="center" wrapText="1"/>
    </xf>
    <xf numFmtId="0" fontId="9" fillId="14" borderId="11" xfId="0" applyFont="1" applyFill="1" applyBorder="1" applyAlignment="1">
      <alignment horizontal="center"/>
    </xf>
    <xf numFmtId="0" fontId="26" fillId="14" borderId="9" xfId="0" applyFont="1" applyFill="1" applyBorder="1" applyAlignment="1">
      <alignment horizontal="center" vertical="center" wrapText="1"/>
    </xf>
    <xf numFmtId="0" fontId="26" fillId="14" borderId="11" xfId="0" applyFont="1" applyFill="1" applyBorder="1" applyAlignment="1">
      <alignment wrapText="1"/>
    </xf>
    <xf numFmtId="0" fontId="9" fillId="14" borderId="25" xfId="0" applyFont="1" applyFill="1" applyBorder="1" applyAlignment="1">
      <alignment wrapText="1"/>
    </xf>
    <xf numFmtId="0" fontId="9" fillId="14" borderId="10" xfId="0" applyFont="1" applyFill="1" applyBorder="1"/>
    <xf numFmtId="0" fontId="9" fillId="14" borderId="9" xfId="0" applyFont="1" applyFill="1" applyBorder="1"/>
    <xf numFmtId="0" fontId="9" fillId="0" borderId="11" xfId="0" applyFont="1" applyBorder="1" applyAlignment="1">
      <alignment horizontal="center"/>
    </xf>
    <xf numFmtId="0" fontId="9" fillId="14" borderId="1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/>
    </xf>
    <xf numFmtId="0" fontId="9" fillId="9" borderId="16" xfId="0" applyFont="1" applyFill="1" applyBorder="1" applyAlignment="1">
      <alignment horizontal="center"/>
    </xf>
    <xf numFmtId="0" fontId="9" fillId="13" borderId="7" xfId="0" applyFont="1" applyFill="1" applyBorder="1" applyAlignment="1">
      <alignment horizontal="center"/>
    </xf>
    <xf numFmtId="0" fontId="9" fillId="13" borderId="1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18" borderId="46" xfId="0" applyFont="1" applyFill="1" applyBorder="1" applyAlignment="1">
      <alignment horizontal="center"/>
    </xf>
    <xf numFmtId="0" fontId="9" fillId="12" borderId="45" xfId="0" applyFont="1" applyFill="1" applyBorder="1" applyAlignment="1">
      <alignment horizontal="center"/>
    </xf>
    <xf numFmtId="0" fontId="9" fillId="12" borderId="46" xfId="0" applyFont="1" applyFill="1" applyBorder="1" applyAlignment="1">
      <alignment horizontal="center"/>
    </xf>
    <xf numFmtId="0" fontId="9" fillId="9" borderId="45" xfId="0" applyFont="1" applyFill="1" applyBorder="1" applyAlignment="1">
      <alignment horizontal="center"/>
    </xf>
    <xf numFmtId="0" fontId="9" fillId="9" borderId="46" xfId="0" applyFont="1" applyFill="1" applyBorder="1" applyAlignment="1">
      <alignment horizontal="center"/>
    </xf>
    <xf numFmtId="0" fontId="9" fillId="13" borderId="45" xfId="0" applyFont="1" applyFill="1" applyBorder="1" applyAlignment="1">
      <alignment horizontal="center"/>
    </xf>
    <xf numFmtId="0" fontId="9" fillId="13" borderId="46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0" fillId="0" borderId="35" xfId="0" applyBorder="1"/>
    <xf numFmtId="0" fontId="9" fillId="18" borderId="42" xfId="0" applyFont="1" applyFill="1" applyBorder="1" applyAlignment="1">
      <alignment horizontal="center"/>
    </xf>
    <xf numFmtId="0" fontId="9" fillId="18" borderId="11" xfId="0" applyFont="1" applyFill="1" applyBorder="1" applyAlignment="1">
      <alignment horizontal="center"/>
    </xf>
    <xf numFmtId="0" fontId="0" fillId="18" borderId="0" xfId="0" applyFill="1" applyBorder="1" applyAlignment="1"/>
    <xf numFmtId="0" fontId="9" fillId="5" borderId="34" xfId="0" applyFont="1" applyFill="1" applyBorder="1" applyAlignment="1"/>
    <xf numFmtId="0" fontId="9" fillId="5" borderId="19" xfId="0" applyFont="1" applyFill="1" applyBorder="1" applyAlignment="1"/>
    <xf numFmtId="0" fontId="9" fillId="5" borderId="44" xfId="0" applyFont="1" applyFill="1" applyBorder="1" applyAlignment="1"/>
    <xf numFmtId="0" fontId="9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0" fillId="0" borderId="0" xfId="26"/>
    <xf numFmtId="0" fontId="9" fillId="18" borderId="21" xfId="0" applyFont="1" applyFill="1" applyBorder="1" applyAlignment="1">
      <alignment horizontal="center"/>
    </xf>
    <xf numFmtId="0" fontId="9" fillId="18" borderId="21" xfId="0" applyFont="1" applyFill="1" applyBorder="1" applyAlignment="1">
      <alignment horizontal="center" vertical="center" wrapText="1"/>
    </xf>
    <xf numFmtId="0" fontId="0" fillId="18" borderId="21" xfId="0" applyFill="1" applyBorder="1"/>
    <xf numFmtId="0" fontId="9" fillId="18" borderId="1" xfId="0" applyFont="1" applyFill="1" applyBorder="1" applyAlignment="1">
      <alignment horizontal="center"/>
    </xf>
    <xf numFmtId="0" fontId="0" fillId="18" borderId="1" xfId="0" applyFill="1" applyBorder="1"/>
    <xf numFmtId="0" fontId="0" fillId="18" borderId="35" xfId="0" applyFill="1" applyBorder="1"/>
    <xf numFmtId="0" fontId="9" fillId="18" borderId="16" xfId="0" applyFont="1" applyFill="1" applyBorder="1" applyAlignment="1">
      <alignment horizontal="center"/>
    </xf>
    <xf numFmtId="0" fontId="0" fillId="18" borderId="16" xfId="0" applyFill="1" applyBorder="1"/>
    <xf numFmtId="0" fontId="35" fillId="0" borderId="0" xfId="1" applyFont="1"/>
    <xf numFmtId="0" fontId="35" fillId="0" borderId="0" xfId="1" applyFont="1" applyAlignment="1">
      <alignment horizontal="center" vertical="center"/>
    </xf>
    <xf numFmtId="0" fontId="36" fillId="0" borderId="0" xfId="1" applyFont="1" applyFill="1" applyAlignment="1">
      <alignment horizontal="center" vertical="center"/>
    </xf>
    <xf numFmtId="0" fontId="37" fillId="0" borderId="0" xfId="1" applyFont="1" applyFill="1" applyAlignment="1">
      <alignment horizontal="center" vertical="center"/>
    </xf>
    <xf numFmtId="0" fontId="35" fillId="0" borderId="0" xfId="1" applyFont="1" applyAlignment="1">
      <alignment vertical="center"/>
    </xf>
    <xf numFmtId="0" fontId="35" fillId="0" borderId="0" xfId="1" applyFont="1" applyFill="1" applyBorder="1"/>
    <xf numFmtId="0" fontId="35" fillId="0" borderId="1" xfId="1" applyFont="1" applyFill="1" applyBorder="1"/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Alignment="1"/>
    <xf numFmtId="164" fontId="39" fillId="19" borderId="0" xfId="42" applyNumberFormat="1" applyFont="1" applyFill="1" applyAlignment="1">
      <alignment horizontal="center"/>
    </xf>
    <xf numFmtId="3" fontId="39" fillId="19" borderId="0" xfId="42" applyNumberFormat="1" applyFont="1" applyFill="1" applyAlignment="1">
      <alignment horizontal="right"/>
    </xf>
    <xf numFmtId="0" fontId="26" fillId="0" borderId="0" xfId="0" applyFont="1" applyFill="1" applyBorder="1" applyAlignment="1">
      <alignment vertical="center" wrapText="1"/>
    </xf>
    <xf numFmtId="0" fontId="30" fillId="0" borderId="0" xfId="0" applyFont="1" applyAlignment="1">
      <alignment vertical="center"/>
    </xf>
    <xf numFmtId="0" fontId="9" fillId="20" borderId="21" xfId="0" applyFont="1" applyFill="1" applyBorder="1" applyAlignment="1">
      <alignment horizontal="center"/>
    </xf>
    <xf numFmtId="0" fontId="9" fillId="20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0" fillId="12" borderId="0" xfId="0" applyFill="1"/>
    <xf numFmtId="0" fontId="9" fillId="0" borderId="0" xfId="0" applyFont="1" applyFill="1" applyBorder="1" applyAlignment="1">
      <alignment wrapText="1"/>
    </xf>
    <xf numFmtId="0" fontId="9" fillId="7" borderId="16" xfId="0" applyFont="1" applyFill="1" applyBorder="1" applyAlignment="1">
      <alignment horizontal="center" vertical="center" wrapText="1"/>
    </xf>
    <xf numFmtId="0" fontId="9" fillId="12" borderId="28" xfId="0" applyFont="1" applyFill="1" applyBorder="1" applyAlignment="1">
      <alignment horizontal="center"/>
    </xf>
    <xf numFmtId="0" fontId="9" fillId="12" borderId="16" xfId="0" applyFont="1" applyFill="1" applyBorder="1" applyAlignment="1">
      <alignment horizontal="center"/>
    </xf>
    <xf numFmtId="0" fontId="9" fillId="7" borderId="21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  <xf numFmtId="0" fontId="0" fillId="0" borderId="19" xfId="0" applyBorder="1"/>
    <xf numFmtId="0" fontId="9" fillId="7" borderId="2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 wrapText="1"/>
    </xf>
    <xf numFmtId="0" fontId="9" fillId="8" borderId="34" xfId="0" applyFont="1" applyFill="1" applyBorder="1" applyAlignment="1">
      <alignment horizontal="center" vertical="center" wrapText="1"/>
    </xf>
    <xf numFmtId="0" fontId="9" fillId="8" borderId="31" xfId="0" applyFont="1" applyFill="1" applyBorder="1" applyAlignment="1">
      <alignment horizontal="center" vertical="center"/>
    </xf>
    <xf numFmtId="0" fontId="9" fillId="8" borderId="31" xfId="0" applyFont="1" applyFill="1" applyBorder="1" applyAlignment="1">
      <alignment horizontal="center"/>
    </xf>
    <xf numFmtId="0" fontId="9" fillId="8" borderId="24" xfId="0" applyFont="1" applyFill="1" applyBorder="1" applyAlignment="1">
      <alignment horizontal="center"/>
    </xf>
    <xf numFmtId="0" fontId="0" fillId="8" borderId="43" xfId="0" applyFill="1" applyBorder="1"/>
    <xf numFmtId="0" fontId="0" fillId="8" borderId="44" xfId="0" applyFill="1" applyBorder="1"/>
    <xf numFmtId="0" fontId="9" fillId="12" borderId="15" xfId="0" applyFont="1" applyFill="1" applyBorder="1" applyAlignment="1">
      <alignment horizontal="center" vertical="center" wrapText="1"/>
    </xf>
    <xf numFmtId="0" fontId="9" fillId="12" borderId="34" xfId="0" applyFont="1" applyFill="1" applyBorder="1" applyAlignment="1">
      <alignment horizontal="center" vertical="center" wrapText="1"/>
    </xf>
    <xf numFmtId="0" fontId="0" fillId="0" borderId="19" xfId="0" applyFill="1" applyBorder="1"/>
    <xf numFmtId="0" fontId="9" fillId="0" borderId="19" xfId="0" applyFont="1" applyFill="1" applyBorder="1" applyAlignment="1">
      <alignment horizontal="center" vertical="center" wrapText="1"/>
    </xf>
    <xf numFmtId="0" fontId="0" fillId="12" borderId="0" xfId="0" applyFill="1" applyBorder="1"/>
    <xf numFmtId="0" fontId="9" fillId="12" borderId="0" xfId="0" applyFont="1" applyFill="1" applyBorder="1"/>
    <xf numFmtId="0" fontId="9" fillId="12" borderId="19" xfId="0" applyFont="1" applyFill="1" applyBorder="1"/>
    <xf numFmtId="0" fontId="9" fillId="7" borderId="15" xfId="0" applyFont="1" applyFill="1" applyBorder="1" applyAlignment="1">
      <alignment horizontal="center" vertical="center" wrapText="1"/>
    </xf>
    <xf numFmtId="0" fontId="9" fillId="7" borderId="34" xfId="0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/>
    </xf>
    <xf numFmtId="0" fontId="9" fillId="7" borderId="31" xfId="0" applyFont="1" applyFill="1" applyBorder="1" applyAlignment="1">
      <alignment horizontal="center"/>
    </xf>
    <xf numFmtId="0" fontId="9" fillId="7" borderId="24" xfId="0" applyFont="1" applyFill="1" applyBorder="1" applyAlignment="1">
      <alignment horizontal="center"/>
    </xf>
    <xf numFmtId="0" fontId="0" fillId="7" borderId="43" xfId="0" applyFill="1" applyBorder="1"/>
    <xf numFmtId="0" fontId="0" fillId="7" borderId="44" xfId="0" applyFill="1" applyBorder="1"/>
    <xf numFmtId="0" fontId="9" fillId="9" borderId="28" xfId="0" applyFont="1" applyFill="1" applyBorder="1" applyAlignment="1">
      <alignment horizontal="center"/>
    </xf>
    <xf numFmtId="0" fontId="0" fillId="9" borderId="0" xfId="0" applyFill="1" applyBorder="1"/>
    <xf numFmtId="0" fontId="0" fillId="9" borderId="19" xfId="0" applyFill="1" applyBorder="1"/>
    <xf numFmtId="0" fontId="9" fillId="7" borderId="31" xfId="0" applyFont="1" applyFill="1" applyBorder="1" applyAlignment="1">
      <alignment horizontal="center" vertical="center" wrapText="1"/>
    </xf>
    <xf numFmtId="0" fontId="9" fillId="13" borderId="15" xfId="0" applyFont="1" applyFill="1" applyBorder="1" applyAlignment="1">
      <alignment horizontal="center" vertical="center" wrapText="1"/>
    </xf>
    <xf numFmtId="0" fontId="9" fillId="13" borderId="34" xfId="0" applyFont="1" applyFill="1" applyBorder="1" applyAlignment="1">
      <alignment horizontal="center" vertical="center" wrapText="1"/>
    </xf>
    <xf numFmtId="0" fontId="9" fillId="13" borderId="31" xfId="0" applyFont="1" applyFill="1" applyBorder="1" applyAlignment="1">
      <alignment horizontal="center" vertical="center"/>
    </xf>
    <xf numFmtId="0" fontId="9" fillId="13" borderId="31" xfId="0" applyFont="1" applyFill="1" applyBorder="1" applyAlignment="1">
      <alignment horizontal="center"/>
    </xf>
    <xf numFmtId="0" fontId="9" fillId="13" borderId="24" xfId="0" applyFont="1" applyFill="1" applyBorder="1" applyAlignment="1">
      <alignment horizontal="center"/>
    </xf>
    <xf numFmtId="0" fontId="0" fillId="13" borderId="43" xfId="0" applyFill="1" applyBorder="1"/>
    <xf numFmtId="0" fontId="0" fillId="13" borderId="44" xfId="0" applyFill="1" applyBorder="1"/>
    <xf numFmtId="0" fontId="26" fillId="16" borderId="30" xfId="0" applyFont="1" applyFill="1" applyBorder="1" applyAlignment="1">
      <alignment horizontal="center" vertical="center" wrapText="1"/>
    </xf>
    <xf numFmtId="0" fontId="9" fillId="16" borderId="31" xfId="0" applyFont="1" applyFill="1" applyBorder="1" applyAlignment="1">
      <alignment horizontal="center" vertical="center"/>
    </xf>
    <xf numFmtId="0" fontId="9" fillId="16" borderId="12" xfId="0" applyFont="1" applyFill="1" applyBorder="1" applyAlignment="1">
      <alignment horizontal="center" vertical="center"/>
    </xf>
    <xf numFmtId="0" fontId="9" fillId="16" borderId="3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9" fillId="22" borderId="16" xfId="0" applyFont="1" applyFill="1" applyBorder="1" applyAlignment="1">
      <alignment horizontal="center"/>
    </xf>
    <xf numFmtId="0" fontId="9" fillId="22" borderId="21" xfId="0" applyFont="1" applyFill="1" applyBorder="1" applyAlignment="1">
      <alignment horizontal="center"/>
    </xf>
    <xf numFmtId="0" fontId="0" fillId="22" borderId="16" xfId="0" applyFill="1" applyBorder="1"/>
    <xf numFmtId="0" fontId="0" fillId="22" borderId="40" xfId="0" applyFill="1" applyBorder="1"/>
    <xf numFmtId="0" fontId="9" fillId="22" borderId="1" xfId="0" applyFont="1" applyFill="1" applyBorder="1" applyAlignment="1">
      <alignment horizontal="center"/>
    </xf>
    <xf numFmtId="0" fontId="0" fillId="22" borderId="1" xfId="0" applyFill="1" applyBorder="1"/>
    <xf numFmtId="0" fontId="0" fillId="22" borderId="21" xfId="0" applyFill="1" applyBorder="1"/>
    <xf numFmtId="0" fontId="0" fillId="20" borderId="21" xfId="0" applyFill="1" applyBorder="1"/>
    <xf numFmtId="0" fontId="0" fillId="20" borderId="1" xfId="0" applyFill="1" applyBorder="1"/>
    <xf numFmtId="0" fontId="9" fillId="20" borderId="16" xfId="0" applyFont="1" applyFill="1" applyBorder="1" applyAlignment="1">
      <alignment horizontal="center"/>
    </xf>
    <xf numFmtId="0" fontId="0" fillId="20" borderId="16" xfId="0" applyFill="1" applyBorder="1"/>
    <xf numFmtId="0" fontId="0" fillId="20" borderId="40" xfId="0" applyFill="1" applyBorder="1"/>
    <xf numFmtId="0" fontId="9" fillId="21" borderId="21" xfId="0" applyFont="1" applyFill="1" applyBorder="1" applyAlignment="1">
      <alignment horizontal="center"/>
    </xf>
    <xf numFmtId="0" fontId="0" fillId="21" borderId="21" xfId="0" applyFill="1" applyBorder="1"/>
    <xf numFmtId="0" fontId="9" fillId="21" borderId="1" xfId="0" applyFont="1" applyFill="1" applyBorder="1" applyAlignment="1">
      <alignment horizontal="center"/>
    </xf>
    <xf numFmtId="0" fontId="0" fillId="21" borderId="1" xfId="0" applyFill="1" applyBorder="1"/>
    <xf numFmtId="0" fontId="9" fillId="21" borderId="24" xfId="0" applyFont="1" applyFill="1" applyBorder="1" applyAlignment="1">
      <alignment horizontal="center"/>
    </xf>
    <xf numFmtId="0" fontId="0" fillId="21" borderId="24" xfId="0" applyFill="1" applyBorder="1"/>
    <xf numFmtId="0" fontId="0" fillId="21" borderId="36" xfId="0" applyFill="1" applyBorder="1"/>
    <xf numFmtId="0" fontId="9" fillId="12" borderId="9" xfId="0" applyFont="1" applyFill="1" applyBorder="1" applyAlignment="1">
      <alignment horizontal="center"/>
    </xf>
    <xf numFmtId="0" fontId="0" fillId="12" borderId="1" xfId="0" applyFill="1" applyBorder="1"/>
    <xf numFmtId="0" fontId="0" fillId="12" borderId="35" xfId="0" applyFill="1" applyBorder="1"/>
    <xf numFmtId="0" fontId="9" fillId="12" borderId="25" xfId="0" applyFont="1" applyFill="1" applyBorder="1" applyAlignment="1">
      <alignment horizontal="center"/>
    </xf>
    <xf numFmtId="0" fontId="0" fillId="12" borderId="21" xfId="0" applyFill="1" applyBorder="1"/>
    <xf numFmtId="0" fontId="7" fillId="17" borderId="39" xfId="0" applyFont="1" applyFill="1" applyBorder="1" applyAlignment="1">
      <alignment vertical="center" wrapText="1"/>
    </xf>
    <xf numFmtId="0" fontId="9" fillId="17" borderId="24" xfId="0" applyFont="1" applyFill="1" applyBorder="1" applyAlignment="1">
      <alignment horizontal="center"/>
    </xf>
    <xf numFmtId="0" fontId="9" fillId="17" borderId="21" xfId="0" applyFont="1" applyFill="1" applyBorder="1" applyAlignment="1">
      <alignment horizontal="center" vertical="center" wrapText="1"/>
    </xf>
    <xf numFmtId="0" fontId="0" fillId="17" borderId="24" xfId="0" applyFill="1" applyBorder="1"/>
    <xf numFmtId="0" fontId="9" fillId="17" borderId="2" xfId="0" applyFont="1" applyFill="1" applyBorder="1" applyAlignment="1">
      <alignment horizontal="center"/>
    </xf>
    <xf numFmtId="0" fontId="9" fillId="17" borderId="17" xfId="0" applyFont="1" applyFill="1" applyBorder="1" applyAlignment="1">
      <alignment horizontal="center" vertical="center"/>
    </xf>
    <xf numFmtId="0" fontId="9" fillId="17" borderId="13" xfId="0" applyFont="1" applyFill="1" applyBorder="1" applyAlignment="1">
      <alignment horizontal="center"/>
    </xf>
    <xf numFmtId="0" fontId="0" fillId="17" borderId="12" xfId="0" applyFill="1" applyBorder="1" applyAlignment="1"/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0" fontId="10" fillId="0" borderId="0" xfId="0" quotePrefix="1" applyFont="1" applyFill="1" applyBorder="1"/>
    <xf numFmtId="0" fontId="9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40" fillId="0" borderId="0" xfId="0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0" fontId="27" fillId="0" borderId="29" xfId="0" applyFont="1" applyFill="1" applyBorder="1" applyAlignment="1">
      <alignment horizontal="center" vertical="center"/>
    </xf>
    <xf numFmtId="0" fontId="27" fillId="0" borderId="30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34" fillId="0" borderId="1" xfId="1" applyFont="1" applyFill="1" applyBorder="1" applyAlignment="1" applyProtection="1">
      <alignment horizontal="center" vertical="center" wrapText="1"/>
      <protection locked="0"/>
    </xf>
    <xf numFmtId="0" fontId="33" fillId="0" borderId="0" xfId="1" applyFont="1" applyFill="1" applyBorder="1" applyAlignment="1" applyProtection="1">
      <alignment horizontal="center" vertical="center" wrapText="1"/>
      <protection locked="0"/>
    </xf>
    <xf numFmtId="0" fontId="21" fillId="0" borderId="0" xfId="1" applyFont="1" applyFill="1" applyBorder="1" applyAlignment="1" applyProtection="1">
      <alignment horizontal="center" vertical="center" wrapText="1"/>
      <protection locked="0"/>
    </xf>
    <xf numFmtId="2" fontId="21" fillId="0" borderId="0" xfId="1" applyNumberFormat="1" applyFont="1" applyFill="1" applyBorder="1" applyAlignment="1">
      <alignment horizontal="center" vertical="center" wrapText="1"/>
    </xf>
    <xf numFmtId="1" fontId="3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1" applyFont="1" applyBorder="1" applyAlignment="1">
      <alignment horizontal="center" vertical="center" wrapText="1"/>
    </xf>
    <xf numFmtId="0" fontId="34" fillId="0" borderId="0" xfId="1" applyFont="1" applyFill="1" applyBorder="1" applyAlignment="1" applyProtection="1">
      <alignment horizontal="center" vertical="center" wrapText="1"/>
      <protection locked="0"/>
    </xf>
    <xf numFmtId="0" fontId="34" fillId="0" borderId="0" xfId="1" applyFont="1" applyBorder="1" applyAlignment="1">
      <alignment horizontal="center" vertical="center" wrapText="1"/>
    </xf>
    <xf numFmtId="0" fontId="33" fillId="0" borderId="0" xfId="1" applyFont="1" applyBorder="1" applyAlignment="1">
      <alignment horizontal="center" vertical="center" wrapText="1"/>
    </xf>
    <xf numFmtId="0" fontId="31" fillId="2" borderId="1" xfId="1" applyFont="1" applyFill="1" applyBorder="1" applyAlignment="1" applyProtection="1">
      <alignment horizontal="center" vertical="center" wrapText="1"/>
      <protection locked="0"/>
    </xf>
    <xf numFmtId="0" fontId="32" fillId="0" borderId="1" xfId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31" fillId="0" borderId="1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34" fillId="0" borderId="8" xfId="1" applyFont="1" applyFill="1" applyBorder="1" applyAlignment="1" applyProtection="1">
      <alignment horizontal="center" vertical="center" wrapText="1"/>
      <protection locked="0"/>
    </xf>
    <xf numFmtId="0" fontId="21" fillId="0" borderId="56" xfId="1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/>
    </xf>
    <xf numFmtId="1" fontId="34" fillId="0" borderId="58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58" xfId="1" applyFont="1" applyFill="1" applyBorder="1" applyAlignment="1" applyProtection="1">
      <alignment horizontal="center" vertical="center" wrapText="1"/>
      <protection locked="0"/>
    </xf>
    <xf numFmtId="0" fontId="34" fillId="0" borderId="58" xfId="1" applyFont="1" applyFill="1" applyBorder="1" applyAlignment="1" applyProtection="1">
      <alignment horizontal="center" vertical="center" wrapText="1"/>
      <protection locked="0"/>
    </xf>
    <xf numFmtId="0" fontId="31" fillId="0" borderId="61" xfId="1" applyFont="1" applyFill="1" applyBorder="1" applyAlignment="1" applyProtection="1">
      <alignment horizontal="center" vertical="center" wrapText="1"/>
      <protection locked="0"/>
    </xf>
    <xf numFmtId="1" fontId="34" fillId="0" borderId="16" xfId="1" applyNumberFormat="1" applyFont="1" applyFill="1" applyBorder="1" applyAlignment="1">
      <alignment horizontal="center" vertical="center" wrapText="1"/>
    </xf>
    <xf numFmtId="0" fontId="34" fillId="0" borderId="8" xfId="1" applyFont="1" applyFill="1" applyBorder="1" applyAlignment="1" applyProtection="1">
      <alignment vertical="center" wrapText="1"/>
      <protection locked="0"/>
    </xf>
    <xf numFmtId="0" fontId="34" fillId="0" borderId="5" xfId="1" applyFont="1" applyFill="1" applyBorder="1" applyAlignment="1" applyProtection="1">
      <alignment vertical="center" wrapText="1"/>
      <protection locked="0"/>
    </xf>
    <xf numFmtId="1" fontId="34" fillId="3" borderId="1" xfId="1" applyNumberFormat="1" applyFont="1" applyFill="1" applyBorder="1" applyAlignment="1">
      <alignment horizontal="center" vertical="center" wrapText="1"/>
    </xf>
    <xf numFmtId="0" fontId="35" fillId="2" borderId="1" xfId="1" applyFont="1" applyFill="1" applyBorder="1" applyAlignment="1">
      <alignment horizontal="center" vertical="center" wrapText="1"/>
    </xf>
    <xf numFmtId="0" fontId="37" fillId="2" borderId="1" xfId="1" applyFont="1" applyFill="1" applyBorder="1" applyAlignment="1">
      <alignment horizontal="center" vertical="center"/>
    </xf>
    <xf numFmtId="0" fontId="36" fillId="0" borderId="0" xfId="1" applyFont="1" applyFill="1" applyBorder="1" applyAlignment="1">
      <alignment horizontal="center" vertical="center"/>
    </xf>
    <xf numFmtId="0" fontId="35" fillId="0" borderId="0" xfId="1" applyFont="1" applyFill="1" applyBorder="1" applyAlignment="1">
      <alignment horizontal="center" wrapText="1"/>
    </xf>
    <xf numFmtId="2" fontId="35" fillId="0" borderId="1" xfId="1" applyNumberFormat="1" applyFont="1" applyFill="1" applyBorder="1"/>
    <xf numFmtId="2" fontId="35" fillId="0" borderId="1" xfId="1" applyNumberFormat="1" applyFont="1" applyFill="1" applyBorder="1" applyAlignment="1">
      <alignment horizontal="right"/>
    </xf>
    <xf numFmtId="2" fontId="35" fillId="0" borderId="1" xfId="1" applyNumberFormat="1" applyFont="1" applyFill="1" applyBorder="1" applyAlignment="1"/>
    <xf numFmtId="1" fontId="34" fillId="0" borderId="0" xfId="1" applyNumberFormat="1" applyFont="1" applyFill="1" applyBorder="1" applyAlignment="1" applyProtection="1">
      <alignment horizontal="center" vertical="center" wrapText="1"/>
      <protection locked="0"/>
    </xf>
    <xf numFmtId="10" fontId="3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34" fillId="0" borderId="1" xfId="1" applyFont="1" applyFill="1" applyBorder="1" applyAlignment="1">
      <alignment horizontal="center" vertical="center" wrapText="1"/>
    </xf>
    <xf numFmtId="10" fontId="34" fillId="0" borderId="16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9" fillId="14" borderId="9" xfId="0" applyFont="1" applyFill="1" applyBorder="1" applyAlignment="1">
      <alignment horizontal="center" vertical="center"/>
    </xf>
    <xf numFmtId="0" fontId="9" fillId="7" borderId="48" xfId="0" applyFont="1" applyFill="1" applyBorder="1" applyAlignment="1">
      <alignment horizontal="center" vertical="center"/>
    </xf>
    <xf numFmtId="0" fontId="9" fillId="7" borderId="47" xfId="0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/>
    </xf>
    <xf numFmtId="0" fontId="9" fillId="12" borderId="48" xfId="0" applyFont="1" applyFill="1" applyBorder="1" applyAlignment="1">
      <alignment horizontal="center" vertical="center"/>
    </xf>
    <xf numFmtId="0" fontId="9" fillId="12" borderId="47" xfId="0" applyFont="1" applyFill="1" applyBorder="1" applyAlignment="1">
      <alignment horizontal="center" vertical="center"/>
    </xf>
    <xf numFmtId="0" fontId="9" fillId="12" borderId="49" xfId="0" applyFont="1" applyFill="1" applyBorder="1" applyAlignment="1">
      <alignment horizontal="center" vertical="center"/>
    </xf>
    <xf numFmtId="0" fontId="9" fillId="8" borderId="48" xfId="0" applyFont="1" applyFill="1" applyBorder="1" applyAlignment="1">
      <alignment horizontal="center" vertical="center"/>
    </xf>
    <xf numFmtId="0" fontId="9" fillId="8" borderId="47" xfId="0" applyFont="1" applyFill="1" applyBorder="1" applyAlignment="1">
      <alignment horizontal="center" vertical="center"/>
    </xf>
    <xf numFmtId="0" fontId="9" fillId="8" borderId="49" xfId="0" applyFont="1" applyFill="1" applyBorder="1" applyAlignment="1">
      <alignment horizontal="center" vertical="center"/>
    </xf>
    <xf numFmtId="0" fontId="9" fillId="15" borderId="48" xfId="0" applyFont="1" applyFill="1" applyBorder="1" applyAlignment="1">
      <alignment horizontal="center" vertical="center"/>
    </xf>
    <xf numFmtId="0" fontId="9" fillId="15" borderId="47" xfId="0" applyFont="1" applyFill="1" applyBorder="1" applyAlignment="1">
      <alignment horizontal="center" vertical="center"/>
    </xf>
    <xf numFmtId="0" fontId="9" fillId="15" borderId="49" xfId="0" applyFont="1" applyFill="1" applyBorder="1" applyAlignment="1">
      <alignment horizontal="center" vertical="center"/>
    </xf>
    <xf numFmtId="0" fontId="9" fillId="13" borderId="48" xfId="0" applyFont="1" applyFill="1" applyBorder="1" applyAlignment="1">
      <alignment horizontal="center" vertical="center"/>
    </xf>
    <xf numFmtId="0" fontId="9" fillId="13" borderId="47" xfId="0" applyFont="1" applyFill="1" applyBorder="1" applyAlignment="1">
      <alignment horizontal="center" vertical="center"/>
    </xf>
    <xf numFmtId="0" fontId="9" fillId="13" borderId="49" xfId="0" applyFont="1" applyFill="1" applyBorder="1" applyAlignment="1">
      <alignment horizontal="center" vertical="center"/>
    </xf>
    <xf numFmtId="0" fontId="9" fillId="10" borderId="50" xfId="0" applyFont="1" applyFill="1" applyBorder="1" applyAlignment="1">
      <alignment horizontal="center" vertical="center"/>
    </xf>
    <xf numFmtId="0" fontId="9" fillId="10" borderId="47" xfId="0" applyFont="1" applyFill="1" applyBorder="1" applyAlignment="1">
      <alignment horizontal="center" vertical="center"/>
    </xf>
    <xf numFmtId="0" fontId="9" fillId="10" borderId="49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43" xfId="0" applyFont="1" applyFill="1" applyBorder="1" applyAlignment="1">
      <alignment horizontal="center" vertical="center"/>
    </xf>
    <xf numFmtId="0" fontId="21" fillId="7" borderId="1" xfId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center" vertical="center" wrapText="1"/>
    </xf>
    <xf numFmtId="0" fontId="21" fillId="23" borderId="1" xfId="1" applyFont="1" applyFill="1" applyBorder="1" applyAlignment="1">
      <alignment horizontal="center" vertical="center" wrapText="1"/>
    </xf>
    <xf numFmtId="1" fontId="34" fillId="23" borderId="1" xfId="1" applyNumberFormat="1" applyFont="1" applyFill="1" applyBorder="1" applyAlignment="1">
      <alignment horizontal="center" vertical="center" wrapText="1"/>
    </xf>
    <xf numFmtId="1" fontId="34" fillId="23" borderId="57" xfId="1" applyNumberFormat="1" applyFont="1" applyFill="1" applyBorder="1" applyAlignment="1">
      <alignment horizontal="center" vertical="center" wrapText="1"/>
    </xf>
    <xf numFmtId="164" fontId="21" fillId="23" borderId="1" xfId="1" applyNumberFormat="1" applyFont="1" applyFill="1" applyBorder="1" applyAlignment="1">
      <alignment horizontal="center" vertical="center" wrapText="1"/>
    </xf>
    <xf numFmtId="164" fontId="21" fillId="23" borderId="57" xfId="1" applyNumberFormat="1" applyFont="1" applyFill="1" applyBorder="1" applyAlignment="1" applyProtection="1">
      <alignment horizontal="center" vertical="center" wrapText="1"/>
      <protection hidden="1"/>
    </xf>
    <xf numFmtId="0" fontId="34" fillId="23" borderId="0" xfId="1" applyFont="1" applyFill="1" applyBorder="1" applyAlignment="1" applyProtection="1">
      <alignment horizontal="center" vertical="center" wrapText="1"/>
      <protection locked="0"/>
    </xf>
    <xf numFmtId="0" fontId="34" fillId="23" borderId="9" xfId="1" applyFont="1" applyFill="1" applyBorder="1" applyAlignment="1" applyProtection="1">
      <alignment horizontal="center" vertical="center" wrapText="1"/>
      <protection locked="0"/>
    </xf>
    <xf numFmtId="0" fontId="34" fillId="23" borderId="57" xfId="1" applyFont="1" applyFill="1" applyBorder="1" applyAlignment="1" applyProtection="1">
      <alignment horizontal="center" vertical="center" wrapText="1"/>
      <protection locked="0"/>
    </xf>
    <xf numFmtId="1" fontId="34" fillId="23" borderId="1" xfId="1" applyNumberFormat="1" applyFont="1" applyFill="1" applyBorder="1" applyAlignment="1" applyProtection="1">
      <alignment horizontal="center" vertical="center" wrapText="1"/>
      <protection locked="0"/>
    </xf>
    <xf numFmtId="1" fontId="34" fillId="23" borderId="57" xfId="1" applyNumberFormat="1" applyFont="1" applyFill="1" applyBorder="1" applyAlignment="1" applyProtection="1">
      <alignment horizontal="center" vertical="center" wrapText="1"/>
      <protection locked="0"/>
    </xf>
    <xf numFmtId="1" fontId="34" fillId="23" borderId="58" xfId="1" applyNumberFormat="1" applyFont="1" applyFill="1" applyBorder="1" applyAlignment="1" applyProtection="1">
      <alignment horizontal="center" vertical="center" wrapText="1"/>
      <protection locked="0"/>
    </xf>
    <xf numFmtId="1" fontId="34" fillId="23" borderId="59" xfId="1" applyNumberFormat="1" applyFont="1" applyFill="1" applyBorder="1" applyAlignment="1" applyProtection="1">
      <alignment horizontal="center" vertical="center" wrapText="1"/>
      <protection locked="0"/>
    </xf>
    <xf numFmtId="0" fontId="21" fillId="23" borderId="0" xfId="1" applyFont="1" applyFill="1" applyBorder="1" applyAlignment="1" applyProtection="1">
      <alignment horizontal="center" vertical="center" wrapText="1"/>
      <protection locked="0"/>
    </xf>
    <xf numFmtId="2" fontId="21" fillId="23" borderId="0" xfId="1" applyNumberFormat="1" applyFont="1" applyFill="1" applyBorder="1" applyAlignment="1">
      <alignment horizontal="center" vertical="center" wrapText="1"/>
    </xf>
    <xf numFmtId="0" fontId="21" fillId="23" borderId="0" xfId="1" applyFont="1" applyFill="1" applyBorder="1" applyAlignment="1">
      <alignment horizontal="center" vertical="center" wrapText="1"/>
    </xf>
    <xf numFmtId="0" fontId="34" fillId="23" borderId="5" xfId="1" applyFont="1" applyFill="1" applyBorder="1" applyAlignment="1" applyProtection="1">
      <alignment vertical="center" wrapText="1"/>
      <protection locked="0"/>
    </xf>
    <xf numFmtId="0" fontId="34" fillId="23" borderId="62" xfId="1" applyFont="1" applyFill="1" applyBorder="1" applyAlignment="1" applyProtection="1">
      <alignment vertical="center" wrapText="1"/>
      <protection locked="0"/>
    </xf>
    <xf numFmtId="9" fontId="21" fillId="5" borderId="56" xfId="1" applyNumberFormat="1" applyFont="1" applyFill="1" applyBorder="1" applyAlignment="1">
      <alignment horizontal="center" vertical="center" wrapText="1"/>
    </xf>
    <xf numFmtId="9" fontId="34" fillId="5" borderId="56" xfId="1" applyNumberFormat="1" applyFont="1" applyFill="1" applyBorder="1" applyAlignment="1">
      <alignment horizontal="center" vertical="center" wrapText="1"/>
    </xf>
    <xf numFmtId="0" fontId="9" fillId="0" borderId="41" xfId="0" applyFont="1" applyBorder="1" applyAlignment="1"/>
    <xf numFmtId="0" fontId="41" fillId="0" borderId="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Border="1"/>
    <xf numFmtId="0" fontId="9" fillId="0" borderId="5" xfId="0" applyFont="1" applyFill="1" applyBorder="1" applyAlignment="1">
      <alignment vertical="center"/>
    </xf>
    <xf numFmtId="0" fontId="26" fillId="8" borderId="17" xfId="0" applyFont="1" applyFill="1" applyBorder="1" applyAlignment="1">
      <alignment vertical="center" textRotation="255"/>
    </xf>
    <xf numFmtId="3" fontId="42" fillId="2" borderId="1" xfId="1" applyNumberFormat="1" applyFont="1" applyFill="1" applyBorder="1" applyAlignment="1" applyProtection="1">
      <alignment horizontal="right" vertical="center" wrapText="1"/>
      <protection locked="0"/>
    </xf>
    <xf numFmtId="9" fontId="6" fillId="0" borderId="0" xfId="0" applyNumberFormat="1" applyFont="1" applyAlignment="1"/>
    <xf numFmtId="0" fontId="3" fillId="0" borderId="0" xfId="1" applyFont="1" applyBorder="1" applyAlignment="1">
      <alignment horizontal="center" vertical="center" wrapText="1"/>
    </xf>
    <xf numFmtId="1" fontId="3" fillId="23" borderId="0" xfId="1" applyNumberFormat="1" applyFont="1" applyFill="1" applyBorder="1" applyAlignment="1">
      <alignment horizontal="center" vertical="center" wrapText="1"/>
    </xf>
    <xf numFmtId="1" fontId="3" fillId="0" borderId="0" xfId="1" applyNumberFormat="1" applyFont="1" applyFill="1" applyBorder="1" applyAlignment="1">
      <alignment horizontal="center" vertical="center" wrapText="1"/>
    </xf>
    <xf numFmtId="9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9" fontId="21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1" fillId="24" borderId="0" xfId="1" applyFont="1" applyFill="1" applyBorder="1" applyAlignment="1">
      <alignment horizontal="center" vertical="center" wrapText="1"/>
    </xf>
    <xf numFmtId="0" fontId="21" fillId="25" borderId="0" xfId="1" applyFont="1" applyFill="1" applyBorder="1" applyAlignment="1">
      <alignment horizontal="center" vertical="center" wrapText="1"/>
    </xf>
    <xf numFmtId="169" fontId="33" fillId="25" borderId="0" xfId="42" applyNumberFormat="1" applyFont="1" applyFill="1" applyBorder="1" applyAlignment="1" applyProtection="1">
      <alignment horizontal="center" vertical="center" wrapText="1"/>
      <protection locked="0"/>
    </xf>
    <xf numFmtId="169" fontId="33" fillId="24" borderId="0" xfId="42" applyNumberFormat="1" applyFont="1" applyFill="1" applyBorder="1" applyAlignment="1" applyProtection="1">
      <alignment horizontal="center" vertical="center" wrapText="1"/>
      <protection locked="0"/>
    </xf>
    <xf numFmtId="2" fontId="34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21" fillId="0" borderId="0" xfId="1" applyNumberFormat="1" applyFont="1" applyFill="1" applyBorder="1" applyAlignment="1" applyProtection="1">
      <alignment horizontal="center" vertical="center" wrapText="1"/>
      <protection locked="0"/>
    </xf>
    <xf numFmtId="170" fontId="21" fillId="0" borderId="0" xfId="1" applyNumberFormat="1" applyFont="1" applyBorder="1" applyAlignment="1">
      <alignment horizontal="center" vertical="center" wrapText="1"/>
    </xf>
    <xf numFmtId="171" fontId="21" fillId="0" borderId="0" xfId="1" applyNumberFormat="1" applyFont="1" applyBorder="1" applyAlignment="1">
      <alignment horizontal="center" vertical="center" wrapText="1"/>
    </xf>
    <xf numFmtId="2" fontId="34" fillId="0" borderId="58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textRotation="255" wrapText="1"/>
    </xf>
    <xf numFmtId="0" fontId="7" fillId="7" borderId="22" xfId="0" applyFont="1" applyFill="1" applyBorder="1" applyAlignment="1">
      <alignment horizontal="center" vertical="center" textRotation="255" wrapText="1"/>
    </xf>
    <xf numFmtId="0" fontId="7" fillId="7" borderId="23" xfId="0" applyFont="1" applyFill="1" applyBorder="1" applyAlignment="1">
      <alignment horizontal="center" vertical="center" textRotation="255" wrapText="1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6" fillId="8" borderId="27" xfId="0" applyFont="1" applyFill="1" applyBorder="1" applyAlignment="1">
      <alignment horizontal="center" vertical="center" textRotation="255"/>
    </xf>
    <xf numFmtId="0" fontId="26" fillId="8" borderId="17" xfId="0" applyFont="1" applyFill="1" applyBorder="1" applyAlignment="1">
      <alignment horizontal="center" vertical="center" textRotation="255"/>
    </xf>
    <xf numFmtId="0" fontId="28" fillId="5" borderId="0" xfId="0" applyFont="1" applyFill="1" applyBorder="1" applyAlignment="1">
      <alignment horizontal="center" vertical="center" textRotation="180"/>
    </xf>
    <xf numFmtId="0" fontId="28" fillId="5" borderId="43" xfId="0" applyFont="1" applyFill="1" applyBorder="1" applyAlignment="1">
      <alignment horizontal="center" vertical="center" textRotation="180"/>
    </xf>
    <xf numFmtId="0" fontId="26" fillId="0" borderId="0" xfId="0" applyFont="1" applyFill="1" applyBorder="1" applyAlignment="1">
      <alignment horizontal="center" vertical="center" wrapText="1"/>
    </xf>
    <xf numFmtId="0" fontId="7" fillId="18" borderId="37" xfId="0" applyFont="1" applyFill="1" applyBorder="1" applyAlignment="1">
      <alignment horizontal="center" vertical="center" wrapText="1"/>
    </xf>
    <xf numFmtId="0" fontId="7" fillId="18" borderId="38" xfId="0" applyFont="1" applyFill="1" applyBorder="1" applyAlignment="1">
      <alignment horizontal="center" vertical="center" wrapText="1"/>
    </xf>
    <xf numFmtId="0" fontId="7" fillId="20" borderId="37" xfId="0" applyFont="1" applyFill="1" applyBorder="1" applyAlignment="1">
      <alignment horizontal="center" vertical="center" wrapText="1"/>
    </xf>
    <xf numFmtId="0" fontId="7" fillId="20" borderId="38" xfId="0" applyFont="1" applyFill="1" applyBorder="1" applyAlignment="1">
      <alignment horizontal="center" vertical="center" wrapText="1"/>
    </xf>
    <xf numFmtId="0" fontId="7" fillId="21" borderId="37" xfId="0" applyFont="1" applyFill="1" applyBorder="1" applyAlignment="1">
      <alignment horizontal="center" vertical="center" wrapText="1"/>
    </xf>
    <xf numFmtId="0" fontId="7" fillId="21" borderId="38" xfId="0" applyFont="1" applyFill="1" applyBorder="1" applyAlignment="1">
      <alignment horizontal="center" vertical="center" wrapText="1"/>
    </xf>
    <xf numFmtId="0" fontId="7" fillId="21" borderId="39" xfId="0" applyFont="1" applyFill="1" applyBorder="1" applyAlignment="1">
      <alignment horizontal="center" vertical="center" wrapText="1"/>
    </xf>
    <xf numFmtId="0" fontId="7" fillId="12" borderId="27" xfId="0" applyFont="1" applyFill="1" applyBorder="1" applyAlignment="1">
      <alignment horizontal="center" vertical="center" wrapText="1"/>
    </xf>
    <xf numFmtId="0" fontId="7" fillId="12" borderId="17" xfId="0" applyFont="1" applyFill="1" applyBorder="1" applyAlignment="1">
      <alignment horizontal="center" vertical="center" wrapText="1"/>
    </xf>
    <xf numFmtId="0" fontId="7" fillId="12" borderId="18" xfId="0" applyFont="1" applyFill="1" applyBorder="1" applyAlignment="1">
      <alignment horizontal="center" vertical="center" wrapText="1"/>
    </xf>
    <xf numFmtId="0" fontId="26" fillId="9" borderId="37" xfId="0" applyFont="1" applyFill="1" applyBorder="1" applyAlignment="1">
      <alignment horizontal="center" vertical="center" wrapText="1"/>
    </xf>
    <xf numFmtId="0" fontId="26" fillId="9" borderId="38" xfId="0" applyFont="1" applyFill="1" applyBorder="1" applyAlignment="1">
      <alignment horizontal="center" vertical="center" wrapText="1"/>
    </xf>
    <xf numFmtId="0" fontId="7" fillId="12" borderId="37" xfId="0" applyFont="1" applyFill="1" applyBorder="1" applyAlignment="1">
      <alignment horizontal="center" vertical="center" textRotation="255" wrapText="1"/>
    </xf>
    <xf numFmtId="0" fontId="7" fillId="12" borderId="38" xfId="0" applyFont="1" applyFill="1" applyBorder="1" applyAlignment="1">
      <alignment horizontal="center" vertical="center" textRotation="255" wrapText="1"/>
    </xf>
    <xf numFmtId="0" fontId="26" fillId="13" borderId="37" xfId="0" applyFont="1" applyFill="1" applyBorder="1" applyAlignment="1">
      <alignment horizontal="center" vertical="center" wrapText="1"/>
    </xf>
    <xf numFmtId="0" fontId="26" fillId="13" borderId="38" xfId="0" applyFont="1" applyFill="1" applyBorder="1" applyAlignment="1">
      <alignment horizontal="center" vertical="center" wrapText="1"/>
    </xf>
    <xf numFmtId="0" fontId="26" fillId="13" borderId="39" xfId="0" applyFont="1" applyFill="1" applyBorder="1" applyAlignment="1">
      <alignment horizontal="center" vertical="center" wrapText="1"/>
    </xf>
    <xf numFmtId="0" fontId="26" fillId="8" borderId="37" xfId="0" applyFont="1" applyFill="1" applyBorder="1" applyAlignment="1">
      <alignment horizontal="center" vertical="center" wrapText="1"/>
    </xf>
    <xf numFmtId="0" fontId="26" fillId="8" borderId="38" xfId="0" applyFont="1" applyFill="1" applyBorder="1" applyAlignment="1">
      <alignment horizontal="center" vertical="center" wrapText="1"/>
    </xf>
    <xf numFmtId="0" fontId="26" fillId="8" borderId="39" xfId="0" applyFont="1" applyFill="1" applyBorder="1" applyAlignment="1">
      <alignment horizontal="center" vertical="center" wrapText="1"/>
    </xf>
    <xf numFmtId="0" fontId="7" fillId="22" borderId="37" xfId="0" applyFont="1" applyFill="1" applyBorder="1" applyAlignment="1">
      <alignment horizontal="center" vertical="center" wrapText="1"/>
    </xf>
    <xf numFmtId="0" fontId="7" fillId="22" borderId="38" xfId="0" applyFont="1" applyFill="1" applyBorder="1" applyAlignment="1">
      <alignment horizontal="center" vertical="center" wrapText="1"/>
    </xf>
    <xf numFmtId="0" fontId="7" fillId="22" borderId="39" xfId="0" applyFont="1" applyFill="1" applyBorder="1" applyAlignment="1">
      <alignment horizontal="center" vertical="center" wrapText="1"/>
    </xf>
    <xf numFmtId="0" fontId="21" fillId="5" borderId="51" xfId="1" applyFont="1" applyFill="1" applyBorder="1" applyAlignment="1">
      <alignment horizontal="center" vertical="center" wrapText="1"/>
    </xf>
    <xf numFmtId="0" fontId="21" fillId="5" borderId="52" xfId="1" applyFont="1" applyFill="1" applyBorder="1" applyAlignment="1">
      <alignment horizontal="center" vertical="center" wrapText="1"/>
    </xf>
    <xf numFmtId="0" fontId="21" fillId="5" borderId="53" xfId="1" applyFont="1" applyFill="1" applyBorder="1" applyAlignment="1">
      <alignment horizontal="center" vertical="center" wrapText="1"/>
    </xf>
    <xf numFmtId="0" fontId="21" fillId="5" borderId="54" xfId="1" applyFont="1" applyFill="1" applyBorder="1" applyAlignment="1">
      <alignment horizontal="center" vertical="center" wrapText="1"/>
    </xf>
    <xf numFmtId="0" fontId="21" fillId="5" borderId="6" xfId="1" applyFont="1" applyFill="1" applyBorder="1" applyAlignment="1">
      <alignment horizontal="center" vertical="center" wrapText="1"/>
    </xf>
    <xf numFmtId="0" fontId="21" fillId="5" borderId="55" xfId="1" applyFont="1" applyFill="1" applyBorder="1" applyAlignment="1">
      <alignment horizontal="center" vertical="center" wrapText="1"/>
    </xf>
    <xf numFmtId="0" fontId="34" fillId="0" borderId="63" xfId="1" applyFont="1" applyBorder="1" applyAlignment="1">
      <alignment horizontal="center" vertical="center" wrapText="1"/>
    </xf>
    <xf numFmtId="0" fontId="34" fillId="0" borderId="64" xfId="1" applyFont="1" applyBorder="1" applyAlignment="1">
      <alignment horizontal="center" vertical="center" wrapText="1"/>
    </xf>
    <xf numFmtId="0" fontId="34" fillId="0" borderId="65" xfId="1" applyFont="1" applyBorder="1" applyAlignment="1">
      <alignment horizontal="center" vertical="center" wrapText="1"/>
    </xf>
    <xf numFmtId="0" fontId="34" fillId="0" borderId="60" xfId="1" applyFont="1" applyBorder="1" applyAlignment="1">
      <alignment horizontal="center" vertical="center" wrapText="1"/>
    </xf>
    <xf numFmtId="9" fontId="34" fillId="0" borderId="63" xfId="1" applyNumberFormat="1" applyFont="1" applyBorder="1" applyAlignment="1">
      <alignment horizontal="center" vertical="center" wrapText="1"/>
    </xf>
    <xf numFmtId="9" fontId="34" fillId="0" borderId="64" xfId="1" applyNumberFormat="1" applyFont="1" applyBorder="1" applyAlignment="1">
      <alignment horizontal="center" vertical="center" wrapText="1"/>
    </xf>
    <xf numFmtId="9" fontId="34" fillId="0" borderId="65" xfId="1" applyNumberFormat="1" applyFont="1" applyBorder="1" applyAlignment="1">
      <alignment horizontal="center" vertical="center" wrapText="1"/>
    </xf>
    <xf numFmtId="0" fontId="36" fillId="0" borderId="0" xfId="1" applyFont="1" applyFill="1" applyAlignment="1">
      <alignment horizontal="center" vertical="center"/>
    </xf>
    <xf numFmtId="0" fontId="36" fillId="0" borderId="4" xfId="1" applyFont="1" applyFill="1" applyBorder="1" applyAlignment="1">
      <alignment horizontal="center" vertical="center"/>
    </xf>
    <xf numFmtId="0" fontId="38" fillId="0" borderId="0" xfId="1" applyFont="1" applyFill="1" applyBorder="1" applyAlignment="1">
      <alignment horizontal="center" vertical="center"/>
    </xf>
    <xf numFmtId="0" fontId="35" fillId="0" borderId="0" xfId="1" applyFont="1" applyAlignment="1">
      <alignment horizontal="center" vertical="center" wrapText="1"/>
    </xf>
  </cellXfs>
  <cellStyles count="43">
    <cellStyle name="0,0_x000d__x000a_NA_x000d__x000a_" xfId="16"/>
    <cellStyle name="Arial" xfId="17"/>
    <cellStyle name="Date" xfId="18"/>
    <cellStyle name="En-tete1" xfId="19"/>
    <cellStyle name="En-tete2" xfId="20"/>
    <cellStyle name="Euro" xfId="21"/>
    <cellStyle name="Financier" xfId="22"/>
    <cellStyle name="Fixe" xfId="23"/>
    <cellStyle name="Lien hypertexte 2" xfId="2"/>
    <cellStyle name="Lien hypertexte 3" xfId="24"/>
    <cellStyle name="Lien hypertexte 4" xfId="25"/>
    <cellStyle name="Lien hypertexte 5" xfId="26"/>
    <cellStyle name="Milliers 2" xfId="3"/>
    <cellStyle name="Milliers 3" xfId="4"/>
    <cellStyle name="Monetaire" xfId="27"/>
    <cellStyle name="Monétaire 2" xfId="5"/>
    <cellStyle name="Monétaire 3" xfId="6"/>
    <cellStyle name="Normal 10" xfId="28"/>
    <cellStyle name="Normal 11" xfId="29"/>
    <cellStyle name="Normal 12" xfId="30"/>
    <cellStyle name="Normal 13" xfId="31"/>
    <cellStyle name="Normal 14" xfId="32"/>
    <cellStyle name="Normal 15" xfId="33"/>
    <cellStyle name="Normal 16" xfId="34"/>
    <cellStyle name="Normal 17" xfId="35"/>
    <cellStyle name="Normal 18" xfId="36"/>
    <cellStyle name="Normal 19" xfId="37"/>
    <cellStyle name="Normal 2" xfId="1"/>
    <cellStyle name="Normal 2 2" xfId="38"/>
    <cellStyle name="Normal 20" xfId="39"/>
    <cellStyle name="Normal 3" xfId="7"/>
    <cellStyle name="Normal 4" xfId="8"/>
    <cellStyle name="Normal 5" xfId="9"/>
    <cellStyle name="Normal 6" xfId="10"/>
    <cellStyle name="Normal 7" xfId="11"/>
    <cellStyle name="Normal 8" xfId="12"/>
    <cellStyle name="Normal 9" xfId="13"/>
    <cellStyle name="Pourcentage 2" xfId="14"/>
    <cellStyle name="Pourcentage 3" xfId="15"/>
    <cellStyle name="Prozent" xfId="42" builtinId="5"/>
    <cellStyle name="Standard" xfId="0" builtinId="0"/>
    <cellStyle name="Titre 2 2" xfId="40"/>
    <cellStyle name="YELLOW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0</xdr:colOff>
      <xdr:row>6</xdr:row>
      <xdr:rowOff>0</xdr:rowOff>
    </xdr:from>
    <xdr:to>
      <xdr:col>31</xdr:col>
      <xdr:colOff>9525</xdr:colOff>
      <xdr:row>6</xdr:row>
      <xdr:rowOff>28575</xdr:rowOff>
    </xdr:to>
    <xdr:pic>
      <xdr:nvPicPr>
        <xdr:cNvPr id="2" name="Image 1" descr="F:\papa\Questionnaire des souhaits   causes de surpoids_files\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54725" y="1162050"/>
          <a:ext cx="95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57150</xdr:rowOff>
        </xdr:from>
        <xdr:to>
          <xdr:col>1</xdr:col>
          <xdr:colOff>1400175</xdr:colOff>
          <xdr:row>3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1" u="none" strike="noStrike" baseline="0">
                  <a:solidFill>
                    <a:srgbClr val="FF0000"/>
                  </a:solidFill>
                  <a:latin typeface="Calibri"/>
                </a:rPr>
                <a:t>Repartition composants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3</xdr:row>
          <xdr:rowOff>28575</xdr:rowOff>
        </xdr:from>
        <xdr:to>
          <xdr:col>5</xdr:col>
          <xdr:colOff>581025</xdr:colOff>
          <xdr:row>5</xdr:row>
          <xdr:rowOff>152400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3</xdr:row>
          <xdr:rowOff>28575</xdr:rowOff>
        </xdr:from>
        <xdr:to>
          <xdr:col>5</xdr:col>
          <xdr:colOff>581025</xdr:colOff>
          <xdr:row>5</xdr:row>
          <xdr:rowOff>152400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amal\Bureau\EXCELL2VERSION\calendrier_yg_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amal\Bureau\EXCELL2VERSION\LUNDI\jb-Decal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gdvoyv2\Downloads\Dossier%20Travail%20new\Cabinet\Cabinet5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"/>
      <sheetName val="Jour"/>
      <sheetName val="Semaine"/>
      <sheetName val="Mois"/>
      <sheetName val="Année"/>
      <sheetName val="Rappels"/>
    </sheetNames>
    <sheetDataSet>
      <sheetData sheetId="0">
        <row r="7">
          <cell r="C7">
            <v>1</v>
          </cell>
        </row>
      </sheetData>
      <sheetData sheetId="1">
        <row r="1">
          <cell r="I1" t="str">
            <v>heures</v>
          </cell>
          <cell r="J1" t="str">
            <v>heures fin</v>
          </cell>
          <cell r="K1" t="str">
            <v>heures2</v>
          </cell>
          <cell r="L1" t="str">
            <v>heures fin 2</v>
          </cell>
          <cell r="M1" t="str">
            <v>heures3</v>
          </cell>
          <cell r="N1" t="str">
            <v>Jour de l'an</v>
          </cell>
          <cell r="O1" t="str">
            <v>Carême</v>
          </cell>
          <cell r="P1" t="str">
            <v>Rameaux</v>
          </cell>
          <cell r="Q1" t="str">
            <v>Vendredi Saint</v>
          </cell>
          <cell r="R1" t="str">
            <v>Pâques</v>
          </cell>
          <cell r="S1" t="str">
            <v>Lundi de Pâques</v>
          </cell>
          <cell r="T1" t="str">
            <v>Fête du Travail</v>
          </cell>
          <cell r="U1" t="str">
            <v>Victoire 45</v>
          </cell>
          <cell r="V1" t="str">
            <v>Ascension</v>
          </cell>
          <cell r="W1" t="str">
            <v>Pentecôte</v>
          </cell>
          <cell r="X1" t="str">
            <v>Fête Nationale</v>
          </cell>
          <cell r="Y1" t="str">
            <v>Assomption</v>
          </cell>
          <cell r="Z1" t="str">
            <v>Toussaint</v>
          </cell>
          <cell r="AA1" t="str">
            <v>Armistice 1918</v>
          </cell>
          <cell r="AB1" t="str">
            <v>Noël</v>
          </cell>
          <cell r="AC1" t="str">
            <v>St-Etienne</v>
          </cell>
        </row>
        <row r="2">
          <cell r="A2" t="str">
            <v>janvier</v>
          </cell>
          <cell r="E2">
            <v>15</v>
          </cell>
          <cell r="I2">
            <v>0</v>
          </cell>
          <cell r="J2">
            <v>0.35416666666666669</v>
          </cell>
          <cell r="K2">
            <v>0</v>
          </cell>
          <cell r="L2">
            <v>0.34375</v>
          </cell>
          <cell r="M2">
            <v>0.33333333333333331</v>
          </cell>
          <cell r="N2">
            <v>41640</v>
          </cell>
          <cell r="O2">
            <v>41707</v>
          </cell>
          <cell r="P2">
            <v>41742</v>
          </cell>
          <cell r="Q2">
            <v>41747</v>
          </cell>
          <cell r="R2">
            <v>41749</v>
          </cell>
          <cell r="S2">
            <v>41750</v>
          </cell>
          <cell r="T2">
            <v>41760</v>
          </cell>
          <cell r="U2">
            <v>41767</v>
          </cell>
          <cell r="V2">
            <v>41788</v>
          </cell>
          <cell r="W2">
            <v>41799</v>
          </cell>
          <cell r="X2">
            <v>41834</v>
          </cell>
          <cell r="Y2">
            <v>41866</v>
          </cell>
          <cell r="Z2">
            <v>41944</v>
          </cell>
          <cell r="AA2">
            <v>41954</v>
          </cell>
          <cell r="AB2">
            <v>41998</v>
          </cell>
          <cell r="AC2">
            <v>41999</v>
          </cell>
          <cell r="AD2">
            <v>2014</v>
          </cell>
          <cell r="AE2">
            <v>0</v>
          </cell>
        </row>
        <row r="3">
          <cell r="A3" t="str">
            <v>février</v>
          </cell>
          <cell r="E3">
            <v>30</v>
          </cell>
          <cell r="I3">
            <v>2.0833333333333332E-2</v>
          </cell>
          <cell r="J3">
            <v>0.375</v>
          </cell>
          <cell r="K3">
            <v>1.0416666666666666E-2</v>
          </cell>
          <cell r="L3">
            <v>2.0833333333333332E-2</v>
          </cell>
          <cell r="M3">
            <v>0.35416666666666669</v>
          </cell>
          <cell r="N3">
            <v>41640</v>
          </cell>
          <cell r="O3">
            <v>41707</v>
          </cell>
          <cell r="P3">
            <v>41742</v>
          </cell>
          <cell r="Q3">
            <v>41747</v>
          </cell>
          <cell r="R3">
            <v>41749</v>
          </cell>
          <cell r="S3">
            <v>41750</v>
          </cell>
          <cell r="T3">
            <v>41760</v>
          </cell>
          <cell r="U3">
            <v>41767</v>
          </cell>
          <cell r="V3">
            <v>41788</v>
          </cell>
          <cell r="W3">
            <v>41799</v>
          </cell>
          <cell r="X3">
            <v>41834</v>
          </cell>
          <cell r="Y3">
            <v>41866</v>
          </cell>
          <cell r="Z3">
            <v>41944</v>
          </cell>
          <cell r="AA3">
            <v>41954</v>
          </cell>
          <cell r="AB3">
            <v>41998</v>
          </cell>
          <cell r="AC3">
            <v>41999</v>
          </cell>
          <cell r="AD3">
            <v>2014</v>
          </cell>
          <cell r="AE3">
            <v>1.0416666666666666E-2</v>
          </cell>
        </row>
        <row r="4">
          <cell r="A4" t="str">
            <v>mars</v>
          </cell>
          <cell r="E4">
            <v>60</v>
          </cell>
          <cell r="I4">
            <v>4.1666666666666664E-2</v>
          </cell>
          <cell r="J4">
            <v>0.39583333333333331</v>
          </cell>
          <cell r="K4">
            <v>2.0833333333333332E-2</v>
          </cell>
          <cell r="L4">
            <v>3.125E-2</v>
          </cell>
          <cell r="M4">
            <v>0.375</v>
          </cell>
          <cell r="N4">
            <v>41640</v>
          </cell>
          <cell r="O4">
            <v>41707</v>
          </cell>
          <cell r="P4">
            <v>41742</v>
          </cell>
          <cell r="Q4">
            <v>41747</v>
          </cell>
          <cell r="R4">
            <v>41749</v>
          </cell>
          <cell r="S4">
            <v>41750</v>
          </cell>
          <cell r="T4">
            <v>41760</v>
          </cell>
          <cell r="U4">
            <v>41767</v>
          </cell>
          <cell r="V4">
            <v>41788</v>
          </cell>
          <cell r="W4">
            <v>41799</v>
          </cell>
          <cell r="X4">
            <v>41834</v>
          </cell>
          <cell r="Y4">
            <v>41866</v>
          </cell>
          <cell r="Z4">
            <v>41944</v>
          </cell>
          <cell r="AA4">
            <v>41954</v>
          </cell>
          <cell r="AB4">
            <v>41998</v>
          </cell>
          <cell r="AC4">
            <v>41999</v>
          </cell>
          <cell r="AD4">
            <v>2014</v>
          </cell>
          <cell r="AE4">
            <v>2.0833333333333332E-2</v>
          </cell>
        </row>
        <row r="5">
          <cell r="A5" t="str">
            <v>avril</v>
          </cell>
          <cell r="G5">
            <v>0.33333333333333331</v>
          </cell>
          <cell r="I5">
            <v>6.25E-2</v>
          </cell>
          <cell r="J5">
            <v>0.41666666666666669</v>
          </cell>
          <cell r="K5">
            <v>3.125E-2</v>
          </cell>
          <cell r="L5">
            <v>4.1666666666666664E-2</v>
          </cell>
          <cell r="M5">
            <v>0.39583333333333331</v>
          </cell>
          <cell r="N5">
            <v>41640</v>
          </cell>
          <cell r="O5">
            <v>41707</v>
          </cell>
          <cell r="P5">
            <v>41742</v>
          </cell>
          <cell r="Q5">
            <v>41747</v>
          </cell>
          <cell r="R5">
            <v>41749</v>
          </cell>
          <cell r="S5">
            <v>41750</v>
          </cell>
          <cell r="T5">
            <v>41760</v>
          </cell>
          <cell r="U5">
            <v>41767</v>
          </cell>
          <cell r="V5">
            <v>41788</v>
          </cell>
          <cell r="W5">
            <v>41799</v>
          </cell>
          <cell r="X5">
            <v>41834</v>
          </cell>
          <cell r="Y5">
            <v>41866</v>
          </cell>
          <cell r="Z5">
            <v>41944</v>
          </cell>
          <cell r="AA5">
            <v>41954</v>
          </cell>
          <cell r="AB5">
            <v>41998</v>
          </cell>
          <cell r="AC5">
            <v>41999</v>
          </cell>
          <cell r="AD5">
            <v>2014</v>
          </cell>
          <cell r="AE5">
            <v>3.125E-2</v>
          </cell>
        </row>
        <row r="6">
          <cell r="A6" t="str">
            <v>mai</v>
          </cell>
          <cell r="G6">
            <v>0.91666666666666663</v>
          </cell>
          <cell r="I6">
            <v>8.3333333333333329E-2</v>
          </cell>
          <cell r="J6">
            <v>0.4375</v>
          </cell>
          <cell r="K6">
            <v>4.1666666666666664E-2</v>
          </cell>
          <cell r="L6">
            <v>5.2083333333333336E-2</v>
          </cell>
          <cell r="M6">
            <v>0.41666666666666669</v>
          </cell>
          <cell r="AE6">
            <v>4.1666666666666664E-2</v>
          </cell>
        </row>
        <row r="7">
          <cell r="A7" t="str">
            <v>juin</v>
          </cell>
          <cell r="I7">
            <v>0.10416666666666667</v>
          </cell>
          <cell r="J7">
            <v>0.45833333333333331</v>
          </cell>
          <cell r="K7">
            <v>5.2083333333333336E-2</v>
          </cell>
          <cell r="L7">
            <v>6.25E-2</v>
          </cell>
          <cell r="M7">
            <v>0.4375</v>
          </cell>
          <cell r="AE7">
            <v>5.2083333333333336E-2</v>
          </cell>
        </row>
        <row r="8">
          <cell r="A8" t="str">
            <v>juillet</v>
          </cell>
          <cell r="I8">
            <v>0.125</v>
          </cell>
          <cell r="J8">
            <v>0.47916666666666669</v>
          </cell>
          <cell r="K8">
            <v>6.25E-2</v>
          </cell>
          <cell r="L8">
            <v>7.2916666666666671E-2</v>
          </cell>
          <cell r="M8">
            <v>0.45833333333333331</v>
          </cell>
          <cell r="AE8">
            <v>6.25E-2</v>
          </cell>
        </row>
        <row r="9">
          <cell r="A9" t="str">
            <v>août</v>
          </cell>
          <cell r="I9">
            <v>0.14583333333333334</v>
          </cell>
          <cell r="J9">
            <v>0.5</v>
          </cell>
          <cell r="K9">
            <v>7.2916666666666671E-2</v>
          </cell>
          <cell r="L9">
            <v>8.3333333333333329E-2</v>
          </cell>
          <cell r="M9">
            <v>0.47916666666666669</v>
          </cell>
          <cell r="AE9">
            <v>7.2916666666666671E-2</v>
          </cell>
        </row>
        <row r="10">
          <cell r="A10" t="str">
            <v>septembre</v>
          </cell>
          <cell r="I10">
            <v>0.16666666666666666</v>
          </cell>
          <cell r="J10">
            <v>0.52083333333333337</v>
          </cell>
          <cell r="K10">
            <v>8.3333333333333329E-2</v>
          </cell>
          <cell r="L10">
            <v>9.375E-2</v>
          </cell>
          <cell r="M10">
            <v>0.5</v>
          </cell>
          <cell r="AE10">
            <v>8.3333333333333329E-2</v>
          </cell>
        </row>
        <row r="11">
          <cell r="A11" t="str">
            <v>octobre</v>
          </cell>
          <cell r="I11">
            <v>0.1875</v>
          </cell>
          <cell r="J11">
            <v>0.54166666666666663</v>
          </cell>
          <cell r="K11">
            <v>9.375E-2</v>
          </cell>
          <cell r="L11">
            <v>0.10416666666666667</v>
          </cell>
          <cell r="M11">
            <v>0.52083333333333337</v>
          </cell>
          <cell r="AE11">
            <v>9.375E-2</v>
          </cell>
        </row>
        <row r="12">
          <cell r="A12" t="str">
            <v>novembre</v>
          </cell>
          <cell r="G12">
            <v>0.33333333333333331</v>
          </cell>
          <cell r="I12">
            <v>0.20833333333333334</v>
          </cell>
          <cell r="J12">
            <v>0.5625</v>
          </cell>
          <cell r="K12">
            <v>0.10416666666666667</v>
          </cell>
          <cell r="L12">
            <v>0.11458333333333333</v>
          </cell>
          <cell r="M12">
            <v>0.54166666666666663</v>
          </cell>
          <cell r="AE12">
            <v>0.10416666666666667</v>
          </cell>
        </row>
        <row r="13">
          <cell r="A13" t="str">
            <v>décembre</v>
          </cell>
          <cell r="G13">
            <v>0.78125</v>
          </cell>
          <cell r="I13">
            <v>0.22916666666666666</v>
          </cell>
          <cell r="J13">
            <v>0.58333333333333337</v>
          </cell>
          <cell r="K13">
            <v>0.11458333333333333</v>
          </cell>
          <cell r="L13">
            <v>0.125</v>
          </cell>
          <cell r="M13">
            <v>0.5625</v>
          </cell>
          <cell r="AE13">
            <v>0.11458333333333333</v>
          </cell>
        </row>
        <row r="14">
          <cell r="I14">
            <v>0.25</v>
          </cell>
          <cell r="J14">
            <v>0.60416666666666663</v>
          </cell>
          <cell r="K14">
            <v>0.125</v>
          </cell>
          <cell r="L14">
            <v>0.13541666666666666</v>
          </cell>
          <cell r="M14">
            <v>0.58333333333333337</v>
          </cell>
          <cell r="AE14">
            <v>0.125</v>
          </cell>
        </row>
        <row r="15">
          <cell r="I15">
            <v>0.27083333333333331</v>
          </cell>
          <cell r="J15">
            <v>0.625</v>
          </cell>
          <cell r="K15">
            <v>0.13541666666666666</v>
          </cell>
          <cell r="L15">
            <v>0.14583333333333334</v>
          </cell>
          <cell r="M15">
            <v>0.60416666666666663</v>
          </cell>
          <cell r="AE15">
            <v>0.13541666666666666</v>
          </cell>
        </row>
        <row r="16">
          <cell r="A16" t="str">
            <v>lundi</v>
          </cell>
          <cell r="I16">
            <v>0.29166666666666669</v>
          </cell>
          <cell r="J16">
            <v>0.64583333333333337</v>
          </cell>
          <cell r="K16">
            <v>0.14583333333333334</v>
          </cell>
          <cell r="L16">
            <v>0.15625</v>
          </cell>
          <cell r="M16">
            <v>0.625</v>
          </cell>
          <cell r="AE16">
            <v>0.14583333333333334</v>
          </cell>
        </row>
        <row r="17">
          <cell r="A17" t="str">
            <v>mardi</v>
          </cell>
          <cell r="G17">
            <v>0.33333333333333331</v>
          </cell>
          <cell r="I17">
            <v>0.3125</v>
          </cell>
          <cell r="J17">
            <v>0.66666666666666663</v>
          </cell>
          <cell r="K17">
            <v>0.15625</v>
          </cell>
          <cell r="L17">
            <v>0.16666666666666666</v>
          </cell>
          <cell r="M17">
            <v>0.64583333333333337</v>
          </cell>
          <cell r="AE17">
            <v>0.15625</v>
          </cell>
        </row>
        <row r="18">
          <cell r="A18" t="str">
            <v>mercredi</v>
          </cell>
          <cell r="I18">
            <v>0.33333333333333331</v>
          </cell>
          <cell r="J18">
            <v>0.6875</v>
          </cell>
          <cell r="K18">
            <v>0.16666666666666666</v>
          </cell>
          <cell r="L18">
            <v>0.17708333333333334</v>
          </cell>
          <cell r="M18">
            <v>0.66666666666666663</v>
          </cell>
          <cell r="AE18">
            <v>0.16666666666666666</v>
          </cell>
        </row>
        <row r="19">
          <cell r="A19" t="str">
            <v>jeudi</v>
          </cell>
          <cell r="I19">
            <v>0.35416666666666669</v>
          </cell>
          <cell r="J19">
            <v>0.70833333333333337</v>
          </cell>
          <cell r="K19">
            <v>0.17708333333333334</v>
          </cell>
          <cell r="L19">
            <v>0.1875</v>
          </cell>
          <cell r="M19">
            <v>0.6875</v>
          </cell>
          <cell r="AE19">
            <v>0.17708333333333334</v>
          </cell>
        </row>
        <row r="20">
          <cell r="A20" t="str">
            <v>vendredi</v>
          </cell>
          <cell r="I20">
            <v>0.375</v>
          </cell>
          <cell r="J20">
            <v>0.72916666666666663</v>
          </cell>
          <cell r="K20">
            <v>0.1875</v>
          </cell>
          <cell r="L20">
            <v>0.19791666666666666</v>
          </cell>
          <cell r="M20">
            <v>0.70833333333333337</v>
          </cell>
          <cell r="AE20">
            <v>0.1875</v>
          </cell>
        </row>
        <row r="21">
          <cell r="A21" t="str">
            <v>samedi</v>
          </cell>
          <cell r="I21">
            <v>0.39583333333333331</v>
          </cell>
          <cell r="J21">
            <v>0.75</v>
          </cell>
          <cell r="K21">
            <v>0.19791666666666666</v>
          </cell>
          <cell r="L21">
            <v>0.20833333333333334</v>
          </cell>
          <cell r="M21">
            <v>0.72916666666666663</v>
          </cell>
          <cell r="AE21">
            <v>0.19791666666666666</v>
          </cell>
        </row>
        <row r="22">
          <cell r="A22" t="str">
            <v>dimanche</v>
          </cell>
          <cell r="I22">
            <v>0.41666666666666669</v>
          </cell>
          <cell r="J22">
            <v>0.77083333333333337</v>
          </cell>
          <cell r="K22">
            <v>0.20833333333333334</v>
          </cell>
          <cell r="L22">
            <v>0.21875</v>
          </cell>
          <cell r="M22">
            <v>0.75</v>
          </cell>
          <cell r="AE22">
            <v>0.20833333333333334</v>
          </cell>
        </row>
        <row r="23">
          <cell r="A23">
            <v>5</v>
          </cell>
          <cell r="I23">
            <v>0.4375</v>
          </cell>
          <cell r="J23">
            <v>0.79166666666666663</v>
          </cell>
          <cell r="K23">
            <v>0.21875</v>
          </cell>
          <cell r="L23">
            <v>0.22916666666666666</v>
          </cell>
          <cell r="M23">
            <v>0.77083333333333337</v>
          </cell>
          <cell r="AE23">
            <v>0.21875</v>
          </cell>
        </row>
        <row r="24">
          <cell r="I24">
            <v>0.45833333333333331</v>
          </cell>
          <cell r="J24">
            <v>0.8125</v>
          </cell>
          <cell r="K24">
            <v>0.22916666666666666</v>
          </cell>
          <cell r="L24">
            <v>0.23958333333333334</v>
          </cell>
          <cell r="M24">
            <v>0.79166666666666663</v>
          </cell>
          <cell r="AE24">
            <v>0.22916666666666666</v>
          </cell>
        </row>
        <row r="25">
          <cell r="F25" t="str">
            <v>Eté</v>
          </cell>
          <cell r="I25">
            <v>0.47916666666666669</v>
          </cell>
          <cell r="J25">
            <v>0.83333333333333337</v>
          </cell>
          <cell r="K25">
            <v>0.23958333333333334</v>
          </cell>
          <cell r="L25">
            <v>0.25</v>
          </cell>
          <cell r="M25">
            <v>0.8125</v>
          </cell>
          <cell r="AE25">
            <v>0.23958333333333334</v>
          </cell>
        </row>
        <row r="26">
          <cell r="A26" t="str">
            <v>premier</v>
          </cell>
          <cell r="F26" t="str">
            <v>Hiver</v>
          </cell>
          <cell r="I26">
            <v>0.5</v>
          </cell>
          <cell r="J26">
            <v>0.85416666666666663</v>
          </cell>
          <cell r="K26">
            <v>0.25</v>
          </cell>
          <cell r="L26">
            <v>0.26041666666666669</v>
          </cell>
          <cell r="M26">
            <v>0.83333333333333337</v>
          </cell>
          <cell r="AE26">
            <v>0.25</v>
          </cell>
        </row>
        <row r="27">
          <cell r="A27" t="str">
            <v>deuxième</v>
          </cell>
          <cell r="I27">
            <v>0.52083333333333337</v>
          </cell>
          <cell r="J27">
            <v>0.875</v>
          </cell>
          <cell r="K27">
            <v>0.26041666666666669</v>
          </cell>
          <cell r="L27">
            <v>0.27083333333333331</v>
          </cell>
          <cell r="M27">
            <v>0.85416666666666663</v>
          </cell>
          <cell r="AE27">
            <v>0.26041666666666669</v>
          </cell>
        </row>
        <row r="28">
          <cell r="A28" t="str">
            <v>troisième</v>
          </cell>
          <cell r="I28">
            <v>0.54166666666666663</v>
          </cell>
          <cell r="J28">
            <v>0.89583333333333337</v>
          </cell>
          <cell r="K28">
            <v>0.27083333333333331</v>
          </cell>
          <cell r="L28">
            <v>0.28125</v>
          </cell>
          <cell r="M28">
            <v>0.875</v>
          </cell>
          <cell r="AE28">
            <v>0.27083333333333331</v>
          </cell>
        </row>
        <row r="29">
          <cell r="A29" t="str">
            <v>quatrième</v>
          </cell>
          <cell r="I29">
            <v>0.5625</v>
          </cell>
          <cell r="J29">
            <v>0.91666666666666663</v>
          </cell>
          <cell r="K29">
            <v>0.28125</v>
          </cell>
          <cell r="L29">
            <v>0.29166666666666669</v>
          </cell>
          <cell r="M29">
            <v>0.89583333333333337</v>
          </cell>
          <cell r="AE29">
            <v>0.28125</v>
          </cell>
        </row>
        <row r="30">
          <cell r="A30" t="str">
            <v>dernier</v>
          </cell>
          <cell r="I30">
            <v>0.58333333333333337</v>
          </cell>
          <cell r="J30">
            <v>0.9375</v>
          </cell>
          <cell r="K30">
            <v>0.29166666666666669</v>
          </cell>
          <cell r="L30">
            <v>0.30208333333333331</v>
          </cell>
          <cell r="M30">
            <v>0.91666666666666663</v>
          </cell>
          <cell r="AE30">
            <v>0.29166666666666669</v>
          </cell>
        </row>
        <row r="31">
          <cell r="I31">
            <v>0.60416666666666663</v>
          </cell>
          <cell r="J31">
            <v>0.95833333333333337</v>
          </cell>
          <cell r="K31">
            <v>0.30208333333333331</v>
          </cell>
          <cell r="L31">
            <v>0.3125</v>
          </cell>
          <cell r="M31">
            <v>0.9375</v>
          </cell>
          <cell r="AE31">
            <v>0.30208333333333331</v>
          </cell>
        </row>
        <row r="32">
          <cell r="I32">
            <v>0.625</v>
          </cell>
          <cell r="J32">
            <v>0.97916666666666663</v>
          </cell>
          <cell r="K32">
            <v>0.3125</v>
          </cell>
          <cell r="L32">
            <v>0.32291666666666669</v>
          </cell>
          <cell r="M32">
            <v>0.95833333333333337</v>
          </cell>
          <cell r="AE32">
            <v>0.3125</v>
          </cell>
        </row>
        <row r="33">
          <cell r="I33">
            <v>0.64583333333333337</v>
          </cell>
          <cell r="J33" t="str">
            <v/>
          </cell>
          <cell r="K33">
            <v>0.32291666666666669</v>
          </cell>
          <cell r="L33">
            <v>0.33333333333333331</v>
          </cell>
          <cell r="M33">
            <v>0.97916666666666663</v>
          </cell>
          <cell r="AE33">
            <v>0.32291666666666669</v>
          </cell>
        </row>
        <row r="34">
          <cell r="I34">
            <v>0.66666666666666663</v>
          </cell>
          <cell r="J34" t="str">
            <v/>
          </cell>
          <cell r="K34">
            <v>0.33333333333333331</v>
          </cell>
          <cell r="L34">
            <v>0.34375</v>
          </cell>
          <cell r="M34" t="str">
            <v/>
          </cell>
          <cell r="AE34">
            <v>0.33333333333333331</v>
          </cell>
        </row>
        <row r="35">
          <cell r="I35">
            <v>0.6875</v>
          </cell>
          <cell r="J35" t="str">
            <v/>
          </cell>
          <cell r="K35">
            <v>0.34375</v>
          </cell>
          <cell r="L35">
            <v>0.35416666666666669</v>
          </cell>
          <cell r="M35" t="str">
            <v/>
          </cell>
          <cell r="AE35">
            <v>0.34375</v>
          </cell>
        </row>
        <row r="36">
          <cell r="I36">
            <v>0.70833333333333337</v>
          </cell>
          <cell r="J36" t="str">
            <v/>
          </cell>
          <cell r="K36">
            <v>0.35416666666666669</v>
          </cell>
          <cell r="L36">
            <v>0.36458333333333331</v>
          </cell>
          <cell r="M36" t="str">
            <v/>
          </cell>
          <cell r="AE36">
            <v>0.35416666666666669</v>
          </cell>
        </row>
        <row r="37">
          <cell r="I37">
            <v>0.72916666666666663</v>
          </cell>
          <cell r="J37" t="str">
            <v/>
          </cell>
          <cell r="K37">
            <v>0.36458333333333331</v>
          </cell>
          <cell r="L37">
            <v>0.375</v>
          </cell>
          <cell r="M37" t="str">
            <v/>
          </cell>
          <cell r="AE37">
            <v>0.36458333333333331</v>
          </cell>
        </row>
        <row r="38">
          <cell r="I38">
            <v>0.75</v>
          </cell>
          <cell r="J38" t="str">
            <v/>
          </cell>
          <cell r="K38">
            <v>0.375</v>
          </cell>
          <cell r="L38">
            <v>0.38541666666666669</v>
          </cell>
          <cell r="M38" t="str">
            <v/>
          </cell>
          <cell r="AE38">
            <v>0.375</v>
          </cell>
        </row>
        <row r="39">
          <cell r="I39">
            <v>0.77083333333333337</v>
          </cell>
          <cell r="J39" t="str">
            <v/>
          </cell>
          <cell r="K39">
            <v>0.38541666666666669</v>
          </cell>
          <cell r="L39">
            <v>0.39583333333333331</v>
          </cell>
          <cell r="M39" t="str">
            <v/>
          </cell>
          <cell r="AE39">
            <v>0.38541666666666669</v>
          </cell>
        </row>
        <row r="40">
          <cell r="I40">
            <v>0.79166666666666663</v>
          </cell>
          <cell r="J40" t="str">
            <v/>
          </cell>
          <cell r="K40">
            <v>0.39583333333333331</v>
          </cell>
          <cell r="L40">
            <v>0.40625</v>
          </cell>
          <cell r="M40" t="str">
            <v/>
          </cell>
          <cell r="AE40">
            <v>0.39583333333333331</v>
          </cell>
        </row>
        <row r="41">
          <cell r="I41">
            <v>0.8125</v>
          </cell>
          <cell r="J41" t="str">
            <v/>
          </cell>
          <cell r="K41">
            <v>0.40625</v>
          </cell>
          <cell r="L41">
            <v>0.41666666666666669</v>
          </cell>
          <cell r="M41" t="str">
            <v/>
          </cell>
          <cell r="AE41">
            <v>0.40625</v>
          </cell>
        </row>
        <row r="42">
          <cell r="I42">
            <v>0.83333333333333337</v>
          </cell>
          <cell r="J42" t="str">
            <v/>
          </cell>
          <cell r="K42">
            <v>0.41666666666666669</v>
          </cell>
          <cell r="L42">
            <v>0.42708333333333331</v>
          </cell>
          <cell r="M42" t="str">
            <v/>
          </cell>
          <cell r="AE42">
            <v>0.41666666666666669</v>
          </cell>
        </row>
        <row r="43">
          <cell r="I43">
            <v>0.85416666666666663</v>
          </cell>
          <cell r="J43" t="str">
            <v/>
          </cell>
          <cell r="K43">
            <v>0.42708333333333331</v>
          </cell>
          <cell r="L43">
            <v>0.4375</v>
          </cell>
          <cell r="M43" t="str">
            <v/>
          </cell>
          <cell r="AE43">
            <v>0.42708333333333331</v>
          </cell>
        </row>
        <row r="44">
          <cell r="I44">
            <v>0.875</v>
          </cell>
          <cell r="J44" t="str">
            <v/>
          </cell>
          <cell r="K44">
            <v>0.4375</v>
          </cell>
          <cell r="L44">
            <v>0.44791666666666669</v>
          </cell>
          <cell r="M44" t="str">
            <v/>
          </cell>
          <cell r="AE44">
            <v>0.4375</v>
          </cell>
        </row>
        <row r="45">
          <cell r="I45">
            <v>0.89583333333333337</v>
          </cell>
          <cell r="J45" t="str">
            <v/>
          </cell>
          <cell r="K45">
            <v>0.44791666666666669</v>
          </cell>
          <cell r="L45">
            <v>0.45833333333333331</v>
          </cell>
          <cell r="M45" t="str">
            <v/>
          </cell>
          <cell r="AE45">
            <v>0.44791666666666669</v>
          </cell>
        </row>
        <row r="46">
          <cell r="I46">
            <v>0.91666666666666663</v>
          </cell>
          <cell r="J46" t="str">
            <v/>
          </cell>
          <cell r="K46">
            <v>0.45833333333333331</v>
          </cell>
          <cell r="L46">
            <v>0.46875</v>
          </cell>
          <cell r="M46" t="str">
            <v/>
          </cell>
          <cell r="AE46">
            <v>0.45833333333333331</v>
          </cell>
        </row>
        <row r="47">
          <cell r="I47">
            <v>0.9375</v>
          </cell>
          <cell r="J47" t="str">
            <v/>
          </cell>
          <cell r="K47">
            <v>0.46875</v>
          </cell>
          <cell r="L47">
            <v>0.47916666666666669</v>
          </cell>
          <cell r="M47" t="str">
            <v/>
          </cell>
          <cell r="AE47">
            <v>0.46875</v>
          </cell>
        </row>
        <row r="48">
          <cell r="I48">
            <v>0.95833333333333337</v>
          </cell>
          <cell r="J48" t="str">
            <v/>
          </cell>
          <cell r="K48">
            <v>0.47916666666666669</v>
          </cell>
          <cell r="L48">
            <v>0.48958333333333331</v>
          </cell>
          <cell r="M48" t="str">
            <v/>
          </cell>
          <cell r="AE48">
            <v>0.47916666666666669</v>
          </cell>
        </row>
        <row r="49">
          <cell r="I49">
            <v>0.97916666666666663</v>
          </cell>
          <cell r="J49" t="str">
            <v/>
          </cell>
          <cell r="K49">
            <v>0.48958333333333331</v>
          </cell>
          <cell r="L49">
            <v>0.5</v>
          </cell>
          <cell r="M49" t="str">
            <v/>
          </cell>
          <cell r="AE49">
            <v>0.48958333333333331</v>
          </cell>
        </row>
        <row r="50">
          <cell r="I50" t="str">
            <v/>
          </cell>
          <cell r="J50" t="str">
            <v/>
          </cell>
          <cell r="K50">
            <v>0.5</v>
          </cell>
          <cell r="L50">
            <v>0.51041666666666663</v>
          </cell>
          <cell r="M50" t="str">
            <v/>
          </cell>
          <cell r="AE50">
            <v>0.5</v>
          </cell>
        </row>
        <row r="51">
          <cell r="I51" t="str">
            <v/>
          </cell>
          <cell r="J51" t="str">
            <v/>
          </cell>
          <cell r="K51">
            <v>0.51041666666666663</v>
          </cell>
          <cell r="L51">
            <v>0.52083333333333337</v>
          </cell>
          <cell r="M51" t="str">
            <v/>
          </cell>
          <cell r="AE51">
            <v>0.51041666666666663</v>
          </cell>
        </row>
        <row r="52">
          <cell r="I52" t="str">
            <v/>
          </cell>
          <cell r="J52" t="str">
            <v/>
          </cell>
          <cell r="K52">
            <v>0.52083333333333337</v>
          </cell>
          <cell r="L52">
            <v>0.53125</v>
          </cell>
          <cell r="M52" t="str">
            <v/>
          </cell>
          <cell r="AE52">
            <v>0.52083333333333337</v>
          </cell>
        </row>
        <row r="53">
          <cell r="I53" t="str">
            <v/>
          </cell>
          <cell r="J53" t="str">
            <v/>
          </cell>
          <cell r="K53">
            <v>0.53125</v>
          </cell>
          <cell r="L53">
            <v>0.54166666666666663</v>
          </cell>
          <cell r="M53" t="str">
            <v/>
          </cell>
          <cell r="AE53">
            <v>0.53125</v>
          </cell>
        </row>
        <row r="54">
          <cell r="I54" t="str">
            <v/>
          </cell>
          <cell r="J54" t="str">
            <v/>
          </cell>
          <cell r="K54">
            <v>0.54166666666666663</v>
          </cell>
          <cell r="L54">
            <v>0.55208333333333337</v>
          </cell>
          <cell r="M54" t="str">
            <v/>
          </cell>
          <cell r="AE54">
            <v>0.54166666666666663</v>
          </cell>
        </row>
        <row r="55">
          <cell r="I55" t="str">
            <v/>
          </cell>
          <cell r="J55" t="str">
            <v/>
          </cell>
          <cell r="K55">
            <v>0.55208333333333337</v>
          </cell>
          <cell r="L55">
            <v>0.5625</v>
          </cell>
          <cell r="M55" t="str">
            <v/>
          </cell>
          <cell r="AE55">
            <v>0.55208333333333337</v>
          </cell>
        </row>
        <row r="56">
          <cell r="I56" t="str">
            <v/>
          </cell>
          <cell r="J56" t="str">
            <v/>
          </cell>
          <cell r="K56">
            <v>0.5625</v>
          </cell>
          <cell r="L56">
            <v>0.57291666666666663</v>
          </cell>
          <cell r="M56" t="str">
            <v/>
          </cell>
          <cell r="AE56">
            <v>0.5625</v>
          </cell>
        </row>
        <row r="57">
          <cell r="I57" t="str">
            <v/>
          </cell>
          <cell r="J57" t="str">
            <v/>
          </cell>
          <cell r="K57">
            <v>0.57291666666666663</v>
          </cell>
          <cell r="L57">
            <v>0.58333333333333337</v>
          </cell>
          <cell r="M57" t="str">
            <v/>
          </cell>
          <cell r="AE57">
            <v>0.57291666666666663</v>
          </cell>
        </row>
        <row r="58">
          <cell r="I58" t="str">
            <v/>
          </cell>
          <cell r="J58" t="str">
            <v/>
          </cell>
          <cell r="K58">
            <v>0.58333333333333337</v>
          </cell>
          <cell r="L58">
            <v>0.59375</v>
          </cell>
          <cell r="M58" t="str">
            <v/>
          </cell>
          <cell r="AE58">
            <v>0.58333333333333337</v>
          </cell>
        </row>
        <row r="59">
          <cell r="I59" t="str">
            <v/>
          </cell>
          <cell r="J59" t="str">
            <v/>
          </cell>
          <cell r="K59">
            <v>0.59375</v>
          </cell>
          <cell r="L59">
            <v>0.60416666666666663</v>
          </cell>
          <cell r="M59" t="str">
            <v/>
          </cell>
          <cell r="AE59">
            <v>0.59375</v>
          </cell>
        </row>
        <row r="60">
          <cell r="I60" t="str">
            <v/>
          </cell>
          <cell r="J60" t="str">
            <v/>
          </cell>
          <cell r="K60">
            <v>0.60416666666666663</v>
          </cell>
          <cell r="L60">
            <v>0.61458333333333337</v>
          </cell>
          <cell r="M60" t="str">
            <v/>
          </cell>
          <cell r="AE60">
            <v>0.60416666666666663</v>
          </cell>
        </row>
        <row r="61">
          <cell r="I61" t="str">
            <v/>
          </cell>
          <cell r="J61" t="str">
            <v/>
          </cell>
          <cell r="K61">
            <v>0.61458333333333337</v>
          </cell>
          <cell r="L61">
            <v>0.625</v>
          </cell>
          <cell r="M61" t="str">
            <v/>
          </cell>
          <cell r="AE61">
            <v>0.61458333333333337</v>
          </cell>
        </row>
        <row r="62">
          <cell r="I62" t="str">
            <v/>
          </cell>
          <cell r="J62" t="str">
            <v/>
          </cell>
          <cell r="K62">
            <v>0.625</v>
          </cell>
          <cell r="L62">
            <v>0.63541666666666663</v>
          </cell>
          <cell r="M62" t="str">
            <v/>
          </cell>
          <cell r="AE62">
            <v>0.625</v>
          </cell>
        </row>
        <row r="63">
          <cell r="I63" t="str">
            <v/>
          </cell>
          <cell r="J63" t="str">
            <v/>
          </cell>
          <cell r="K63">
            <v>0.63541666666666663</v>
          </cell>
          <cell r="L63">
            <v>0.64583333333333337</v>
          </cell>
          <cell r="M63" t="str">
            <v/>
          </cell>
          <cell r="AE63">
            <v>0.63541666666666663</v>
          </cell>
        </row>
        <row r="64">
          <cell r="I64" t="str">
            <v/>
          </cell>
          <cell r="J64" t="str">
            <v/>
          </cell>
          <cell r="K64">
            <v>0.64583333333333337</v>
          </cell>
          <cell r="L64">
            <v>0.65625</v>
          </cell>
          <cell r="M64" t="str">
            <v/>
          </cell>
          <cell r="AE64">
            <v>0.64583333333333337</v>
          </cell>
        </row>
        <row r="65">
          <cell r="I65" t="str">
            <v/>
          </cell>
          <cell r="J65" t="str">
            <v/>
          </cell>
          <cell r="K65">
            <v>0.65625</v>
          </cell>
          <cell r="L65">
            <v>0.66666666666666663</v>
          </cell>
          <cell r="M65" t="str">
            <v/>
          </cell>
          <cell r="AE65">
            <v>0.65625</v>
          </cell>
        </row>
        <row r="66">
          <cell r="I66" t="str">
            <v/>
          </cell>
          <cell r="J66" t="str">
            <v/>
          </cell>
          <cell r="K66">
            <v>0.66666666666666663</v>
          </cell>
          <cell r="L66">
            <v>0.67708333333333337</v>
          </cell>
          <cell r="M66" t="str">
            <v/>
          </cell>
          <cell r="AE66">
            <v>0.66666666666666663</v>
          </cell>
        </row>
        <row r="67">
          <cell r="I67" t="str">
            <v/>
          </cell>
          <cell r="J67" t="str">
            <v/>
          </cell>
          <cell r="K67">
            <v>0.67708333333333337</v>
          </cell>
          <cell r="L67">
            <v>0.6875</v>
          </cell>
          <cell r="M67" t="str">
            <v/>
          </cell>
          <cell r="AE67">
            <v>0.67708333333333337</v>
          </cell>
        </row>
        <row r="68">
          <cell r="I68" t="str">
            <v/>
          </cell>
          <cell r="J68" t="str">
            <v/>
          </cell>
          <cell r="K68">
            <v>0.6875</v>
          </cell>
          <cell r="L68">
            <v>0.69791666666666663</v>
          </cell>
          <cell r="M68" t="str">
            <v/>
          </cell>
          <cell r="AE68">
            <v>0.6875</v>
          </cell>
        </row>
        <row r="69">
          <cell r="I69" t="str">
            <v/>
          </cell>
          <cell r="J69" t="str">
            <v/>
          </cell>
          <cell r="K69">
            <v>0.69791666666666663</v>
          </cell>
          <cell r="L69">
            <v>0.70833333333333337</v>
          </cell>
          <cell r="M69" t="str">
            <v/>
          </cell>
          <cell r="AE69">
            <v>0.69791666666666663</v>
          </cell>
        </row>
        <row r="70">
          <cell r="I70" t="str">
            <v/>
          </cell>
          <cell r="J70" t="str">
            <v/>
          </cell>
          <cell r="K70">
            <v>0.70833333333333337</v>
          </cell>
          <cell r="L70">
            <v>0.71875</v>
          </cell>
          <cell r="M70" t="str">
            <v/>
          </cell>
          <cell r="AE70">
            <v>0.70833333333333337</v>
          </cell>
        </row>
        <row r="71">
          <cell r="I71" t="str">
            <v/>
          </cell>
          <cell r="J71" t="str">
            <v/>
          </cell>
          <cell r="K71">
            <v>0.71875</v>
          </cell>
          <cell r="L71">
            <v>0.72916666666666663</v>
          </cell>
          <cell r="M71" t="str">
            <v/>
          </cell>
          <cell r="AE71">
            <v>0.71875</v>
          </cell>
        </row>
        <row r="72">
          <cell r="I72" t="str">
            <v/>
          </cell>
          <cell r="J72" t="str">
            <v/>
          </cell>
          <cell r="K72">
            <v>0.72916666666666663</v>
          </cell>
          <cell r="L72">
            <v>0.73958333333333337</v>
          </cell>
          <cell r="M72" t="str">
            <v/>
          </cell>
          <cell r="AE72">
            <v>0.72916666666666663</v>
          </cell>
        </row>
        <row r="73">
          <cell r="I73" t="str">
            <v/>
          </cell>
          <cell r="J73" t="str">
            <v/>
          </cell>
          <cell r="K73">
            <v>0.73958333333333337</v>
          </cell>
          <cell r="L73">
            <v>0.75</v>
          </cell>
          <cell r="M73" t="str">
            <v/>
          </cell>
          <cell r="AE73">
            <v>0.73958333333333337</v>
          </cell>
        </row>
        <row r="74">
          <cell r="I74" t="str">
            <v/>
          </cell>
          <cell r="J74" t="str">
            <v/>
          </cell>
          <cell r="K74">
            <v>0.75</v>
          </cell>
          <cell r="L74">
            <v>0.76041666666666663</v>
          </cell>
          <cell r="M74" t="str">
            <v/>
          </cell>
          <cell r="AE74">
            <v>0.75</v>
          </cell>
        </row>
        <row r="75">
          <cell r="I75" t="str">
            <v/>
          </cell>
          <cell r="J75" t="str">
            <v/>
          </cell>
          <cell r="K75">
            <v>0.76041666666666663</v>
          </cell>
          <cell r="L75">
            <v>0.77083333333333337</v>
          </cell>
          <cell r="M75" t="str">
            <v/>
          </cell>
          <cell r="AE75">
            <v>0.76041666666666663</v>
          </cell>
        </row>
        <row r="76">
          <cell r="I76" t="str">
            <v/>
          </cell>
          <cell r="J76" t="str">
            <v/>
          </cell>
          <cell r="K76">
            <v>0.77083333333333337</v>
          </cell>
          <cell r="L76">
            <v>0.78125</v>
          </cell>
          <cell r="M76" t="str">
            <v/>
          </cell>
          <cell r="AE76">
            <v>0.77083333333333337</v>
          </cell>
        </row>
        <row r="77">
          <cell r="I77" t="str">
            <v/>
          </cell>
          <cell r="J77" t="str">
            <v/>
          </cell>
          <cell r="K77">
            <v>0.78125</v>
          </cell>
          <cell r="L77">
            <v>0.79166666666666663</v>
          </cell>
          <cell r="M77" t="str">
            <v/>
          </cell>
          <cell r="AE77">
            <v>0.78125</v>
          </cell>
        </row>
        <row r="78">
          <cell r="I78" t="str">
            <v/>
          </cell>
          <cell r="J78" t="str">
            <v/>
          </cell>
          <cell r="K78">
            <v>0.79166666666666663</v>
          </cell>
          <cell r="L78">
            <v>0.80208333333333337</v>
          </cell>
          <cell r="M78" t="str">
            <v/>
          </cell>
          <cell r="AE78">
            <v>0.79166666666666663</v>
          </cell>
        </row>
        <row r="79">
          <cell r="I79" t="str">
            <v/>
          </cell>
          <cell r="J79" t="str">
            <v/>
          </cell>
          <cell r="K79">
            <v>0.80208333333333337</v>
          </cell>
          <cell r="L79">
            <v>0.8125</v>
          </cell>
          <cell r="M79" t="str">
            <v/>
          </cell>
          <cell r="AE79">
            <v>0.80208333333333337</v>
          </cell>
        </row>
        <row r="80">
          <cell r="I80" t="str">
            <v/>
          </cell>
          <cell r="J80" t="str">
            <v/>
          </cell>
          <cell r="K80">
            <v>0.8125</v>
          </cell>
          <cell r="L80">
            <v>0.82291666666666663</v>
          </cell>
          <cell r="M80" t="str">
            <v/>
          </cell>
          <cell r="AE80">
            <v>0.8125</v>
          </cell>
        </row>
        <row r="81">
          <cell r="I81" t="str">
            <v/>
          </cell>
          <cell r="J81" t="str">
            <v/>
          </cell>
          <cell r="K81">
            <v>0.82291666666666663</v>
          </cell>
          <cell r="L81">
            <v>0.83333333333333337</v>
          </cell>
          <cell r="M81" t="str">
            <v/>
          </cell>
          <cell r="AE81">
            <v>0.82291666666666663</v>
          </cell>
        </row>
        <row r="82">
          <cell r="I82" t="str">
            <v/>
          </cell>
          <cell r="J82" t="str">
            <v/>
          </cell>
          <cell r="K82">
            <v>0.83333333333333337</v>
          </cell>
          <cell r="L82">
            <v>0.84375</v>
          </cell>
          <cell r="M82" t="str">
            <v/>
          </cell>
          <cell r="AE82">
            <v>0.83333333333333337</v>
          </cell>
        </row>
        <row r="83">
          <cell r="I83" t="str">
            <v/>
          </cell>
          <cell r="J83" t="str">
            <v/>
          </cell>
          <cell r="K83">
            <v>0.84375</v>
          </cell>
          <cell r="L83">
            <v>0.85416666666666663</v>
          </cell>
          <cell r="M83" t="str">
            <v/>
          </cell>
          <cell r="AE83">
            <v>0.84375</v>
          </cell>
        </row>
        <row r="84">
          <cell r="I84" t="str">
            <v/>
          </cell>
          <cell r="J84" t="str">
            <v/>
          </cell>
          <cell r="K84">
            <v>0.85416666666666663</v>
          </cell>
          <cell r="L84">
            <v>0.86458333333333337</v>
          </cell>
          <cell r="M84" t="str">
            <v/>
          </cell>
          <cell r="AE84">
            <v>0.85416666666666663</v>
          </cell>
        </row>
        <row r="85">
          <cell r="I85" t="str">
            <v/>
          </cell>
          <cell r="J85" t="str">
            <v/>
          </cell>
          <cell r="K85">
            <v>0.86458333333333337</v>
          </cell>
          <cell r="L85">
            <v>0.875</v>
          </cell>
          <cell r="M85" t="str">
            <v/>
          </cell>
          <cell r="AE85">
            <v>0.86458333333333337</v>
          </cell>
        </row>
        <row r="86">
          <cell r="I86" t="str">
            <v/>
          </cell>
          <cell r="J86" t="str">
            <v/>
          </cell>
          <cell r="K86">
            <v>0.875</v>
          </cell>
          <cell r="L86">
            <v>0.88541666666666663</v>
          </cell>
          <cell r="M86" t="str">
            <v/>
          </cell>
          <cell r="AE86">
            <v>0.875</v>
          </cell>
        </row>
        <row r="87">
          <cell r="I87" t="str">
            <v/>
          </cell>
          <cell r="J87" t="str">
            <v/>
          </cell>
          <cell r="K87">
            <v>0.88541666666666663</v>
          </cell>
          <cell r="L87">
            <v>0.89583333333333337</v>
          </cell>
          <cell r="M87" t="str">
            <v/>
          </cell>
          <cell r="AE87">
            <v>0.88541666666666663</v>
          </cell>
        </row>
        <row r="88">
          <cell r="I88" t="str">
            <v/>
          </cell>
          <cell r="J88" t="str">
            <v/>
          </cell>
          <cell r="K88">
            <v>0.89583333333333337</v>
          </cell>
          <cell r="L88">
            <v>0.90625</v>
          </cell>
          <cell r="M88" t="str">
            <v/>
          </cell>
          <cell r="AE88">
            <v>0.89583333333333337</v>
          </cell>
        </row>
        <row r="89">
          <cell r="I89" t="str">
            <v/>
          </cell>
          <cell r="J89" t="str">
            <v/>
          </cell>
          <cell r="K89">
            <v>0.90625</v>
          </cell>
          <cell r="L89">
            <v>0.91666666666666663</v>
          </cell>
          <cell r="M89" t="str">
            <v/>
          </cell>
          <cell r="AE89">
            <v>0.90625</v>
          </cell>
        </row>
        <row r="90">
          <cell r="I90" t="str">
            <v/>
          </cell>
          <cell r="J90" t="str">
            <v/>
          </cell>
          <cell r="K90">
            <v>0.91666666666666663</v>
          </cell>
          <cell r="L90">
            <v>0.92708333333333337</v>
          </cell>
          <cell r="M90" t="str">
            <v/>
          </cell>
          <cell r="AE90">
            <v>0.91666666666666663</v>
          </cell>
        </row>
        <row r="91">
          <cell r="I91" t="str">
            <v/>
          </cell>
          <cell r="J91" t="str">
            <v/>
          </cell>
          <cell r="K91">
            <v>0.92708333333333337</v>
          </cell>
          <cell r="L91">
            <v>0.9375</v>
          </cell>
          <cell r="M91" t="str">
            <v/>
          </cell>
          <cell r="AE91">
            <v>0.92708333333333337</v>
          </cell>
        </row>
        <row r="92">
          <cell r="I92" t="str">
            <v/>
          </cell>
          <cell r="J92" t="str">
            <v/>
          </cell>
          <cell r="K92">
            <v>0.9375</v>
          </cell>
          <cell r="L92">
            <v>0.94791666666666663</v>
          </cell>
          <cell r="M92" t="str">
            <v/>
          </cell>
          <cell r="AE92">
            <v>0.9375</v>
          </cell>
        </row>
        <row r="93">
          <cell r="I93" t="str">
            <v/>
          </cell>
          <cell r="J93" t="str">
            <v/>
          </cell>
          <cell r="K93">
            <v>0.94791666666666663</v>
          </cell>
          <cell r="L93">
            <v>0.95833333333333337</v>
          </cell>
          <cell r="M93" t="str">
            <v/>
          </cell>
          <cell r="AE93">
            <v>0.94791666666666663</v>
          </cell>
        </row>
        <row r="94">
          <cell r="I94" t="str">
            <v/>
          </cell>
          <cell r="J94" t="str">
            <v/>
          </cell>
          <cell r="K94">
            <v>0.95833333333333337</v>
          </cell>
          <cell r="L94">
            <v>0.96875</v>
          </cell>
          <cell r="M94" t="str">
            <v/>
          </cell>
          <cell r="AE94">
            <v>0.95833333333333337</v>
          </cell>
        </row>
        <row r="95">
          <cell r="I95" t="str">
            <v/>
          </cell>
          <cell r="J95" t="str">
            <v/>
          </cell>
          <cell r="K95">
            <v>0.96875</v>
          </cell>
          <cell r="L95">
            <v>0.97916666666666663</v>
          </cell>
          <cell r="M95" t="str">
            <v/>
          </cell>
          <cell r="AE95">
            <v>0.96875</v>
          </cell>
        </row>
        <row r="96">
          <cell r="I96" t="str">
            <v/>
          </cell>
          <cell r="J96" t="str">
            <v/>
          </cell>
          <cell r="K96">
            <v>0.97916666666666663</v>
          </cell>
          <cell r="L96">
            <v>0.98958333333333337</v>
          </cell>
          <cell r="M96" t="str">
            <v/>
          </cell>
          <cell r="AE96">
            <v>0.97916666666666663</v>
          </cell>
        </row>
        <row r="97">
          <cell r="I97" t="str">
            <v/>
          </cell>
          <cell r="J97" t="str">
            <v/>
          </cell>
          <cell r="K97">
            <v>0.98958333333333337</v>
          </cell>
          <cell r="L97" t="str">
            <v/>
          </cell>
          <cell r="M97" t="str">
            <v/>
          </cell>
        </row>
        <row r="98"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</row>
        <row r="99"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</row>
        <row r="100"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</row>
        <row r="101"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</row>
        <row r="102"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</row>
        <row r="103"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</row>
        <row r="104"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</row>
        <row r="105"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</row>
        <row r="106"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</row>
        <row r="107"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</row>
        <row r="108"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</row>
        <row r="109"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</row>
        <row r="110"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</row>
        <row r="111"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</row>
        <row r="112"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</row>
        <row r="113"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</row>
        <row r="114"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</row>
        <row r="115"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</row>
        <row r="116"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</row>
        <row r="117"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</row>
        <row r="118"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</row>
        <row r="119"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</row>
        <row r="120"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</row>
        <row r="121"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</row>
        <row r="122"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</row>
        <row r="123"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</row>
        <row r="124"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</row>
        <row r="125"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</row>
        <row r="126"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</row>
        <row r="127"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</row>
        <row r="128"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</row>
        <row r="129"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</row>
        <row r="130"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</row>
        <row r="131"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</row>
        <row r="132"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</row>
        <row r="133"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</row>
        <row r="134"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</row>
        <row r="135"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</row>
        <row r="136"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</row>
        <row r="137"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</row>
        <row r="138"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</row>
        <row r="139"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</row>
        <row r="140"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</row>
        <row r="141"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</row>
        <row r="142"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</row>
        <row r="143"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</row>
        <row r="144"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</row>
        <row r="145"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</row>
        <row r="146"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</row>
        <row r="147"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</row>
        <row r="148"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</row>
        <row r="149"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</row>
        <row r="150"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</row>
        <row r="151"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</row>
        <row r="152"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</row>
        <row r="153"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</row>
        <row r="155"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</row>
        <row r="156"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</row>
        <row r="157"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</row>
        <row r="158"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</row>
        <row r="159"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</row>
        <row r="160"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</row>
        <row r="161"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</row>
        <row r="162"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</row>
        <row r="163"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</row>
        <row r="164"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</row>
        <row r="165"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</row>
        <row r="166"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</row>
        <row r="167"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</row>
        <row r="168"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</row>
        <row r="169"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</row>
        <row r="170"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</row>
        <row r="171"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</row>
        <row r="172"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</row>
        <row r="173"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</row>
        <row r="174"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</row>
        <row r="175"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</row>
        <row r="176"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</row>
        <row r="177"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</row>
        <row r="178"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</row>
        <row r="179"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</row>
        <row r="180"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</row>
        <row r="181"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</row>
        <row r="182"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</row>
        <row r="183"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</row>
        <row r="184"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</row>
        <row r="185"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</row>
        <row r="186"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</row>
        <row r="187"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</row>
        <row r="188"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</row>
      </sheetData>
      <sheetData sheetId="2">
        <row r="4">
          <cell r="N4">
            <v>17</v>
          </cell>
        </row>
        <row r="5">
          <cell r="N5">
            <v>28</v>
          </cell>
        </row>
        <row r="6">
          <cell r="N6">
            <v>2</v>
          </cell>
        </row>
        <row r="7">
          <cell r="N7">
            <v>0.33333333333333331</v>
          </cell>
        </row>
        <row r="8">
          <cell r="N8">
            <v>0.91666666666666663</v>
          </cell>
        </row>
        <row r="9">
          <cell r="N9">
            <v>30</v>
          </cell>
        </row>
        <row r="10">
          <cell r="N10">
            <v>41873</v>
          </cell>
        </row>
      </sheetData>
      <sheetData sheetId="3"/>
      <sheetData sheetId="4">
        <row r="2">
          <cell r="L2">
            <v>41873</v>
          </cell>
        </row>
        <row r="11">
          <cell r="C11" t="str">
            <v>Fabrice</v>
          </cell>
          <cell r="D11" t="str">
            <v>Rose</v>
          </cell>
          <cell r="E11" t="str">
            <v>Barthélémy</v>
          </cell>
          <cell r="F11" t="str">
            <v>Louis</v>
          </cell>
          <cell r="G11" t="str">
            <v>Natacha</v>
          </cell>
          <cell r="H11" t="str">
            <v>Monique</v>
          </cell>
          <cell r="I11" t="str">
            <v>Augustin</v>
          </cell>
        </row>
        <row r="19">
          <cell r="C19" t="str">
            <v>Sabine</v>
          </cell>
          <cell r="D19" t="str">
            <v>Fiacre</v>
          </cell>
          <cell r="E19" t="str">
            <v>Aristide</v>
          </cell>
          <cell r="F19" t="str">
            <v>Gilles</v>
          </cell>
          <cell r="G19" t="str">
            <v>Ingrid</v>
          </cell>
          <cell r="H19" t="str">
            <v>Grégoire</v>
          </cell>
          <cell r="I19" t="str">
            <v>Rosalie</v>
          </cell>
        </row>
        <row r="27">
          <cell r="C27" t="str">
            <v>Raïssa</v>
          </cell>
          <cell r="D27" t="str">
            <v>Bertrand</v>
          </cell>
          <cell r="E27" t="str">
            <v>Reine</v>
          </cell>
          <cell r="F27" t="str">
            <v>Adrien</v>
          </cell>
          <cell r="G27" t="str">
            <v>Alain</v>
          </cell>
          <cell r="H27" t="str">
            <v>Inès</v>
          </cell>
          <cell r="I27" t="str">
            <v>Adelphe</v>
          </cell>
        </row>
        <row r="35">
          <cell r="C35" t="str">
            <v>Apollinaire</v>
          </cell>
          <cell r="D35" t="str">
            <v>Aimé</v>
          </cell>
          <cell r="E35" t="str">
            <v>Materne</v>
          </cell>
          <cell r="F35" t="str">
            <v>Roland</v>
          </cell>
          <cell r="G35" t="str">
            <v>Edith</v>
          </cell>
          <cell r="H35" t="str">
            <v>Renaud</v>
          </cell>
          <cell r="I35" t="str">
            <v>Nadège</v>
          </cell>
        </row>
        <row r="43">
          <cell r="C43" t="str">
            <v>Narcisse</v>
          </cell>
          <cell r="D43" t="str">
            <v/>
          </cell>
          <cell r="E43" t="str">
            <v>Quentin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</sheetData>
      <sheetData sheetId="5">
        <row r="3">
          <cell r="AG3">
            <v>33</v>
          </cell>
        </row>
        <row r="5">
          <cell r="M5">
            <v>41640</v>
          </cell>
        </row>
        <row r="9">
          <cell r="C9">
            <v>41640</v>
          </cell>
          <cell r="D9" t="str">
            <v>Marie</v>
          </cell>
          <cell r="E9" t="str">
            <v>Jour de l'an</v>
          </cell>
          <cell r="H9">
            <v>41671</v>
          </cell>
          <cell r="I9" t="str">
            <v>Ella</v>
          </cell>
          <cell r="J9" t="str">
            <v>Ella</v>
          </cell>
          <cell r="M9">
            <v>41699</v>
          </cell>
          <cell r="N9" t="str">
            <v>Aubin</v>
          </cell>
          <cell r="O9" t="str">
            <v>Aubin</v>
          </cell>
          <cell r="R9">
            <v>41730</v>
          </cell>
          <cell r="S9" t="str">
            <v>Hugues</v>
          </cell>
          <cell r="T9" t="str">
            <v>Hugues</v>
          </cell>
          <cell r="W9">
            <v>41760</v>
          </cell>
          <cell r="X9" t="str">
            <v>Jérémie</v>
          </cell>
          <cell r="Y9" t="str">
            <v>Fête du Travail</v>
          </cell>
          <cell r="AB9">
            <v>41791</v>
          </cell>
          <cell r="AC9" t="str">
            <v>Justin</v>
          </cell>
          <cell r="AD9" t="str">
            <v>Justin</v>
          </cell>
        </row>
        <row r="10">
          <cell r="C10">
            <v>41641</v>
          </cell>
          <cell r="D10" t="str">
            <v>Basile</v>
          </cell>
          <cell r="E10" t="str">
            <v>Basile</v>
          </cell>
          <cell r="H10">
            <v>41672</v>
          </cell>
          <cell r="I10" t="str">
            <v>Théophane</v>
          </cell>
          <cell r="J10" t="str">
            <v>Théophane</v>
          </cell>
          <cell r="M10">
            <v>41700</v>
          </cell>
          <cell r="N10" t="str">
            <v>Charles</v>
          </cell>
          <cell r="O10" t="str">
            <v>Charles</v>
          </cell>
          <cell r="R10">
            <v>41731</v>
          </cell>
          <cell r="S10" t="str">
            <v>Sandrine</v>
          </cell>
          <cell r="T10" t="str">
            <v>Sandrine</v>
          </cell>
          <cell r="W10">
            <v>41761</v>
          </cell>
          <cell r="X10" t="str">
            <v>Boris</v>
          </cell>
          <cell r="Y10" t="str">
            <v>Boris</v>
          </cell>
          <cell r="AB10">
            <v>41792</v>
          </cell>
          <cell r="AC10" t="str">
            <v>Blandine</v>
          </cell>
          <cell r="AD10" t="str">
            <v>Blandine</v>
          </cell>
        </row>
        <row r="11">
          <cell r="C11">
            <v>41642</v>
          </cell>
          <cell r="D11" t="str">
            <v>Geneviève</v>
          </cell>
          <cell r="E11" t="str">
            <v>Geneviève</v>
          </cell>
          <cell r="H11">
            <v>41673</v>
          </cell>
          <cell r="I11" t="str">
            <v>Blaise</v>
          </cell>
          <cell r="J11" t="str">
            <v>Blaise</v>
          </cell>
          <cell r="M11">
            <v>41701</v>
          </cell>
          <cell r="N11" t="str">
            <v>Guénolé</v>
          </cell>
          <cell r="O11" t="str">
            <v>Guénolé</v>
          </cell>
          <cell r="R11">
            <v>41732</v>
          </cell>
          <cell r="S11" t="str">
            <v>Richard</v>
          </cell>
          <cell r="T11" t="str">
            <v>Richard</v>
          </cell>
          <cell r="W11">
            <v>41762</v>
          </cell>
          <cell r="X11" t="str">
            <v>Philippe</v>
          </cell>
          <cell r="Y11" t="str">
            <v>Philippe</v>
          </cell>
          <cell r="AB11">
            <v>41793</v>
          </cell>
          <cell r="AC11" t="str">
            <v>Kevin</v>
          </cell>
          <cell r="AD11" t="str">
            <v>Kevin</v>
          </cell>
        </row>
        <row r="12">
          <cell r="C12">
            <v>41643</v>
          </cell>
          <cell r="D12" t="str">
            <v>Odilon</v>
          </cell>
          <cell r="E12" t="str">
            <v>Odilon</v>
          </cell>
          <cell r="H12">
            <v>41674</v>
          </cell>
          <cell r="I12" t="str">
            <v>Véronique</v>
          </cell>
          <cell r="J12" t="str">
            <v>Véronique</v>
          </cell>
          <cell r="M12">
            <v>41702</v>
          </cell>
          <cell r="N12" t="str">
            <v>Casimir</v>
          </cell>
          <cell r="O12" t="str">
            <v>Casimir</v>
          </cell>
          <cell r="R12">
            <v>41733</v>
          </cell>
          <cell r="S12" t="str">
            <v>Isidore</v>
          </cell>
          <cell r="T12" t="str">
            <v>Isidore</v>
          </cell>
          <cell r="W12">
            <v>41763</v>
          </cell>
          <cell r="X12" t="str">
            <v>Sylvain</v>
          </cell>
          <cell r="Y12" t="str">
            <v>Sylvain</v>
          </cell>
          <cell r="AB12">
            <v>41794</v>
          </cell>
          <cell r="AC12" t="str">
            <v>Clotilde</v>
          </cell>
          <cell r="AD12" t="str">
            <v>Clotilde</v>
          </cell>
        </row>
        <row r="13">
          <cell r="C13">
            <v>41644</v>
          </cell>
          <cell r="D13" t="str">
            <v>Edouard</v>
          </cell>
          <cell r="E13" t="str">
            <v>Edouard</v>
          </cell>
          <cell r="H13">
            <v>41675</v>
          </cell>
          <cell r="I13" t="str">
            <v>Agathe</v>
          </cell>
          <cell r="J13" t="str">
            <v>Agathe</v>
          </cell>
          <cell r="M13">
            <v>41703</v>
          </cell>
          <cell r="N13" t="str">
            <v>Olive</v>
          </cell>
          <cell r="O13" t="str">
            <v>Olive</v>
          </cell>
          <cell r="R13">
            <v>41734</v>
          </cell>
          <cell r="S13" t="str">
            <v>Irène</v>
          </cell>
          <cell r="T13" t="str">
            <v>Irène</v>
          </cell>
          <cell r="W13">
            <v>41764</v>
          </cell>
          <cell r="X13" t="str">
            <v>Judith</v>
          </cell>
          <cell r="Y13" t="str">
            <v>Judith</v>
          </cell>
          <cell r="AB13">
            <v>41795</v>
          </cell>
          <cell r="AC13" t="str">
            <v>Igor</v>
          </cell>
          <cell r="AD13" t="str">
            <v>Igor</v>
          </cell>
        </row>
        <row r="14">
          <cell r="C14">
            <v>41645</v>
          </cell>
          <cell r="D14" t="str">
            <v>Melaine</v>
          </cell>
          <cell r="E14" t="str">
            <v>Melaine</v>
          </cell>
          <cell r="H14">
            <v>41676</v>
          </cell>
          <cell r="I14" t="str">
            <v>Dorothée</v>
          </cell>
          <cell r="J14" t="str">
            <v>Dorothée</v>
          </cell>
          <cell r="M14">
            <v>41704</v>
          </cell>
          <cell r="N14" t="str">
            <v>Colette</v>
          </cell>
          <cell r="O14" t="str">
            <v>Colette</v>
          </cell>
          <cell r="R14">
            <v>41735</v>
          </cell>
          <cell r="S14" t="str">
            <v>Marcellin</v>
          </cell>
          <cell r="T14" t="str">
            <v>Marcellin</v>
          </cell>
          <cell r="W14">
            <v>41765</v>
          </cell>
          <cell r="X14" t="str">
            <v>Prudence</v>
          </cell>
          <cell r="Y14" t="str">
            <v>Prudence</v>
          </cell>
          <cell r="AB14">
            <v>41796</v>
          </cell>
          <cell r="AC14" t="str">
            <v>Norbert</v>
          </cell>
          <cell r="AD14" t="str">
            <v>Norbert</v>
          </cell>
        </row>
        <row r="15">
          <cell r="C15">
            <v>41646</v>
          </cell>
          <cell r="D15" t="str">
            <v>Raymond</v>
          </cell>
          <cell r="E15" t="str">
            <v>Raymond</v>
          </cell>
          <cell r="H15">
            <v>41677</v>
          </cell>
          <cell r="I15" t="str">
            <v>Eugénie</v>
          </cell>
          <cell r="J15" t="str">
            <v>Eugénie</v>
          </cell>
          <cell r="M15">
            <v>41705</v>
          </cell>
          <cell r="N15" t="str">
            <v>Félicité</v>
          </cell>
          <cell r="O15" t="str">
            <v>Félicité</v>
          </cell>
          <cell r="R15">
            <v>41736</v>
          </cell>
          <cell r="S15" t="str">
            <v>Jean-Baptiste</v>
          </cell>
          <cell r="T15" t="str">
            <v>Jean-Baptiste</v>
          </cell>
          <cell r="W15">
            <v>41766</v>
          </cell>
          <cell r="X15" t="str">
            <v>Gisèle</v>
          </cell>
          <cell r="Y15" t="str">
            <v>Gisèle</v>
          </cell>
          <cell r="AB15">
            <v>41797</v>
          </cell>
          <cell r="AC15" t="str">
            <v>Gilbert</v>
          </cell>
          <cell r="AD15" t="str">
            <v>Gilbert</v>
          </cell>
        </row>
        <row r="16">
          <cell r="C16">
            <v>41647</v>
          </cell>
          <cell r="D16" t="str">
            <v>Lucien</v>
          </cell>
          <cell r="E16" t="str">
            <v>Lucien</v>
          </cell>
          <cell r="H16">
            <v>41678</v>
          </cell>
          <cell r="I16" t="str">
            <v>Jacqueline</v>
          </cell>
          <cell r="J16" t="str">
            <v>Jacqueline</v>
          </cell>
          <cell r="M16">
            <v>41706</v>
          </cell>
          <cell r="N16" t="str">
            <v>Jean</v>
          </cell>
          <cell r="O16" t="str">
            <v>Jean</v>
          </cell>
          <cell r="R16">
            <v>41737</v>
          </cell>
          <cell r="S16" t="str">
            <v>Julie</v>
          </cell>
          <cell r="T16" t="str">
            <v>Julie</v>
          </cell>
          <cell r="W16">
            <v>41767</v>
          </cell>
          <cell r="X16" t="str">
            <v>Désiré</v>
          </cell>
          <cell r="Y16" t="str">
            <v>Victoire 45</v>
          </cell>
          <cell r="AB16">
            <v>41798</v>
          </cell>
          <cell r="AC16" t="str">
            <v>Médard</v>
          </cell>
          <cell r="AD16" t="str">
            <v>Médard</v>
          </cell>
        </row>
        <row r="17">
          <cell r="C17">
            <v>41648</v>
          </cell>
          <cell r="D17" t="str">
            <v>Alix</v>
          </cell>
          <cell r="E17" t="str">
            <v>Alix</v>
          </cell>
          <cell r="H17">
            <v>41679</v>
          </cell>
          <cell r="I17" t="str">
            <v>Apolline</v>
          </cell>
          <cell r="J17" t="str">
            <v>Apolline</v>
          </cell>
          <cell r="M17">
            <v>41707</v>
          </cell>
          <cell r="N17" t="str">
            <v>Françoise</v>
          </cell>
          <cell r="O17" t="str">
            <v>Carême</v>
          </cell>
          <cell r="R17">
            <v>41738</v>
          </cell>
          <cell r="S17" t="str">
            <v>Gautier</v>
          </cell>
          <cell r="T17" t="str">
            <v>Gautier</v>
          </cell>
          <cell r="W17">
            <v>41768</v>
          </cell>
          <cell r="X17" t="str">
            <v>Pacôme</v>
          </cell>
          <cell r="Y17" t="str">
            <v>Pacôme</v>
          </cell>
          <cell r="AB17">
            <v>41799</v>
          </cell>
          <cell r="AC17" t="str">
            <v>Diane</v>
          </cell>
          <cell r="AD17" t="str">
            <v>Pentecôte</v>
          </cell>
        </row>
        <row r="18">
          <cell r="C18">
            <v>41649</v>
          </cell>
          <cell r="D18" t="str">
            <v>Guillaume</v>
          </cell>
          <cell r="E18" t="str">
            <v>Guillaume</v>
          </cell>
          <cell r="H18">
            <v>41680</v>
          </cell>
          <cell r="I18" t="str">
            <v>Arnaud</v>
          </cell>
          <cell r="J18" t="str">
            <v>Arnaud</v>
          </cell>
          <cell r="M18">
            <v>41708</v>
          </cell>
          <cell r="N18" t="str">
            <v>Vivien</v>
          </cell>
          <cell r="O18" t="str">
            <v>Vivien</v>
          </cell>
          <cell r="R18">
            <v>41739</v>
          </cell>
          <cell r="S18" t="str">
            <v>Fulbert</v>
          </cell>
          <cell r="T18" t="str">
            <v>Fulbert</v>
          </cell>
          <cell r="W18">
            <v>41769</v>
          </cell>
          <cell r="X18" t="str">
            <v>Solange</v>
          </cell>
          <cell r="Y18" t="str">
            <v>Solange</v>
          </cell>
          <cell r="AB18">
            <v>41800</v>
          </cell>
          <cell r="AC18" t="str">
            <v>Landry</v>
          </cell>
          <cell r="AD18" t="str">
            <v>Landry</v>
          </cell>
        </row>
        <row r="19">
          <cell r="C19">
            <v>41650</v>
          </cell>
          <cell r="D19" t="str">
            <v>Paulin</v>
          </cell>
          <cell r="E19" t="str">
            <v>Paulin</v>
          </cell>
          <cell r="H19">
            <v>41681</v>
          </cell>
          <cell r="I19" t="str">
            <v>Désiré</v>
          </cell>
          <cell r="J19" t="str">
            <v>Désiré</v>
          </cell>
          <cell r="M19">
            <v>41709</v>
          </cell>
          <cell r="N19" t="str">
            <v>Rosine</v>
          </cell>
          <cell r="O19" t="str">
            <v>Rosine</v>
          </cell>
          <cell r="R19">
            <v>41740</v>
          </cell>
          <cell r="S19" t="str">
            <v>Stanislas</v>
          </cell>
          <cell r="T19" t="str">
            <v>Stanislas</v>
          </cell>
          <cell r="W19">
            <v>41770</v>
          </cell>
          <cell r="X19" t="str">
            <v>Estelle</v>
          </cell>
          <cell r="Y19" t="str">
            <v>Estelle</v>
          </cell>
          <cell r="AB19">
            <v>41801</v>
          </cell>
          <cell r="AC19" t="str">
            <v>Barnabé</v>
          </cell>
          <cell r="AD19" t="str">
            <v>Barnabé</v>
          </cell>
        </row>
        <row r="20">
          <cell r="C20">
            <v>41651</v>
          </cell>
          <cell r="D20" t="str">
            <v>Tatiana</v>
          </cell>
          <cell r="E20" t="str">
            <v>Tatiana</v>
          </cell>
          <cell r="H20">
            <v>41682</v>
          </cell>
          <cell r="I20" t="str">
            <v>Félix</v>
          </cell>
          <cell r="J20" t="str">
            <v>Félix</v>
          </cell>
          <cell r="M20">
            <v>41710</v>
          </cell>
          <cell r="N20" t="str">
            <v>Justine</v>
          </cell>
          <cell r="O20" t="str">
            <v>Justine</v>
          </cell>
          <cell r="R20">
            <v>41741</v>
          </cell>
          <cell r="S20" t="str">
            <v>Jules</v>
          </cell>
          <cell r="T20" t="str">
            <v>Jules</v>
          </cell>
          <cell r="W20">
            <v>41771</v>
          </cell>
          <cell r="X20" t="str">
            <v>Achille</v>
          </cell>
          <cell r="Y20" t="str">
            <v>Achille</v>
          </cell>
          <cell r="AB20">
            <v>41802</v>
          </cell>
          <cell r="AC20" t="str">
            <v>Guy</v>
          </cell>
          <cell r="AD20" t="str">
            <v>Guy</v>
          </cell>
        </row>
        <row r="21">
          <cell r="C21">
            <v>41652</v>
          </cell>
          <cell r="D21" t="str">
            <v>Yvette</v>
          </cell>
          <cell r="E21" t="str">
            <v>Yvette</v>
          </cell>
          <cell r="H21">
            <v>41683</v>
          </cell>
          <cell r="I21" t="str">
            <v>Béatrice</v>
          </cell>
          <cell r="J21" t="str">
            <v>Béatrice</v>
          </cell>
          <cell r="M21">
            <v>41711</v>
          </cell>
          <cell r="N21" t="str">
            <v>Rodrigue</v>
          </cell>
          <cell r="O21" t="str">
            <v>Rodrigue</v>
          </cell>
          <cell r="R21">
            <v>41742</v>
          </cell>
          <cell r="S21" t="str">
            <v>Ida</v>
          </cell>
          <cell r="T21" t="str">
            <v>Rameaux</v>
          </cell>
          <cell r="W21">
            <v>41772</v>
          </cell>
          <cell r="X21" t="str">
            <v>Rolande</v>
          </cell>
          <cell r="Y21" t="str">
            <v>Rolande</v>
          </cell>
          <cell r="AB21">
            <v>41803</v>
          </cell>
          <cell r="AC21" t="str">
            <v>Antoine</v>
          </cell>
          <cell r="AD21" t="str">
            <v>Antoine</v>
          </cell>
        </row>
        <row r="22">
          <cell r="C22">
            <v>41653</v>
          </cell>
          <cell r="D22" t="str">
            <v>Nina</v>
          </cell>
          <cell r="E22" t="str">
            <v>Nina</v>
          </cell>
          <cell r="H22">
            <v>41684</v>
          </cell>
          <cell r="I22" t="str">
            <v>Valentin</v>
          </cell>
          <cell r="J22" t="str">
            <v>Valentin</v>
          </cell>
          <cell r="M22">
            <v>41712</v>
          </cell>
          <cell r="N22" t="str">
            <v>Mathilde</v>
          </cell>
          <cell r="O22" t="str">
            <v>Mathilde</v>
          </cell>
          <cell r="R22">
            <v>41743</v>
          </cell>
          <cell r="S22" t="str">
            <v>Maxime</v>
          </cell>
          <cell r="T22" t="str">
            <v>Maxime</v>
          </cell>
          <cell r="W22">
            <v>41773</v>
          </cell>
          <cell r="X22" t="str">
            <v>Matthias</v>
          </cell>
          <cell r="Y22" t="str">
            <v>Matthias</v>
          </cell>
          <cell r="AB22">
            <v>41804</v>
          </cell>
          <cell r="AC22" t="str">
            <v>Elisée</v>
          </cell>
          <cell r="AD22" t="str">
            <v>Elisée</v>
          </cell>
        </row>
        <row r="23">
          <cell r="C23">
            <v>41654</v>
          </cell>
          <cell r="D23" t="str">
            <v>Rémi</v>
          </cell>
          <cell r="E23" t="str">
            <v>Rémi</v>
          </cell>
          <cell r="H23">
            <v>41685</v>
          </cell>
          <cell r="I23" t="str">
            <v>Claude</v>
          </cell>
          <cell r="J23" t="str">
            <v>Claude</v>
          </cell>
          <cell r="M23">
            <v>41713</v>
          </cell>
          <cell r="N23" t="str">
            <v>Louise</v>
          </cell>
          <cell r="O23" t="str">
            <v>Louise</v>
          </cell>
          <cell r="R23">
            <v>41744</v>
          </cell>
          <cell r="S23" t="str">
            <v>Paterne</v>
          </cell>
          <cell r="T23" t="str">
            <v>Paterne</v>
          </cell>
          <cell r="W23">
            <v>41774</v>
          </cell>
          <cell r="X23" t="str">
            <v>Denise</v>
          </cell>
          <cell r="Y23" t="str">
            <v>Denise</v>
          </cell>
          <cell r="AB23">
            <v>41805</v>
          </cell>
          <cell r="AC23" t="str">
            <v>Germaine</v>
          </cell>
          <cell r="AD23" t="str">
            <v>Germaine</v>
          </cell>
        </row>
        <row r="24">
          <cell r="C24">
            <v>41655</v>
          </cell>
          <cell r="D24" t="str">
            <v>Marcel</v>
          </cell>
          <cell r="E24" t="str">
            <v>Marcel</v>
          </cell>
          <cell r="H24">
            <v>41686</v>
          </cell>
          <cell r="I24" t="str">
            <v>Julienne</v>
          </cell>
          <cell r="J24" t="str">
            <v>Julienne</v>
          </cell>
          <cell r="M24">
            <v>41714</v>
          </cell>
          <cell r="N24" t="str">
            <v>Bénédicte</v>
          </cell>
          <cell r="O24" t="str">
            <v>Bénédicte</v>
          </cell>
          <cell r="R24">
            <v>41745</v>
          </cell>
          <cell r="S24" t="str">
            <v>Benoit-Joseph</v>
          </cell>
          <cell r="T24" t="str">
            <v>Benoit-Joseph</v>
          </cell>
          <cell r="W24">
            <v>41775</v>
          </cell>
          <cell r="X24" t="str">
            <v>Honoré</v>
          </cell>
          <cell r="Y24" t="str">
            <v>Honoré</v>
          </cell>
          <cell r="AB24">
            <v>41806</v>
          </cell>
          <cell r="AC24" t="str">
            <v>Aurélien</v>
          </cell>
          <cell r="AD24" t="str">
            <v>Aurélien</v>
          </cell>
        </row>
        <row r="25">
          <cell r="C25">
            <v>41656</v>
          </cell>
          <cell r="D25" t="str">
            <v>Roseline</v>
          </cell>
          <cell r="E25" t="str">
            <v>Roseline</v>
          </cell>
          <cell r="H25">
            <v>41687</v>
          </cell>
          <cell r="I25" t="str">
            <v>Alexis</v>
          </cell>
          <cell r="J25" t="str">
            <v>Alexis</v>
          </cell>
          <cell r="M25">
            <v>41715</v>
          </cell>
          <cell r="N25" t="str">
            <v>Patrick (Patrice)</v>
          </cell>
          <cell r="O25" t="str">
            <v>Patrick (Patrice)</v>
          </cell>
          <cell r="R25">
            <v>41746</v>
          </cell>
          <cell r="S25" t="str">
            <v>Anicet</v>
          </cell>
          <cell r="T25" t="str">
            <v>Anicet</v>
          </cell>
          <cell r="W25">
            <v>41776</v>
          </cell>
          <cell r="X25" t="str">
            <v>Pascal</v>
          </cell>
          <cell r="Y25" t="str">
            <v>Pascal</v>
          </cell>
          <cell r="AB25">
            <v>41807</v>
          </cell>
          <cell r="AC25" t="str">
            <v>Hervé</v>
          </cell>
          <cell r="AD25" t="str">
            <v>Hervé</v>
          </cell>
        </row>
        <row r="26">
          <cell r="C26">
            <v>41657</v>
          </cell>
          <cell r="D26" t="str">
            <v>Prisca</v>
          </cell>
          <cell r="E26" t="str">
            <v>Prisca</v>
          </cell>
          <cell r="H26">
            <v>41688</v>
          </cell>
          <cell r="I26" t="str">
            <v>Bernadette</v>
          </cell>
          <cell r="J26" t="str">
            <v>Bernadette</v>
          </cell>
          <cell r="M26">
            <v>41716</v>
          </cell>
          <cell r="N26" t="str">
            <v>Cyrille</v>
          </cell>
          <cell r="O26" t="str">
            <v>Cyrille</v>
          </cell>
          <cell r="R26">
            <v>41747</v>
          </cell>
          <cell r="S26" t="str">
            <v>Parfait</v>
          </cell>
          <cell r="T26" t="str">
            <v>Vendredi Saint</v>
          </cell>
          <cell r="W26">
            <v>41777</v>
          </cell>
          <cell r="X26" t="str">
            <v>Eric</v>
          </cell>
          <cell r="Y26" t="str">
            <v>Eric</v>
          </cell>
          <cell r="AB26">
            <v>41808</v>
          </cell>
          <cell r="AC26" t="str">
            <v>Léonce</v>
          </cell>
          <cell r="AD26" t="str">
            <v>Léonce</v>
          </cell>
        </row>
        <row r="27">
          <cell r="C27">
            <v>41658</v>
          </cell>
          <cell r="D27" t="str">
            <v>Marius</v>
          </cell>
          <cell r="E27" t="str">
            <v>Marius</v>
          </cell>
          <cell r="H27">
            <v>41689</v>
          </cell>
          <cell r="I27" t="str">
            <v>Gabin</v>
          </cell>
          <cell r="J27" t="str">
            <v>Gabin</v>
          </cell>
          <cell r="M27">
            <v>41717</v>
          </cell>
          <cell r="N27" t="str">
            <v>Joseph</v>
          </cell>
          <cell r="O27" t="str">
            <v>Joseph</v>
          </cell>
          <cell r="R27">
            <v>41748</v>
          </cell>
          <cell r="S27" t="str">
            <v>Emma</v>
          </cell>
          <cell r="T27" t="str">
            <v>Emma</v>
          </cell>
          <cell r="W27">
            <v>41778</v>
          </cell>
          <cell r="X27" t="str">
            <v>Yves</v>
          </cell>
          <cell r="Y27" t="str">
            <v>Yves</v>
          </cell>
          <cell r="AB27">
            <v>41809</v>
          </cell>
          <cell r="AC27" t="str">
            <v>Romuald</v>
          </cell>
          <cell r="AD27" t="str">
            <v>Romuald</v>
          </cell>
        </row>
        <row r="28">
          <cell r="C28">
            <v>41659</v>
          </cell>
          <cell r="D28" t="str">
            <v>Sébastien</v>
          </cell>
          <cell r="E28" t="str">
            <v>Sébastien</v>
          </cell>
          <cell r="H28">
            <v>41690</v>
          </cell>
          <cell r="I28" t="str">
            <v>Aimée</v>
          </cell>
          <cell r="J28" t="str">
            <v>Aimée</v>
          </cell>
          <cell r="M28">
            <v>41718</v>
          </cell>
          <cell r="N28" t="str">
            <v>Herbert</v>
          </cell>
          <cell r="O28" t="str">
            <v>Herbert</v>
          </cell>
          <cell r="R28">
            <v>41749</v>
          </cell>
          <cell r="S28" t="str">
            <v>Odette</v>
          </cell>
          <cell r="T28" t="str">
            <v>Pâques</v>
          </cell>
          <cell r="W28">
            <v>41779</v>
          </cell>
          <cell r="X28" t="str">
            <v>Bernardin</v>
          </cell>
          <cell r="Y28" t="str">
            <v>Bernardin</v>
          </cell>
          <cell r="AB28">
            <v>41810</v>
          </cell>
          <cell r="AC28" t="str">
            <v>Silvère</v>
          </cell>
          <cell r="AD28" t="str">
            <v>Silvère</v>
          </cell>
        </row>
        <row r="29">
          <cell r="C29">
            <v>41660</v>
          </cell>
          <cell r="D29" t="str">
            <v>Agnès</v>
          </cell>
          <cell r="E29" t="str">
            <v>Agnès</v>
          </cell>
          <cell r="H29">
            <v>41691</v>
          </cell>
          <cell r="I29" t="str">
            <v>P.Damien</v>
          </cell>
          <cell r="J29" t="str">
            <v>P.Damien</v>
          </cell>
          <cell r="M29">
            <v>41719</v>
          </cell>
          <cell r="N29" t="str">
            <v>Clémence</v>
          </cell>
          <cell r="O29" t="str">
            <v>Clémence</v>
          </cell>
          <cell r="R29">
            <v>41750</v>
          </cell>
          <cell r="S29" t="str">
            <v>Anselme</v>
          </cell>
          <cell r="T29" t="str">
            <v>Lundi de Pâques</v>
          </cell>
          <cell r="W29">
            <v>41780</v>
          </cell>
          <cell r="X29" t="str">
            <v>Constantin</v>
          </cell>
          <cell r="Y29" t="str">
            <v>Constantin</v>
          </cell>
          <cell r="AB29">
            <v>41811</v>
          </cell>
          <cell r="AC29" t="str">
            <v>Rodolphe</v>
          </cell>
          <cell r="AD29" t="str">
            <v>Rodolphe</v>
          </cell>
        </row>
        <row r="30">
          <cell r="C30">
            <v>41661</v>
          </cell>
          <cell r="D30" t="str">
            <v>Vincent</v>
          </cell>
          <cell r="E30" t="str">
            <v>Vincent</v>
          </cell>
          <cell r="H30">
            <v>41692</v>
          </cell>
          <cell r="I30" t="str">
            <v>Isabelle</v>
          </cell>
          <cell r="J30" t="str">
            <v>Isabelle</v>
          </cell>
          <cell r="M30">
            <v>41720</v>
          </cell>
          <cell r="N30" t="str">
            <v>Léa</v>
          </cell>
          <cell r="O30" t="str">
            <v>Léa</v>
          </cell>
          <cell r="R30">
            <v>41751</v>
          </cell>
          <cell r="S30" t="str">
            <v>Alexandre</v>
          </cell>
          <cell r="T30" t="str">
            <v>Alexandre</v>
          </cell>
          <cell r="W30">
            <v>41781</v>
          </cell>
          <cell r="X30" t="str">
            <v>Emile</v>
          </cell>
          <cell r="Y30" t="str">
            <v>Emile</v>
          </cell>
          <cell r="AB30">
            <v>41812</v>
          </cell>
          <cell r="AC30" t="str">
            <v>Alban</v>
          </cell>
          <cell r="AD30" t="str">
            <v>Alban</v>
          </cell>
        </row>
        <row r="31">
          <cell r="C31">
            <v>41662</v>
          </cell>
          <cell r="D31" t="str">
            <v>Barnard</v>
          </cell>
          <cell r="E31" t="str">
            <v>Barnard</v>
          </cell>
          <cell r="H31">
            <v>41693</v>
          </cell>
          <cell r="I31" t="str">
            <v>Lazare</v>
          </cell>
          <cell r="J31" t="str">
            <v>Lazare</v>
          </cell>
          <cell r="M31">
            <v>41721</v>
          </cell>
          <cell r="N31" t="str">
            <v>Victorien</v>
          </cell>
          <cell r="O31" t="str">
            <v>Victorien</v>
          </cell>
          <cell r="R31">
            <v>41752</v>
          </cell>
          <cell r="S31" t="str">
            <v>Georges</v>
          </cell>
          <cell r="T31" t="str">
            <v>Georges</v>
          </cell>
          <cell r="W31">
            <v>41782</v>
          </cell>
          <cell r="X31" t="str">
            <v>Didier</v>
          </cell>
          <cell r="Y31" t="str">
            <v>Didier</v>
          </cell>
          <cell r="AB31">
            <v>41813</v>
          </cell>
          <cell r="AC31" t="str">
            <v>Audrey</v>
          </cell>
          <cell r="AD31" t="str">
            <v>Audrey</v>
          </cell>
        </row>
        <row r="32">
          <cell r="C32">
            <v>41663</v>
          </cell>
          <cell r="D32" t="str">
            <v>François de Sales</v>
          </cell>
          <cell r="E32" t="str">
            <v>François de Sales</v>
          </cell>
          <cell r="H32">
            <v>41694</v>
          </cell>
          <cell r="I32" t="str">
            <v>Modeste</v>
          </cell>
          <cell r="J32" t="str">
            <v>Modeste</v>
          </cell>
          <cell r="M32">
            <v>41722</v>
          </cell>
          <cell r="N32" t="str">
            <v>Karine</v>
          </cell>
          <cell r="O32" t="str">
            <v>Karine</v>
          </cell>
          <cell r="R32">
            <v>41753</v>
          </cell>
          <cell r="S32" t="str">
            <v>Fidèle</v>
          </cell>
          <cell r="T32" t="str">
            <v>Fidèle</v>
          </cell>
          <cell r="W32">
            <v>41783</v>
          </cell>
          <cell r="X32" t="str">
            <v>Donatien</v>
          </cell>
          <cell r="Y32" t="str">
            <v>Donatien</v>
          </cell>
          <cell r="AB32">
            <v>41814</v>
          </cell>
          <cell r="AC32" t="str">
            <v>Jean-Baptiste</v>
          </cell>
          <cell r="AD32" t="str">
            <v>Jean-Baptiste</v>
          </cell>
        </row>
        <row r="33">
          <cell r="C33">
            <v>41664</v>
          </cell>
          <cell r="D33" t="str">
            <v>Placide</v>
          </cell>
          <cell r="E33" t="str">
            <v>Placide</v>
          </cell>
          <cell r="H33">
            <v>41695</v>
          </cell>
          <cell r="I33" t="str">
            <v>Roméo</v>
          </cell>
          <cell r="J33" t="str">
            <v>Roméo</v>
          </cell>
          <cell r="M33">
            <v>41723</v>
          </cell>
          <cell r="N33" t="str">
            <v>Humbert</v>
          </cell>
          <cell r="O33" t="str">
            <v>Humbert</v>
          </cell>
          <cell r="R33">
            <v>41754</v>
          </cell>
          <cell r="S33" t="str">
            <v>Marc</v>
          </cell>
          <cell r="T33" t="str">
            <v>Marc</v>
          </cell>
          <cell r="W33">
            <v>41784</v>
          </cell>
          <cell r="X33" t="str">
            <v>Sophie</v>
          </cell>
          <cell r="Y33" t="str">
            <v>Sophie</v>
          </cell>
          <cell r="AB33">
            <v>41815</v>
          </cell>
          <cell r="AC33" t="str">
            <v>Prosper</v>
          </cell>
          <cell r="AD33" t="str">
            <v>Prosper</v>
          </cell>
        </row>
        <row r="34">
          <cell r="C34">
            <v>41665</v>
          </cell>
          <cell r="D34" t="str">
            <v>Paule</v>
          </cell>
          <cell r="E34" t="str">
            <v>Paule</v>
          </cell>
          <cell r="H34">
            <v>41696</v>
          </cell>
          <cell r="I34" t="str">
            <v>Nestor</v>
          </cell>
          <cell r="J34" t="str">
            <v>Nestor</v>
          </cell>
          <cell r="M34">
            <v>41724</v>
          </cell>
          <cell r="N34" t="str">
            <v>Larissa</v>
          </cell>
          <cell r="O34" t="str">
            <v>Larissa</v>
          </cell>
          <cell r="R34">
            <v>41755</v>
          </cell>
          <cell r="S34" t="str">
            <v>Alida</v>
          </cell>
          <cell r="T34" t="str">
            <v>Alida</v>
          </cell>
          <cell r="W34">
            <v>41785</v>
          </cell>
          <cell r="X34" t="str">
            <v>Lambert</v>
          </cell>
          <cell r="Y34" t="str">
            <v>Lambert</v>
          </cell>
          <cell r="AB34">
            <v>41816</v>
          </cell>
          <cell r="AC34" t="str">
            <v>Anthelme</v>
          </cell>
          <cell r="AD34" t="str">
            <v>Anthelme</v>
          </cell>
        </row>
        <row r="35">
          <cell r="C35">
            <v>41666</v>
          </cell>
          <cell r="D35" t="str">
            <v>Angèle</v>
          </cell>
          <cell r="E35" t="str">
            <v>Angèle</v>
          </cell>
          <cell r="H35">
            <v>41697</v>
          </cell>
          <cell r="I35" t="str">
            <v>Honorine</v>
          </cell>
          <cell r="J35" t="str">
            <v>Honorine</v>
          </cell>
          <cell r="M35">
            <v>41725</v>
          </cell>
          <cell r="N35" t="str">
            <v>Habib</v>
          </cell>
          <cell r="O35" t="str">
            <v>Habib</v>
          </cell>
          <cell r="R35">
            <v>41756</v>
          </cell>
          <cell r="S35" t="str">
            <v>Zita</v>
          </cell>
          <cell r="T35" t="str">
            <v>Zita</v>
          </cell>
          <cell r="W35">
            <v>41786</v>
          </cell>
          <cell r="X35" t="str">
            <v>Augustin</v>
          </cell>
          <cell r="Y35" t="str">
            <v>Augustin</v>
          </cell>
          <cell r="AB35">
            <v>41817</v>
          </cell>
          <cell r="AC35" t="str">
            <v>Fernand</v>
          </cell>
          <cell r="AD35" t="str">
            <v>Fernand</v>
          </cell>
        </row>
        <row r="36">
          <cell r="C36">
            <v>41667</v>
          </cell>
          <cell r="D36" t="str">
            <v>Thomas</v>
          </cell>
          <cell r="E36" t="str">
            <v>Thomas</v>
          </cell>
          <cell r="H36">
            <v>41698</v>
          </cell>
          <cell r="I36" t="str">
            <v>Romain</v>
          </cell>
          <cell r="J36" t="str">
            <v>Romain</v>
          </cell>
          <cell r="M36">
            <v>41726</v>
          </cell>
          <cell r="N36" t="str">
            <v>Gontran</v>
          </cell>
          <cell r="O36" t="str">
            <v>Gontran</v>
          </cell>
          <cell r="R36">
            <v>41757</v>
          </cell>
          <cell r="S36" t="str">
            <v>Valérie</v>
          </cell>
          <cell r="T36" t="str">
            <v>Valérie</v>
          </cell>
          <cell r="W36">
            <v>41787</v>
          </cell>
          <cell r="X36" t="str">
            <v>Germain</v>
          </cell>
          <cell r="Y36" t="str">
            <v>Germain</v>
          </cell>
          <cell r="AB36">
            <v>41818</v>
          </cell>
          <cell r="AC36" t="str">
            <v>Irénée</v>
          </cell>
          <cell r="AD36" t="str">
            <v>Irénée</v>
          </cell>
        </row>
        <row r="37">
          <cell r="C37">
            <v>41668</v>
          </cell>
          <cell r="D37" t="str">
            <v>Gildas</v>
          </cell>
          <cell r="E37" t="str">
            <v>Gildas</v>
          </cell>
          <cell r="H37" t="str">
            <v/>
          </cell>
          <cell r="J37" t="str">
            <v/>
          </cell>
          <cell r="M37">
            <v>41727</v>
          </cell>
          <cell r="N37" t="str">
            <v>Gwladys</v>
          </cell>
          <cell r="O37" t="str">
            <v>Gwladys</v>
          </cell>
          <cell r="R37">
            <v>41758</v>
          </cell>
          <cell r="S37" t="str">
            <v>Catherine</v>
          </cell>
          <cell r="T37" t="str">
            <v>Catherine</v>
          </cell>
          <cell r="W37">
            <v>41788</v>
          </cell>
          <cell r="X37" t="str">
            <v>Aymar</v>
          </cell>
          <cell r="Y37" t="str">
            <v>Ascension</v>
          </cell>
          <cell r="AB37">
            <v>41819</v>
          </cell>
          <cell r="AC37" t="str">
            <v>Pierre / Paul</v>
          </cell>
          <cell r="AD37" t="str">
            <v>Pierre / Paul</v>
          </cell>
        </row>
        <row r="38">
          <cell r="C38">
            <v>41669</v>
          </cell>
          <cell r="D38" t="str">
            <v>Martine</v>
          </cell>
          <cell r="E38" t="str">
            <v>Martine</v>
          </cell>
          <cell r="H38" t="str">
            <v/>
          </cell>
          <cell r="J38" t="str">
            <v/>
          </cell>
          <cell r="M38">
            <v>41728</v>
          </cell>
          <cell r="N38" t="str">
            <v>Amédée</v>
          </cell>
          <cell r="O38" t="str">
            <v>Amédée</v>
          </cell>
          <cell r="R38">
            <v>41759</v>
          </cell>
          <cell r="S38" t="str">
            <v>Robert</v>
          </cell>
          <cell r="T38" t="str">
            <v>Robert</v>
          </cell>
          <cell r="W38">
            <v>41789</v>
          </cell>
          <cell r="X38" t="str">
            <v>Ferdinand</v>
          </cell>
          <cell r="Y38" t="str">
            <v>Ferdinand</v>
          </cell>
          <cell r="AB38">
            <v>41820</v>
          </cell>
          <cell r="AC38" t="str">
            <v>Martial</v>
          </cell>
          <cell r="AD38" t="str">
            <v>Martial</v>
          </cell>
        </row>
        <row r="39">
          <cell r="C39">
            <v>41670</v>
          </cell>
          <cell r="D39" t="str">
            <v>Marcelle</v>
          </cell>
          <cell r="E39" t="str">
            <v>Marcelle</v>
          </cell>
          <cell r="H39" t="str">
            <v/>
          </cell>
          <cell r="J39" t="str">
            <v/>
          </cell>
          <cell r="M39">
            <v>41729</v>
          </cell>
          <cell r="N39" t="str">
            <v>Benjamin</v>
          </cell>
          <cell r="O39" t="str">
            <v>Benjamin</v>
          </cell>
          <cell r="R39" t="str">
            <v/>
          </cell>
          <cell r="T39" t="str">
            <v/>
          </cell>
          <cell r="W39">
            <v>41790</v>
          </cell>
          <cell r="X39" t="str">
            <v>Pétronille</v>
          </cell>
          <cell r="Y39" t="str">
            <v>Pétronille</v>
          </cell>
          <cell r="AB39" t="str">
            <v/>
          </cell>
          <cell r="AD39" t="str">
            <v/>
          </cell>
        </row>
        <row r="44">
          <cell r="C44">
            <v>41821</v>
          </cell>
          <cell r="D44" t="str">
            <v>Thierry</v>
          </cell>
          <cell r="E44" t="str">
            <v>Thierry</v>
          </cell>
          <cell r="H44">
            <v>41852</v>
          </cell>
          <cell r="I44" t="str">
            <v>Alphonse</v>
          </cell>
          <cell r="J44" t="str">
            <v>Alphonse</v>
          </cell>
          <cell r="M44">
            <v>41883</v>
          </cell>
          <cell r="N44" t="str">
            <v>Gilles</v>
          </cell>
          <cell r="O44" t="str">
            <v>Gilles</v>
          </cell>
          <cell r="R44">
            <v>41913</v>
          </cell>
          <cell r="S44" t="str">
            <v>Thérèse</v>
          </cell>
          <cell r="T44" t="str">
            <v>Thérèse</v>
          </cell>
          <cell r="W44">
            <v>41944</v>
          </cell>
          <cell r="X44" t="str">
            <v>Harold</v>
          </cell>
          <cell r="Y44" t="str">
            <v>Toussaint</v>
          </cell>
          <cell r="AB44">
            <v>41974</v>
          </cell>
          <cell r="AC44" t="str">
            <v>Florence</v>
          </cell>
          <cell r="AD44" t="str">
            <v>Florence</v>
          </cell>
        </row>
        <row r="45">
          <cell r="C45">
            <v>41822</v>
          </cell>
          <cell r="D45" t="str">
            <v>Martinien</v>
          </cell>
          <cell r="E45" t="str">
            <v>Martinien</v>
          </cell>
          <cell r="H45">
            <v>41853</v>
          </cell>
          <cell r="I45" t="str">
            <v>Julien</v>
          </cell>
          <cell r="J45" t="str">
            <v>Julien</v>
          </cell>
          <cell r="M45">
            <v>41884</v>
          </cell>
          <cell r="N45" t="str">
            <v>Ingrid</v>
          </cell>
          <cell r="O45" t="str">
            <v>Ingrid</v>
          </cell>
          <cell r="R45">
            <v>41914</v>
          </cell>
          <cell r="S45" t="str">
            <v>Léger</v>
          </cell>
          <cell r="T45" t="str">
            <v>Léger</v>
          </cell>
          <cell r="W45">
            <v>41945</v>
          </cell>
          <cell r="X45" t="str">
            <v>Défunts</v>
          </cell>
          <cell r="Y45" t="str">
            <v>Défunts</v>
          </cell>
          <cell r="AB45">
            <v>41975</v>
          </cell>
          <cell r="AC45" t="str">
            <v>Viviane</v>
          </cell>
          <cell r="AD45" t="str">
            <v>Viviane</v>
          </cell>
        </row>
        <row r="46">
          <cell r="C46">
            <v>41823</v>
          </cell>
          <cell r="D46" t="str">
            <v>Thomas</v>
          </cell>
          <cell r="E46" t="str">
            <v>Thomas</v>
          </cell>
          <cell r="H46">
            <v>41854</v>
          </cell>
          <cell r="I46" t="str">
            <v>Lydie</v>
          </cell>
          <cell r="J46" t="str">
            <v>Lydie</v>
          </cell>
          <cell r="M46">
            <v>41885</v>
          </cell>
          <cell r="N46" t="str">
            <v>Grégoire</v>
          </cell>
          <cell r="O46" t="str">
            <v>Grégoire</v>
          </cell>
          <cell r="R46">
            <v>41915</v>
          </cell>
          <cell r="S46" t="str">
            <v>Gérard</v>
          </cell>
          <cell r="T46" t="str">
            <v>Gérard</v>
          </cell>
          <cell r="W46">
            <v>41946</v>
          </cell>
          <cell r="X46" t="str">
            <v>Hubert</v>
          </cell>
          <cell r="Y46" t="str">
            <v>Hubert</v>
          </cell>
          <cell r="AB46">
            <v>41976</v>
          </cell>
          <cell r="AC46" t="str">
            <v>François-Xavier</v>
          </cell>
          <cell r="AD46" t="str">
            <v>François-Xavier</v>
          </cell>
        </row>
        <row r="47">
          <cell r="C47">
            <v>41824</v>
          </cell>
          <cell r="D47" t="str">
            <v>Florent</v>
          </cell>
          <cell r="E47" t="str">
            <v>Florent</v>
          </cell>
          <cell r="H47">
            <v>41855</v>
          </cell>
          <cell r="I47" t="str">
            <v>Jean-Marie</v>
          </cell>
          <cell r="J47" t="str">
            <v>Jean-Marie</v>
          </cell>
          <cell r="M47">
            <v>41886</v>
          </cell>
          <cell r="N47" t="str">
            <v>Rosalie</v>
          </cell>
          <cell r="O47" t="str">
            <v>Rosalie</v>
          </cell>
          <cell r="R47">
            <v>41916</v>
          </cell>
          <cell r="S47" t="str">
            <v>François d'Assise</v>
          </cell>
          <cell r="T47" t="str">
            <v>François d'Assise</v>
          </cell>
          <cell r="W47">
            <v>41947</v>
          </cell>
          <cell r="X47" t="str">
            <v>Charles</v>
          </cell>
          <cell r="Y47" t="str">
            <v>Charles</v>
          </cell>
          <cell r="AB47">
            <v>41977</v>
          </cell>
          <cell r="AC47" t="str">
            <v>Barbara</v>
          </cell>
          <cell r="AD47" t="str">
            <v>Barbara</v>
          </cell>
        </row>
        <row r="48">
          <cell r="C48">
            <v>41825</v>
          </cell>
          <cell r="D48" t="str">
            <v>Antoine</v>
          </cell>
          <cell r="E48" t="str">
            <v>Antoine</v>
          </cell>
          <cell r="H48">
            <v>41856</v>
          </cell>
          <cell r="I48" t="str">
            <v>Abel</v>
          </cell>
          <cell r="J48" t="str">
            <v>Abel</v>
          </cell>
          <cell r="M48">
            <v>41887</v>
          </cell>
          <cell r="N48" t="str">
            <v>Raïssa</v>
          </cell>
          <cell r="O48" t="str">
            <v>Raïssa</v>
          </cell>
          <cell r="R48">
            <v>41917</v>
          </cell>
          <cell r="S48" t="str">
            <v>Fleur</v>
          </cell>
          <cell r="T48" t="str">
            <v>Fleur</v>
          </cell>
          <cell r="W48">
            <v>41948</v>
          </cell>
          <cell r="X48" t="str">
            <v>Sylvie</v>
          </cell>
          <cell r="Y48" t="str">
            <v>Sylvie</v>
          </cell>
          <cell r="AB48">
            <v>41978</v>
          </cell>
          <cell r="AC48" t="str">
            <v>Gérald</v>
          </cell>
          <cell r="AD48" t="str">
            <v>Gérald</v>
          </cell>
        </row>
        <row r="49">
          <cell r="C49">
            <v>41826</v>
          </cell>
          <cell r="D49" t="str">
            <v>Mariette</v>
          </cell>
          <cell r="E49" t="str">
            <v>Mariette</v>
          </cell>
          <cell r="H49">
            <v>41857</v>
          </cell>
          <cell r="I49" t="str">
            <v>Octavien</v>
          </cell>
          <cell r="J49" t="str">
            <v>Octavien</v>
          </cell>
          <cell r="M49">
            <v>41888</v>
          </cell>
          <cell r="N49" t="str">
            <v>Bertrand</v>
          </cell>
          <cell r="O49" t="str">
            <v>Bertrand</v>
          </cell>
          <cell r="R49">
            <v>41918</v>
          </cell>
          <cell r="S49" t="str">
            <v>Bruno</v>
          </cell>
          <cell r="T49" t="str">
            <v>Bruno</v>
          </cell>
          <cell r="W49">
            <v>41949</v>
          </cell>
          <cell r="X49" t="str">
            <v>Bertille</v>
          </cell>
          <cell r="Y49" t="str">
            <v>Bertille</v>
          </cell>
          <cell r="AB49">
            <v>41979</v>
          </cell>
          <cell r="AC49" t="str">
            <v>Nicolas</v>
          </cell>
          <cell r="AD49" t="str">
            <v>Nicolas</v>
          </cell>
        </row>
        <row r="50">
          <cell r="C50">
            <v>41827</v>
          </cell>
          <cell r="D50" t="str">
            <v>Raoul</v>
          </cell>
          <cell r="E50" t="str">
            <v>Raoul</v>
          </cell>
          <cell r="H50">
            <v>41858</v>
          </cell>
          <cell r="I50" t="str">
            <v>Gaétan</v>
          </cell>
          <cell r="J50" t="str">
            <v>Gaétan</v>
          </cell>
          <cell r="M50">
            <v>41889</v>
          </cell>
          <cell r="N50" t="str">
            <v>Reine</v>
          </cell>
          <cell r="O50" t="str">
            <v>Reine</v>
          </cell>
          <cell r="R50">
            <v>41919</v>
          </cell>
          <cell r="S50" t="str">
            <v>Serge</v>
          </cell>
          <cell r="T50" t="str">
            <v>Serge</v>
          </cell>
          <cell r="W50">
            <v>41950</v>
          </cell>
          <cell r="X50" t="str">
            <v>Carine</v>
          </cell>
          <cell r="Y50" t="str">
            <v>Carine</v>
          </cell>
          <cell r="AB50">
            <v>41980</v>
          </cell>
          <cell r="AC50" t="str">
            <v>Ambroise</v>
          </cell>
          <cell r="AD50" t="str">
            <v>Ambroise</v>
          </cell>
        </row>
        <row r="51">
          <cell r="C51">
            <v>41828</v>
          </cell>
          <cell r="D51" t="str">
            <v>Thibaut</v>
          </cell>
          <cell r="E51" t="str">
            <v>Thibaut</v>
          </cell>
          <cell r="H51">
            <v>41859</v>
          </cell>
          <cell r="I51" t="str">
            <v>Dominique</v>
          </cell>
          <cell r="J51" t="str">
            <v>Dominique</v>
          </cell>
          <cell r="M51">
            <v>41890</v>
          </cell>
          <cell r="N51" t="str">
            <v>Adrien</v>
          </cell>
          <cell r="O51" t="str">
            <v>Adrien</v>
          </cell>
          <cell r="R51">
            <v>41920</v>
          </cell>
          <cell r="S51" t="str">
            <v>Pélagie</v>
          </cell>
          <cell r="T51" t="str">
            <v>Pélagie</v>
          </cell>
          <cell r="W51">
            <v>41951</v>
          </cell>
          <cell r="X51" t="str">
            <v>Geoffroy</v>
          </cell>
          <cell r="Y51" t="str">
            <v>Geoffroy</v>
          </cell>
          <cell r="AB51">
            <v>41981</v>
          </cell>
          <cell r="AC51" t="str">
            <v>Elfried</v>
          </cell>
          <cell r="AD51" t="str">
            <v>Elfried</v>
          </cell>
        </row>
        <row r="52">
          <cell r="C52">
            <v>41829</v>
          </cell>
          <cell r="D52" t="str">
            <v>Amandine</v>
          </cell>
          <cell r="E52" t="str">
            <v>Amandine</v>
          </cell>
          <cell r="H52">
            <v>41860</v>
          </cell>
          <cell r="I52" t="str">
            <v>Amour</v>
          </cell>
          <cell r="J52" t="str">
            <v>Amour</v>
          </cell>
          <cell r="M52">
            <v>41891</v>
          </cell>
          <cell r="N52" t="str">
            <v>Alain</v>
          </cell>
          <cell r="O52" t="str">
            <v>Alain</v>
          </cell>
          <cell r="R52">
            <v>41921</v>
          </cell>
          <cell r="S52" t="str">
            <v>Denis</v>
          </cell>
          <cell r="T52" t="str">
            <v>Denis</v>
          </cell>
          <cell r="W52">
            <v>41952</v>
          </cell>
          <cell r="X52" t="str">
            <v>Théodore</v>
          </cell>
          <cell r="Y52" t="str">
            <v>Théodore</v>
          </cell>
          <cell r="AB52">
            <v>41982</v>
          </cell>
          <cell r="AC52" t="str">
            <v>Pierre Fourier</v>
          </cell>
          <cell r="AD52" t="str">
            <v>Pierre Fourier</v>
          </cell>
        </row>
        <row r="53">
          <cell r="C53">
            <v>41830</v>
          </cell>
          <cell r="D53" t="str">
            <v>Ulrich</v>
          </cell>
          <cell r="E53" t="str">
            <v>Ulrich</v>
          </cell>
          <cell r="H53">
            <v>41861</v>
          </cell>
          <cell r="I53" t="str">
            <v>Laurent</v>
          </cell>
          <cell r="J53" t="str">
            <v>Laurent</v>
          </cell>
          <cell r="M53">
            <v>41892</v>
          </cell>
          <cell r="N53" t="str">
            <v>Inès</v>
          </cell>
          <cell r="O53" t="str">
            <v>Inès</v>
          </cell>
          <cell r="R53">
            <v>41922</v>
          </cell>
          <cell r="S53" t="str">
            <v>Ghislain</v>
          </cell>
          <cell r="T53" t="str">
            <v>Ghislain</v>
          </cell>
          <cell r="W53">
            <v>41953</v>
          </cell>
          <cell r="X53" t="str">
            <v>Léon</v>
          </cell>
          <cell r="Y53" t="str">
            <v>Léon</v>
          </cell>
          <cell r="AB53">
            <v>41983</v>
          </cell>
          <cell r="AC53" t="str">
            <v>Romaric</v>
          </cell>
          <cell r="AD53" t="str">
            <v>Romaric</v>
          </cell>
        </row>
        <row r="54">
          <cell r="C54">
            <v>41831</v>
          </cell>
          <cell r="D54" t="str">
            <v>Benoît</v>
          </cell>
          <cell r="E54" t="str">
            <v>Benoît</v>
          </cell>
          <cell r="H54">
            <v>41862</v>
          </cell>
          <cell r="I54" t="str">
            <v>Claire</v>
          </cell>
          <cell r="J54" t="str">
            <v>Claire</v>
          </cell>
          <cell r="M54">
            <v>41893</v>
          </cell>
          <cell r="N54" t="str">
            <v>Adelphe</v>
          </cell>
          <cell r="O54" t="str">
            <v>Adelphe</v>
          </cell>
          <cell r="R54">
            <v>41923</v>
          </cell>
          <cell r="S54" t="str">
            <v>Firmin</v>
          </cell>
          <cell r="T54" t="str">
            <v>Firmin</v>
          </cell>
          <cell r="W54">
            <v>41954</v>
          </cell>
          <cell r="X54" t="str">
            <v>Martin</v>
          </cell>
          <cell r="Y54" t="str">
            <v>Armistice 1918</v>
          </cell>
          <cell r="AB54">
            <v>41984</v>
          </cell>
          <cell r="AC54" t="str">
            <v>Daniel</v>
          </cell>
          <cell r="AD54" t="str">
            <v>Daniel</v>
          </cell>
        </row>
        <row r="55">
          <cell r="C55">
            <v>41832</v>
          </cell>
          <cell r="D55" t="str">
            <v>Olivier</v>
          </cell>
          <cell r="E55" t="str">
            <v>Olivier</v>
          </cell>
          <cell r="H55">
            <v>41863</v>
          </cell>
          <cell r="I55" t="str">
            <v>Clarisse</v>
          </cell>
          <cell r="J55" t="str">
            <v>Clarisse</v>
          </cell>
          <cell r="M55">
            <v>41894</v>
          </cell>
          <cell r="N55" t="str">
            <v>Apollinaire</v>
          </cell>
          <cell r="O55" t="str">
            <v>Apollinaire</v>
          </cell>
          <cell r="R55">
            <v>41924</v>
          </cell>
          <cell r="S55" t="str">
            <v>Séraphin</v>
          </cell>
          <cell r="T55" t="str">
            <v>Séraphin</v>
          </cell>
          <cell r="W55">
            <v>41955</v>
          </cell>
          <cell r="X55" t="str">
            <v>Christian</v>
          </cell>
          <cell r="Y55" t="str">
            <v>Christian</v>
          </cell>
          <cell r="AB55">
            <v>41985</v>
          </cell>
          <cell r="AC55" t="str">
            <v>Jeanne-F.</v>
          </cell>
          <cell r="AD55" t="str">
            <v>Jeanne-F.</v>
          </cell>
        </row>
        <row r="56">
          <cell r="C56">
            <v>41833</v>
          </cell>
          <cell r="D56" t="str">
            <v>Henri / Joël</v>
          </cell>
          <cell r="E56" t="str">
            <v>Henri / Joël</v>
          </cell>
          <cell r="H56">
            <v>41864</v>
          </cell>
          <cell r="I56" t="str">
            <v>Hippolyte</v>
          </cell>
          <cell r="J56" t="str">
            <v>Hippolyte</v>
          </cell>
          <cell r="M56">
            <v>41895</v>
          </cell>
          <cell r="N56" t="str">
            <v>Aimé</v>
          </cell>
          <cell r="O56" t="str">
            <v>Aimé</v>
          </cell>
          <cell r="R56">
            <v>41925</v>
          </cell>
          <cell r="S56" t="str">
            <v>Géraud</v>
          </cell>
          <cell r="T56" t="str">
            <v>Géraud</v>
          </cell>
          <cell r="W56">
            <v>41956</v>
          </cell>
          <cell r="X56" t="str">
            <v>Brice</v>
          </cell>
          <cell r="Y56" t="str">
            <v>Brice</v>
          </cell>
          <cell r="AB56">
            <v>41986</v>
          </cell>
          <cell r="AC56" t="str">
            <v>Lucie</v>
          </cell>
          <cell r="AD56" t="str">
            <v>Lucie</v>
          </cell>
        </row>
        <row r="57">
          <cell r="C57">
            <v>41834</v>
          </cell>
          <cell r="D57" t="str">
            <v>Camille</v>
          </cell>
          <cell r="E57" t="str">
            <v>Fête Nationale</v>
          </cell>
          <cell r="H57">
            <v>41865</v>
          </cell>
          <cell r="I57" t="str">
            <v>Evrard</v>
          </cell>
          <cell r="J57" t="str">
            <v>Evrard</v>
          </cell>
          <cell r="M57">
            <v>41896</v>
          </cell>
          <cell r="N57" t="str">
            <v>Materne</v>
          </cell>
          <cell r="O57" t="str">
            <v>Materne</v>
          </cell>
          <cell r="R57">
            <v>41926</v>
          </cell>
          <cell r="S57" t="str">
            <v>Juste</v>
          </cell>
          <cell r="T57" t="str">
            <v>Juste</v>
          </cell>
          <cell r="W57">
            <v>41957</v>
          </cell>
          <cell r="X57" t="str">
            <v>Sidoine</v>
          </cell>
          <cell r="Y57" t="str">
            <v>Sidoine</v>
          </cell>
          <cell r="AB57">
            <v>41987</v>
          </cell>
          <cell r="AC57" t="str">
            <v>Odile</v>
          </cell>
          <cell r="AD57" t="str">
            <v>Odile</v>
          </cell>
        </row>
        <row r="58">
          <cell r="C58">
            <v>41835</v>
          </cell>
          <cell r="D58" t="str">
            <v>Donald</v>
          </cell>
          <cell r="E58" t="str">
            <v>Donald</v>
          </cell>
          <cell r="H58">
            <v>41866</v>
          </cell>
          <cell r="I58" t="str">
            <v>Marie</v>
          </cell>
          <cell r="J58" t="str">
            <v>Assomption</v>
          </cell>
          <cell r="M58">
            <v>41897</v>
          </cell>
          <cell r="N58" t="str">
            <v>Roland</v>
          </cell>
          <cell r="O58" t="str">
            <v>Roland</v>
          </cell>
          <cell r="R58">
            <v>41927</v>
          </cell>
          <cell r="S58" t="str">
            <v>Aurélie</v>
          </cell>
          <cell r="T58" t="str">
            <v>Aurélie</v>
          </cell>
          <cell r="W58">
            <v>41958</v>
          </cell>
          <cell r="X58" t="str">
            <v>Albert</v>
          </cell>
          <cell r="Y58" t="str">
            <v>Albert</v>
          </cell>
          <cell r="AB58">
            <v>41988</v>
          </cell>
          <cell r="AC58" t="str">
            <v>Ninon</v>
          </cell>
          <cell r="AD58" t="str">
            <v>Ninon</v>
          </cell>
        </row>
        <row r="59">
          <cell r="C59">
            <v>41836</v>
          </cell>
          <cell r="D59" t="str">
            <v>Elvire</v>
          </cell>
          <cell r="E59" t="str">
            <v>Elvire</v>
          </cell>
          <cell r="H59">
            <v>41867</v>
          </cell>
          <cell r="I59" t="str">
            <v>Armel</v>
          </cell>
          <cell r="J59" t="str">
            <v>Armel</v>
          </cell>
          <cell r="M59">
            <v>41898</v>
          </cell>
          <cell r="N59" t="str">
            <v>Edith</v>
          </cell>
          <cell r="O59" t="str">
            <v>Edith</v>
          </cell>
          <cell r="R59">
            <v>41928</v>
          </cell>
          <cell r="S59" t="str">
            <v>Edwige</v>
          </cell>
          <cell r="T59" t="str">
            <v>Edwige</v>
          </cell>
          <cell r="W59">
            <v>41959</v>
          </cell>
          <cell r="X59" t="str">
            <v>Marguerite</v>
          </cell>
          <cell r="Y59" t="str">
            <v>Marguerite</v>
          </cell>
          <cell r="AB59">
            <v>41989</v>
          </cell>
          <cell r="AC59" t="str">
            <v>Alice</v>
          </cell>
          <cell r="AD59" t="str">
            <v>Alice</v>
          </cell>
        </row>
        <row r="60">
          <cell r="C60">
            <v>41837</v>
          </cell>
          <cell r="D60" t="str">
            <v>Charlotte</v>
          </cell>
          <cell r="E60" t="str">
            <v>Charlotte</v>
          </cell>
          <cell r="H60">
            <v>41868</v>
          </cell>
          <cell r="I60" t="str">
            <v>Hyacinthe</v>
          </cell>
          <cell r="J60" t="str">
            <v>Hyacinthe</v>
          </cell>
          <cell r="M60">
            <v>41899</v>
          </cell>
          <cell r="N60" t="str">
            <v>Renaud</v>
          </cell>
          <cell r="O60" t="str">
            <v>Renaud</v>
          </cell>
          <cell r="R60">
            <v>41929</v>
          </cell>
          <cell r="S60" t="str">
            <v>Beaudouin</v>
          </cell>
          <cell r="T60" t="str">
            <v>Beaudouin</v>
          </cell>
          <cell r="W60">
            <v>41960</v>
          </cell>
          <cell r="X60" t="str">
            <v>Elisabeth</v>
          </cell>
          <cell r="Y60" t="str">
            <v>Elisabeth</v>
          </cell>
          <cell r="AB60">
            <v>41990</v>
          </cell>
          <cell r="AC60" t="str">
            <v>Judicaël</v>
          </cell>
          <cell r="AD60" t="str">
            <v>Judicaël</v>
          </cell>
        </row>
        <row r="61">
          <cell r="C61">
            <v>41838</v>
          </cell>
          <cell r="D61" t="str">
            <v>Frédéric</v>
          </cell>
          <cell r="E61" t="str">
            <v>Frédéric</v>
          </cell>
          <cell r="H61">
            <v>41869</v>
          </cell>
          <cell r="I61" t="str">
            <v>Hélène</v>
          </cell>
          <cell r="J61" t="str">
            <v>Hélène</v>
          </cell>
          <cell r="M61">
            <v>41900</v>
          </cell>
          <cell r="N61" t="str">
            <v>Nadège</v>
          </cell>
          <cell r="O61" t="str">
            <v>Nadège</v>
          </cell>
          <cell r="R61">
            <v>41930</v>
          </cell>
          <cell r="S61" t="str">
            <v>Luc</v>
          </cell>
          <cell r="T61" t="str">
            <v>Luc</v>
          </cell>
          <cell r="W61">
            <v>41961</v>
          </cell>
          <cell r="X61" t="str">
            <v>Aude</v>
          </cell>
          <cell r="Y61" t="str">
            <v>Aude</v>
          </cell>
          <cell r="AB61">
            <v>41991</v>
          </cell>
          <cell r="AC61" t="str">
            <v>Gatien</v>
          </cell>
          <cell r="AD61" t="str">
            <v>Gatien</v>
          </cell>
        </row>
        <row r="62">
          <cell r="C62">
            <v>41839</v>
          </cell>
          <cell r="D62" t="str">
            <v>Arsène</v>
          </cell>
          <cell r="E62" t="str">
            <v>Arsène</v>
          </cell>
          <cell r="H62">
            <v>41870</v>
          </cell>
          <cell r="I62" t="str">
            <v>Jean Eudes</v>
          </cell>
          <cell r="J62" t="str">
            <v>Jean Eudes</v>
          </cell>
          <cell r="M62">
            <v>41901</v>
          </cell>
          <cell r="N62" t="str">
            <v>Emilie</v>
          </cell>
          <cell r="O62" t="str">
            <v>Emilie</v>
          </cell>
          <cell r="R62">
            <v>41931</v>
          </cell>
          <cell r="S62" t="str">
            <v>René</v>
          </cell>
          <cell r="T62" t="str">
            <v>René</v>
          </cell>
          <cell r="W62">
            <v>41962</v>
          </cell>
          <cell r="X62" t="str">
            <v>Tanguy</v>
          </cell>
          <cell r="Y62" t="str">
            <v>Tanguy</v>
          </cell>
          <cell r="AB62">
            <v>41992</v>
          </cell>
          <cell r="AC62" t="str">
            <v>Urbain</v>
          </cell>
          <cell r="AD62" t="str">
            <v>Urbain</v>
          </cell>
        </row>
        <row r="63">
          <cell r="C63">
            <v>41840</v>
          </cell>
          <cell r="D63" t="str">
            <v>Marina</v>
          </cell>
          <cell r="E63" t="str">
            <v>Marina</v>
          </cell>
          <cell r="H63">
            <v>41871</v>
          </cell>
          <cell r="I63" t="str">
            <v>Bernard</v>
          </cell>
          <cell r="J63" t="str">
            <v>Bernard</v>
          </cell>
          <cell r="M63">
            <v>41902</v>
          </cell>
          <cell r="N63" t="str">
            <v>Davy, Eustache</v>
          </cell>
          <cell r="O63" t="str">
            <v>Davy, Eustache</v>
          </cell>
          <cell r="R63">
            <v>41932</v>
          </cell>
          <cell r="S63" t="str">
            <v>Adeline</v>
          </cell>
          <cell r="T63" t="str">
            <v>Adeline</v>
          </cell>
          <cell r="W63">
            <v>41963</v>
          </cell>
          <cell r="X63" t="str">
            <v>Edmond</v>
          </cell>
          <cell r="Y63" t="str">
            <v>Edmond</v>
          </cell>
          <cell r="AB63">
            <v>41993</v>
          </cell>
          <cell r="AC63" t="str">
            <v>Théophile</v>
          </cell>
          <cell r="AD63" t="str">
            <v>Théophile</v>
          </cell>
        </row>
        <row r="64">
          <cell r="C64">
            <v>41841</v>
          </cell>
          <cell r="D64" t="str">
            <v>Victor</v>
          </cell>
          <cell r="E64" t="str">
            <v>Victor</v>
          </cell>
          <cell r="H64">
            <v>41872</v>
          </cell>
          <cell r="I64" t="str">
            <v>Christophe</v>
          </cell>
          <cell r="J64" t="str">
            <v>Christophe</v>
          </cell>
          <cell r="M64">
            <v>41903</v>
          </cell>
          <cell r="N64" t="str">
            <v>Mathieu</v>
          </cell>
          <cell r="O64" t="str">
            <v>Mathieu</v>
          </cell>
          <cell r="R64">
            <v>41933</v>
          </cell>
          <cell r="S64" t="str">
            <v>Céline</v>
          </cell>
          <cell r="T64" t="str">
            <v>Céline</v>
          </cell>
          <cell r="W64">
            <v>41964</v>
          </cell>
          <cell r="X64" t="str">
            <v>Amalberge</v>
          </cell>
          <cell r="Y64" t="str">
            <v>Amalberge</v>
          </cell>
          <cell r="AB64">
            <v>41994</v>
          </cell>
          <cell r="AC64" t="str">
            <v>Pierre C.</v>
          </cell>
          <cell r="AD64" t="str">
            <v>Pierre C.</v>
          </cell>
        </row>
        <row r="65">
          <cell r="C65">
            <v>41842</v>
          </cell>
          <cell r="D65" t="str">
            <v>Marie-Madeleine</v>
          </cell>
          <cell r="E65" t="str">
            <v>Marie-Madeleine</v>
          </cell>
          <cell r="H65">
            <v>41873</v>
          </cell>
          <cell r="I65" t="str">
            <v>Fabrice</v>
          </cell>
          <cell r="J65" t="str">
            <v>Fabrice</v>
          </cell>
          <cell r="M65">
            <v>41904</v>
          </cell>
          <cell r="N65" t="str">
            <v>Maurice</v>
          </cell>
          <cell r="O65" t="str">
            <v>Maurice</v>
          </cell>
          <cell r="R65">
            <v>41934</v>
          </cell>
          <cell r="S65" t="str">
            <v>Elodie</v>
          </cell>
          <cell r="T65" t="str">
            <v>Elodie</v>
          </cell>
          <cell r="W65">
            <v>41965</v>
          </cell>
          <cell r="X65" t="str">
            <v>Cécile</v>
          </cell>
          <cell r="Y65" t="str">
            <v>Cécile</v>
          </cell>
          <cell r="AB65">
            <v>41995</v>
          </cell>
          <cell r="AC65" t="str">
            <v>Françoise-Xavière</v>
          </cell>
          <cell r="AD65" t="str">
            <v>Françoise-Xavière</v>
          </cell>
        </row>
        <row r="66">
          <cell r="C66">
            <v>41843</v>
          </cell>
          <cell r="D66" t="str">
            <v>Brigitte</v>
          </cell>
          <cell r="E66" t="str">
            <v>Brigitte</v>
          </cell>
          <cell r="H66">
            <v>41874</v>
          </cell>
          <cell r="I66" t="str">
            <v>Rose</v>
          </cell>
          <cell r="J66" t="str">
            <v>Rose</v>
          </cell>
          <cell r="M66">
            <v>41905</v>
          </cell>
          <cell r="N66" t="str">
            <v>Constant</v>
          </cell>
          <cell r="O66" t="str">
            <v>Constant</v>
          </cell>
          <cell r="R66">
            <v>41935</v>
          </cell>
          <cell r="S66" t="str">
            <v>Jean de Capistran</v>
          </cell>
          <cell r="T66" t="str">
            <v>Jean de Capistran</v>
          </cell>
          <cell r="W66">
            <v>41966</v>
          </cell>
          <cell r="X66" t="str">
            <v>Clément</v>
          </cell>
          <cell r="Y66" t="str">
            <v>Clément</v>
          </cell>
          <cell r="AB66">
            <v>41996</v>
          </cell>
          <cell r="AC66" t="str">
            <v>Armand</v>
          </cell>
          <cell r="AD66" t="str">
            <v>Armand</v>
          </cell>
        </row>
        <row r="67">
          <cell r="C67">
            <v>41844</v>
          </cell>
          <cell r="D67" t="str">
            <v>Christine</v>
          </cell>
          <cell r="E67" t="str">
            <v>Christine</v>
          </cell>
          <cell r="H67">
            <v>41875</v>
          </cell>
          <cell r="I67" t="str">
            <v>Barthélémy</v>
          </cell>
          <cell r="J67" t="str">
            <v>Barthélémy</v>
          </cell>
          <cell r="M67">
            <v>41906</v>
          </cell>
          <cell r="N67" t="str">
            <v>Thècle</v>
          </cell>
          <cell r="O67" t="str">
            <v>Thècle</v>
          </cell>
          <cell r="R67">
            <v>41936</v>
          </cell>
          <cell r="S67" t="str">
            <v>Florentin</v>
          </cell>
          <cell r="T67" t="str">
            <v>Florentin</v>
          </cell>
          <cell r="W67">
            <v>41967</v>
          </cell>
          <cell r="X67" t="str">
            <v>Flora</v>
          </cell>
          <cell r="Y67" t="str">
            <v>Flora</v>
          </cell>
          <cell r="AB67">
            <v>41997</v>
          </cell>
          <cell r="AC67" t="str">
            <v>Adèle</v>
          </cell>
          <cell r="AD67" t="str">
            <v>Adèle</v>
          </cell>
        </row>
        <row r="68">
          <cell r="C68">
            <v>41845</v>
          </cell>
          <cell r="D68" t="str">
            <v>Jacques</v>
          </cell>
          <cell r="E68" t="str">
            <v>Jacques</v>
          </cell>
          <cell r="H68">
            <v>41876</v>
          </cell>
          <cell r="I68" t="str">
            <v>Louis</v>
          </cell>
          <cell r="J68" t="str">
            <v>Louis</v>
          </cell>
          <cell r="M68">
            <v>41907</v>
          </cell>
          <cell r="N68" t="str">
            <v>Hermann</v>
          </cell>
          <cell r="O68" t="str">
            <v>Hermann</v>
          </cell>
          <cell r="R68">
            <v>41937</v>
          </cell>
          <cell r="S68" t="str">
            <v>Crépin</v>
          </cell>
          <cell r="T68" t="str">
            <v>Crépin</v>
          </cell>
          <cell r="W68">
            <v>41968</v>
          </cell>
          <cell r="X68" t="str">
            <v>Catherine</v>
          </cell>
          <cell r="Y68" t="str">
            <v>Catherine</v>
          </cell>
          <cell r="AB68">
            <v>41998</v>
          </cell>
          <cell r="AC68" t="str">
            <v>Noël</v>
          </cell>
          <cell r="AD68" t="str">
            <v>Noël</v>
          </cell>
        </row>
        <row r="69">
          <cell r="C69">
            <v>41846</v>
          </cell>
          <cell r="D69" t="str">
            <v>Anne / Joachim</v>
          </cell>
          <cell r="E69" t="str">
            <v>Anne / Joachim</v>
          </cell>
          <cell r="H69">
            <v>41877</v>
          </cell>
          <cell r="I69" t="str">
            <v>Natacha</v>
          </cell>
          <cell r="J69" t="str">
            <v>Natacha</v>
          </cell>
          <cell r="M69">
            <v>41908</v>
          </cell>
          <cell r="N69" t="str">
            <v>Côme / Damien</v>
          </cell>
          <cell r="O69" t="str">
            <v>Côme / Damien</v>
          </cell>
          <cell r="R69">
            <v>41938</v>
          </cell>
          <cell r="S69" t="str">
            <v>Dimitri</v>
          </cell>
          <cell r="T69" t="str">
            <v>Dimitri</v>
          </cell>
          <cell r="W69">
            <v>41969</v>
          </cell>
          <cell r="X69" t="str">
            <v>Delphine</v>
          </cell>
          <cell r="Y69" t="str">
            <v>Delphine</v>
          </cell>
          <cell r="AB69">
            <v>41999</v>
          </cell>
          <cell r="AC69" t="str">
            <v>Etienne</v>
          </cell>
          <cell r="AD69" t="str">
            <v>St-Etienne</v>
          </cell>
        </row>
        <row r="70">
          <cell r="C70">
            <v>41847</v>
          </cell>
          <cell r="D70" t="str">
            <v>Nathalie</v>
          </cell>
          <cell r="E70" t="str">
            <v>Nathalie</v>
          </cell>
          <cell r="H70">
            <v>41878</v>
          </cell>
          <cell r="I70" t="str">
            <v>Monique</v>
          </cell>
          <cell r="J70" t="str">
            <v>Monique</v>
          </cell>
          <cell r="M70">
            <v>41909</v>
          </cell>
          <cell r="N70" t="str">
            <v>Vincent</v>
          </cell>
          <cell r="O70" t="str">
            <v>Vincent</v>
          </cell>
          <cell r="R70">
            <v>41939</v>
          </cell>
          <cell r="S70" t="str">
            <v>Emeline</v>
          </cell>
          <cell r="T70" t="str">
            <v>Emeline</v>
          </cell>
          <cell r="W70">
            <v>41970</v>
          </cell>
          <cell r="X70" t="str">
            <v>Séverin</v>
          </cell>
          <cell r="Y70" t="str">
            <v>Séverin</v>
          </cell>
          <cell r="AB70">
            <v>42000</v>
          </cell>
          <cell r="AC70" t="str">
            <v>Jean</v>
          </cell>
          <cell r="AD70" t="str">
            <v>Jean</v>
          </cell>
        </row>
        <row r="71">
          <cell r="C71">
            <v>41848</v>
          </cell>
          <cell r="D71" t="str">
            <v>Samson</v>
          </cell>
          <cell r="E71" t="str">
            <v>Samson</v>
          </cell>
          <cell r="H71">
            <v>41879</v>
          </cell>
          <cell r="I71" t="str">
            <v>Augustin</v>
          </cell>
          <cell r="J71" t="str">
            <v>Augustin</v>
          </cell>
          <cell r="M71">
            <v>41910</v>
          </cell>
          <cell r="N71" t="str">
            <v>Vanceslas</v>
          </cell>
          <cell r="O71" t="str">
            <v>Vanceslas</v>
          </cell>
          <cell r="R71">
            <v>41940</v>
          </cell>
          <cell r="S71" t="str">
            <v>Simon / Jude</v>
          </cell>
          <cell r="T71" t="str">
            <v>Simon / Jude</v>
          </cell>
          <cell r="W71">
            <v>41971</v>
          </cell>
          <cell r="X71" t="str">
            <v>Jacques</v>
          </cell>
          <cell r="Y71" t="str">
            <v>Jacques</v>
          </cell>
          <cell r="AB71">
            <v>42001</v>
          </cell>
          <cell r="AC71" t="str">
            <v>Gaspard</v>
          </cell>
          <cell r="AD71" t="str">
            <v>Gaspard</v>
          </cell>
        </row>
        <row r="72">
          <cell r="C72">
            <v>41849</v>
          </cell>
          <cell r="D72" t="str">
            <v>Marthe</v>
          </cell>
          <cell r="E72" t="str">
            <v>Marthe</v>
          </cell>
          <cell r="H72">
            <v>41880</v>
          </cell>
          <cell r="I72" t="str">
            <v>Sabine</v>
          </cell>
          <cell r="J72" t="str">
            <v>Sabine</v>
          </cell>
          <cell r="M72">
            <v>41911</v>
          </cell>
          <cell r="N72" t="str">
            <v>Michel</v>
          </cell>
          <cell r="O72" t="str">
            <v>Michel</v>
          </cell>
          <cell r="R72">
            <v>41941</v>
          </cell>
          <cell r="S72" t="str">
            <v>Narcisse</v>
          </cell>
          <cell r="T72" t="str">
            <v>Narcisse</v>
          </cell>
          <cell r="W72">
            <v>41972</v>
          </cell>
          <cell r="X72" t="str">
            <v>Saturnin</v>
          </cell>
          <cell r="Y72" t="str">
            <v>Saturnin</v>
          </cell>
          <cell r="AB72">
            <v>42002</v>
          </cell>
          <cell r="AC72" t="str">
            <v>David</v>
          </cell>
          <cell r="AD72" t="str">
            <v>David</v>
          </cell>
        </row>
        <row r="73">
          <cell r="C73">
            <v>41850</v>
          </cell>
          <cell r="D73" t="str">
            <v>Juliette</v>
          </cell>
          <cell r="E73" t="str">
            <v>Juliette</v>
          </cell>
          <cell r="H73">
            <v>41881</v>
          </cell>
          <cell r="I73" t="str">
            <v>Fiacre</v>
          </cell>
          <cell r="J73" t="str">
            <v>Fiacre</v>
          </cell>
          <cell r="M73">
            <v>41912</v>
          </cell>
          <cell r="N73" t="str">
            <v>Jérôme</v>
          </cell>
          <cell r="O73" t="str">
            <v>Jérôme</v>
          </cell>
          <cell r="R73">
            <v>41942</v>
          </cell>
          <cell r="S73" t="str">
            <v>Bienvenue</v>
          </cell>
          <cell r="T73" t="str">
            <v>Bienvenue</v>
          </cell>
          <cell r="W73">
            <v>41973</v>
          </cell>
          <cell r="X73" t="str">
            <v>André</v>
          </cell>
          <cell r="Y73" t="str">
            <v>André</v>
          </cell>
          <cell r="AB73">
            <v>42003</v>
          </cell>
          <cell r="AC73" t="str">
            <v>Roger</v>
          </cell>
          <cell r="AD73" t="str">
            <v>Roger</v>
          </cell>
        </row>
        <row r="74">
          <cell r="C74">
            <v>41851</v>
          </cell>
          <cell r="D74" t="str">
            <v>Ignace</v>
          </cell>
          <cell r="E74" t="str">
            <v>Ignace</v>
          </cell>
          <cell r="H74">
            <v>41882</v>
          </cell>
          <cell r="I74" t="str">
            <v>Aristide</v>
          </cell>
          <cell r="J74" t="str">
            <v>Aristide</v>
          </cell>
          <cell r="M74" t="str">
            <v/>
          </cell>
          <cell r="O74" t="str">
            <v/>
          </cell>
          <cell r="R74">
            <v>41943</v>
          </cell>
          <cell r="S74" t="str">
            <v>Quentin</v>
          </cell>
          <cell r="T74" t="str">
            <v>Quentin</v>
          </cell>
          <cell r="W74" t="str">
            <v/>
          </cell>
          <cell r="Y74" t="str">
            <v/>
          </cell>
          <cell r="AB74">
            <v>42004</v>
          </cell>
          <cell r="AC74" t="str">
            <v>Sylvestre</v>
          </cell>
          <cell r="AD74" t="str">
            <v>Sylvestre</v>
          </cell>
        </row>
      </sheetData>
      <sheetData sheetId="6">
        <row r="1">
          <cell r="B1" t="str">
            <v>TACHES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caler dernier"/>
      <sheetName val="Décaler  5 derniers"/>
      <sheetName val="DécalerMois"/>
      <sheetName val="DécalerMois2"/>
      <sheetName val="Décaler somme"/>
      <sheetName val="DecalerSomme2"/>
      <sheetName val="DecalerSomme3"/>
      <sheetName val="DecalerSomme4"/>
      <sheetName val="DecalerSomme5"/>
      <sheetName val="Somme champ variable"/>
      <sheetName val="Moyenne3Meilleurs12derniersMois"/>
      <sheetName val="ValidListeDyn"/>
      <sheetName val="ImpressionDynamique1"/>
      <sheetName val="ImpressionDynamiqueFiltreAuto"/>
      <sheetName val="ImpressionDynamique2"/>
      <sheetName val="ImpressionDynamiqueMois"/>
      <sheetName val="EditionDynamiqueContinent"/>
      <sheetName val="EditionDynamiqueContinentMois"/>
      <sheetName val="ImpressionDynLignesVides"/>
      <sheetName val="TCDDynamique"/>
      <sheetName val="TCDLignesVides"/>
      <sheetName val="SommechampDyn"/>
      <sheetName val="DécalerCopier1"/>
      <sheetName val="DécalerCopier2"/>
      <sheetName val="DécalerCopier3"/>
      <sheetName val="DecalerCopier4"/>
      <sheetName val="DecalerValid"/>
      <sheetName val="DecalerCopier5"/>
      <sheetName val="DecalerValid2"/>
      <sheetName val="Elec"/>
      <sheetName val="Graphe"/>
      <sheetName val="GrapheDyn"/>
      <sheetName val="GrapheDyn2"/>
      <sheetName val="GrapheMois"/>
      <sheetName val="GrapheDynGlissant"/>
      <sheetName val="GrapheJours"/>
      <sheetName val="Decaler10"/>
      <sheetName val="TailleTableVariable"/>
      <sheetName val="ColonneMultiColonnes"/>
      <sheetName val="MultiColonnesColonne"/>
      <sheetName val="MultiColonnesColonne2"/>
      <sheetName val="3ColonnesUneColonne"/>
      <sheetName val="TotalQteColonne"/>
      <sheetName val="Eligible2"/>
      <sheetName val="ChampDynamiqueFlott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B8">
            <v>2</v>
          </cell>
          <cell r="C8">
            <v>3</v>
          </cell>
        </row>
        <row r="9">
          <cell r="B9">
            <v>1</v>
          </cell>
          <cell r="C9">
            <v>2</v>
          </cell>
        </row>
        <row r="10">
          <cell r="B10">
            <v>3</v>
          </cell>
          <cell r="C10">
            <v>2</v>
          </cell>
        </row>
        <row r="11">
          <cell r="B11">
            <v>3</v>
          </cell>
          <cell r="C11">
            <v>2</v>
          </cell>
        </row>
        <row r="12">
          <cell r="B12">
            <v>3</v>
          </cell>
          <cell r="C12">
            <v>2</v>
          </cell>
        </row>
        <row r="13">
          <cell r="B13">
            <v>3</v>
          </cell>
          <cell r="C13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Nom</v>
          </cell>
        </row>
        <row r="2">
          <cell r="A2" t="str">
            <v>Dupont</v>
          </cell>
        </row>
        <row r="3">
          <cell r="A3" t="str">
            <v>Durand</v>
          </cell>
        </row>
        <row r="4">
          <cell r="A4" t="str">
            <v>Libert</v>
          </cell>
        </row>
        <row r="5">
          <cell r="A5" t="str">
            <v>Campas</v>
          </cell>
        </row>
        <row r="6">
          <cell r="A6" t="str">
            <v>Bellenger</v>
          </cell>
        </row>
        <row r="7">
          <cell r="A7" t="str">
            <v>Bisson</v>
          </cell>
        </row>
        <row r="8">
          <cell r="A8" t="str">
            <v>Espinasse</v>
          </cell>
        </row>
        <row r="9">
          <cell r="A9" t="str">
            <v>Magnier</v>
          </cell>
        </row>
        <row r="10">
          <cell r="A10" t="str">
            <v>Ceuzin</v>
          </cell>
        </row>
        <row r="11">
          <cell r="A11" t="str">
            <v>Merino</v>
          </cell>
        </row>
        <row r="12">
          <cell r="A12" t="str">
            <v>Gibert</v>
          </cell>
        </row>
        <row r="13">
          <cell r="A13" t="str">
            <v>Cousin</v>
          </cell>
        </row>
      </sheetData>
      <sheetData sheetId="21">
        <row r="1">
          <cell r="A1" t="str">
            <v>Nom</v>
          </cell>
          <cell r="B1" t="str">
            <v>Genre</v>
          </cell>
          <cell r="C1" t="str">
            <v>Salaire</v>
          </cell>
          <cell r="D1" t="str">
            <v>Qualif</v>
          </cell>
          <cell r="E1" t="str">
            <v>Service</v>
          </cell>
        </row>
        <row r="2">
          <cell r="A2" t="str">
            <v>Bertrand</v>
          </cell>
          <cell r="B2" t="str">
            <v>Monsieur</v>
          </cell>
          <cell r="C2">
            <v>1900</v>
          </cell>
          <cell r="D2" t="str">
            <v>C</v>
          </cell>
          <cell r="E2" t="str">
            <v>PRODUCTION</v>
          </cell>
        </row>
        <row r="3">
          <cell r="A3" t="str">
            <v>Dampierre</v>
          </cell>
          <cell r="B3" t="str">
            <v>Monsieur</v>
          </cell>
          <cell r="C3">
            <v>1900</v>
          </cell>
          <cell r="D3" t="str">
            <v>C</v>
          </cell>
          <cell r="E3" t="str">
            <v>PRODUCTION</v>
          </cell>
        </row>
        <row r="4">
          <cell r="A4" t="str">
            <v>Do</v>
          </cell>
          <cell r="B4" t="str">
            <v>Madame</v>
          </cell>
          <cell r="C4">
            <v>2500</v>
          </cell>
          <cell r="D4" t="str">
            <v>C</v>
          </cell>
          <cell r="E4" t="str">
            <v>PRODUCTION</v>
          </cell>
        </row>
        <row r="6">
          <cell r="A6" t="str">
            <v>Garcia</v>
          </cell>
          <cell r="B6" t="str">
            <v>Madame</v>
          </cell>
          <cell r="C6">
            <v>1300</v>
          </cell>
          <cell r="D6" t="str">
            <v>E</v>
          </cell>
          <cell r="E6" t="str">
            <v>PRODUCTION</v>
          </cell>
        </row>
        <row r="7">
          <cell r="A7" t="str">
            <v>Giraud</v>
          </cell>
          <cell r="B7" t="str">
            <v>Madame</v>
          </cell>
          <cell r="C7">
            <v>1128</v>
          </cell>
          <cell r="D7" t="str">
            <v>E</v>
          </cell>
          <cell r="E7" t="str">
            <v>PRODUCTION</v>
          </cell>
        </row>
        <row r="8">
          <cell r="A8" t="str">
            <v>Grenier</v>
          </cell>
          <cell r="B8" t="str">
            <v>Monsieur</v>
          </cell>
          <cell r="C8">
            <v>2800</v>
          </cell>
          <cell r="D8" t="str">
            <v>C</v>
          </cell>
          <cell r="E8" t="str">
            <v>GESTION</v>
          </cell>
        </row>
        <row r="9">
          <cell r="A9" t="str">
            <v>Joset</v>
          </cell>
          <cell r="B9" t="str">
            <v>Monsieur</v>
          </cell>
          <cell r="C9">
            <v>1128</v>
          </cell>
          <cell r="D9" t="str">
            <v>E</v>
          </cell>
          <cell r="E9" t="str">
            <v>PRODUCTION</v>
          </cell>
        </row>
        <row r="10">
          <cell r="A10" t="str">
            <v>Joset</v>
          </cell>
          <cell r="B10" t="str">
            <v>Monsieur</v>
          </cell>
          <cell r="C10">
            <v>1129</v>
          </cell>
          <cell r="D10" t="str">
            <v>E</v>
          </cell>
          <cell r="E10" t="str">
            <v>PRODUCTION</v>
          </cell>
        </row>
        <row r="11">
          <cell r="A11" t="str">
            <v>Joset</v>
          </cell>
          <cell r="B11" t="str">
            <v>Monsieur</v>
          </cell>
          <cell r="C11">
            <v>1130</v>
          </cell>
          <cell r="D11" t="str">
            <v>E</v>
          </cell>
          <cell r="E11" t="str">
            <v>PRODUCTION</v>
          </cell>
        </row>
        <row r="12">
          <cell r="A12" t="str">
            <v>Joset</v>
          </cell>
          <cell r="B12" t="str">
            <v>Monsieur</v>
          </cell>
          <cell r="C12">
            <v>1131</v>
          </cell>
          <cell r="D12" t="str">
            <v>E</v>
          </cell>
          <cell r="E12" t="str">
            <v>PRODUCTION</v>
          </cell>
        </row>
        <row r="13">
          <cell r="A13" t="str">
            <v>Joset</v>
          </cell>
          <cell r="B13" t="str">
            <v>Monsieur</v>
          </cell>
          <cell r="C13">
            <v>1132</v>
          </cell>
          <cell r="D13" t="str">
            <v>E</v>
          </cell>
          <cell r="E13" t="str">
            <v>PRODUCTION</v>
          </cell>
        </row>
        <row r="14">
          <cell r="A14" t="str">
            <v>Joset</v>
          </cell>
          <cell r="B14" t="str">
            <v>Monsieur</v>
          </cell>
          <cell r="C14">
            <v>1133</v>
          </cell>
          <cell r="D14" t="str">
            <v>E</v>
          </cell>
          <cell r="E14" t="str">
            <v>PRODUCTION</v>
          </cell>
        </row>
        <row r="15">
          <cell r="A15" t="str">
            <v>Joset</v>
          </cell>
          <cell r="B15" t="str">
            <v>Monsieur</v>
          </cell>
          <cell r="C15">
            <v>1134</v>
          </cell>
          <cell r="D15" t="str">
            <v>E</v>
          </cell>
          <cell r="E15" t="str">
            <v>PRODUCTION</v>
          </cell>
        </row>
        <row r="18">
          <cell r="A18" t="str">
            <v>yyy</v>
          </cell>
          <cell r="B18" t="str">
            <v>Monsieur</v>
          </cell>
          <cell r="E18" t="str">
            <v>PRODUCTION</v>
          </cell>
        </row>
        <row r="19">
          <cell r="A19" t="str">
            <v>xxx</v>
          </cell>
          <cell r="B19" t="str">
            <v>Monsieur</v>
          </cell>
          <cell r="E19" t="str">
            <v>PRODUCTION</v>
          </cell>
        </row>
        <row r="20">
          <cell r="A20" t="str">
            <v>xxx</v>
          </cell>
          <cell r="B20" t="str">
            <v>Monsieur</v>
          </cell>
          <cell r="E20" t="str">
            <v>PRODUCTION</v>
          </cell>
        </row>
      </sheetData>
      <sheetData sheetId="22">
        <row r="1">
          <cell r="B1" t="str">
            <v>Janvier</v>
          </cell>
        </row>
        <row r="2">
          <cell r="B2">
            <v>10</v>
          </cell>
          <cell r="M2">
            <v>8</v>
          </cell>
        </row>
        <row r="3">
          <cell r="B3">
            <v>10</v>
          </cell>
        </row>
        <row r="4">
          <cell r="B4">
            <v>10</v>
          </cell>
        </row>
        <row r="5">
          <cell r="B5">
            <v>10</v>
          </cell>
        </row>
        <row r="6">
          <cell r="B6">
            <v>10</v>
          </cell>
        </row>
        <row r="7">
          <cell r="B7">
            <v>10</v>
          </cell>
        </row>
        <row r="8">
          <cell r="B8">
            <v>10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B2">
            <v>0</v>
          </cell>
          <cell r="C2">
            <v>1.5</v>
          </cell>
          <cell r="D2">
            <v>2.5</v>
          </cell>
          <cell r="E2">
            <v>4</v>
          </cell>
          <cell r="F2">
            <v>6</v>
          </cell>
          <cell r="G2">
            <v>10</v>
          </cell>
          <cell r="H2">
            <v>16</v>
          </cell>
          <cell r="I2">
            <v>25</v>
          </cell>
          <cell r="J2">
            <v>35</v>
          </cell>
          <cell r="K2">
            <v>50</v>
          </cell>
          <cell r="L2">
            <v>70</v>
          </cell>
          <cell r="M2">
            <v>95</v>
          </cell>
          <cell r="N2">
            <v>120</v>
          </cell>
          <cell r="O2">
            <v>150</v>
          </cell>
          <cell r="P2">
            <v>185</v>
          </cell>
          <cell r="Q2">
            <v>240</v>
          </cell>
        </row>
        <row r="3">
          <cell r="A3">
            <v>2.5</v>
          </cell>
        </row>
        <row r="4">
          <cell r="A4">
            <v>3</v>
          </cell>
        </row>
        <row r="5">
          <cell r="A5">
            <v>3.5</v>
          </cell>
        </row>
        <row r="6">
          <cell r="A6">
            <v>4</v>
          </cell>
        </row>
        <row r="7">
          <cell r="A7">
            <v>4.5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12</v>
          </cell>
        </row>
        <row r="15">
          <cell r="A15">
            <v>14</v>
          </cell>
        </row>
        <row r="16">
          <cell r="A16">
            <v>16</v>
          </cell>
        </row>
        <row r="17">
          <cell r="A17">
            <v>18</v>
          </cell>
        </row>
        <row r="18">
          <cell r="A18">
            <v>20</v>
          </cell>
        </row>
        <row r="19">
          <cell r="A19">
            <v>25</v>
          </cell>
        </row>
        <row r="20">
          <cell r="A20">
            <v>30</v>
          </cell>
        </row>
        <row r="21">
          <cell r="A21">
            <v>35</v>
          </cell>
        </row>
        <row r="22">
          <cell r="A22">
            <v>40</v>
          </cell>
        </row>
        <row r="23">
          <cell r="A23">
            <v>45</v>
          </cell>
        </row>
        <row r="24">
          <cell r="A24">
            <v>50</v>
          </cell>
        </row>
        <row r="25">
          <cell r="A25">
            <v>60</v>
          </cell>
        </row>
        <row r="26">
          <cell r="A26">
            <v>70</v>
          </cell>
        </row>
        <row r="27">
          <cell r="A27">
            <v>80</v>
          </cell>
        </row>
        <row r="28">
          <cell r="A28">
            <v>90</v>
          </cell>
        </row>
        <row r="29">
          <cell r="A29">
            <v>100</v>
          </cell>
        </row>
        <row r="30">
          <cell r="A30">
            <v>120</v>
          </cell>
        </row>
        <row r="31">
          <cell r="A31">
            <v>140</v>
          </cell>
        </row>
        <row r="32">
          <cell r="A32">
            <v>160</v>
          </cell>
        </row>
        <row r="33">
          <cell r="A33">
            <v>180</v>
          </cell>
        </row>
      </sheetData>
      <sheetData sheetId="31">
        <row r="2">
          <cell r="A2" t="str">
            <v>Prod1</v>
          </cell>
          <cell r="B2">
            <v>50</v>
          </cell>
          <cell r="H2">
            <v>2</v>
          </cell>
        </row>
        <row r="3">
          <cell r="A3" t="str">
            <v>Prod2</v>
          </cell>
          <cell r="B3">
            <v>20</v>
          </cell>
        </row>
        <row r="4">
          <cell r="A4" t="str">
            <v>Prod3</v>
          </cell>
          <cell r="B4">
            <v>40</v>
          </cell>
        </row>
        <row r="5">
          <cell r="A5" t="str">
            <v>Prod4</v>
          </cell>
          <cell r="B5">
            <v>40</v>
          </cell>
        </row>
        <row r="6">
          <cell r="A6" t="str">
            <v>Prod5</v>
          </cell>
          <cell r="B6">
            <v>40</v>
          </cell>
        </row>
        <row r="7">
          <cell r="A7" t="str">
            <v>Prod6</v>
          </cell>
          <cell r="B7">
            <v>99</v>
          </cell>
        </row>
      </sheetData>
      <sheetData sheetId="32">
        <row r="1">
          <cell r="A1" t="str">
            <v>Mois</v>
          </cell>
          <cell r="B1" t="str">
            <v>Ca</v>
          </cell>
        </row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  <cell r="B3">
            <v>1200</v>
          </cell>
        </row>
        <row r="4">
          <cell r="A4" t="str">
            <v>Mars</v>
          </cell>
          <cell r="B4">
            <v>1250</v>
          </cell>
        </row>
        <row r="5">
          <cell r="A5" t="str">
            <v>Avril</v>
          </cell>
          <cell r="B5">
            <v>1100</v>
          </cell>
        </row>
        <row r="6">
          <cell r="A6" t="str">
            <v>Mai</v>
          </cell>
          <cell r="B6">
            <v>800</v>
          </cell>
        </row>
        <row r="7">
          <cell r="A7" t="str">
            <v>Juin</v>
          </cell>
          <cell r="B7">
            <v>801</v>
          </cell>
        </row>
      </sheetData>
      <sheetData sheetId="33"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</row>
        <row r="5">
          <cell r="A5" t="str">
            <v>Avril</v>
          </cell>
        </row>
        <row r="6">
          <cell r="A6" t="str">
            <v>Mai</v>
          </cell>
        </row>
        <row r="8">
          <cell r="A8" t="str">
            <v>Juillet</v>
          </cell>
        </row>
      </sheetData>
      <sheetData sheetId="34">
        <row r="2">
          <cell r="A2" t="str">
            <v>Janvier</v>
          </cell>
          <cell r="B2">
            <v>100</v>
          </cell>
          <cell r="I2">
            <v>3</v>
          </cell>
          <cell r="J2">
            <v>7</v>
          </cell>
        </row>
      </sheetData>
      <sheetData sheetId="35"/>
      <sheetData sheetId="36">
        <row r="2">
          <cell r="A2">
            <v>38353</v>
          </cell>
          <cell r="B2">
            <v>100</v>
          </cell>
          <cell r="K2">
            <v>38359</v>
          </cell>
          <cell r="L2">
            <v>38367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4">
          <cell r="B14" t="str">
            <v>Nom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mes (2)"/>
      <sheetName val="enquete"/>
      <sheetName val="BDenq"/>
      <sheetName val="Feuil5"/>
      <sheetName val="Feuil1"/>
      <sheetName val="courrier"/>
      <sheetName val="Listecourrier"/>
      <sheetName val="CRenduCs"/>
      <sheetName val="Besoins nutri"/>
      <sheetName val="Liste"/>
      <sheetName val="Données"/>
      <sheetName val="NP"/>
      <sheetName val="Listeclient"/>
      <sheetName val="BDconsult"/>
      <sheetName val="consult"/>
      <sheetName val="Feuil2"/>
      <sheetName val="JOUR"/>
      <sheetName val="SEMAINE"/>
      <sheetName val="Mois"/>
      <sheetName val="Sources"/>
      <sheetName val="Synthese"/>
      <sheetName val="Regimes"/>
      <sheetName val="Liste_regimes"/>
      <sheetName val="ACCEUIL"/>
      <sheetName val="Cabinet54"/>
    </sheetNames>
    <sheetDataSet>
      <sheetData sheetId="0"/>
      <sheetData sheetId="1"/>
      <sheetData sheetId="2"/>
      <sheetData sheetId="3"/>
      <sheetData sheetId="4">
        <row r="2">
          <cell r="Q2" t="str">
            <v>1500-2000</v>
          </cell>
        </row>
        <row r="3">
          <cell r="Q3" t="str">
            <v>µ</v>
          </cell>
        </row>
        <row r="4">
          <cell r="Q4" t="str">
            <v>Dessert</v>
          </cell>
        </row>
        <row r="5">
          <cell r="Q5" t="str">
            <v>µ</v>
          </cell>
        </row>
        <row r="6">
          <cell r="Q6" t="str">
            <v>Dessert</v>
          </cell>
        </row>
        <row r="7">
          <cell r="Q7" t="str">
            <v>µ</v>
          </cell>
        </row>
        <row r="8">
          <cell r="Q8" t="str">
            <v>µ</v>
          </cell>
        </row>
        <row r="9">
          <cell r="Q9" t="str">
            <v>µ</v>
          </cell>
        </row>
        <row r="10">
          <cell r="Q10" t="str">
            <v>Dessert</v>
          </cell>
        </row>
        <row r="11">
          <cell r="Q11" t="str">
            <v>µ</v>
          </cell>
        </row>
        <row r="12">
          <cell r="Q12" t="str">
            <v>Dessert</v>
          </cell>
        </row>
        <row r="13">
          <cell r="Q13" t="str">
            <v>µ</v>
          </cell>
        </row>
        <row r="14">
          <cell r="Q14" t="str">
            <v>µ</v>
          </cell>
        </row>
        <row r="20">
          <cell r="Q20" t="str">
            <v>µ</v>
          </cell>
        </row>
        <row r="21">
          <cell r="Q21" t="str">
            <v>µ</v>
          </cell>
        </row>
        <row r="22">
          <cell r="Q22" t="str">
            <v>Dessert</v>
          </cell>
        </row>
        <row r="23">
          <cell r="Q23" t="str">
            <v>µ</v>
          </cell>
        </row>
        <row r="24">
          <cell r="Q24" t="str">
            <v>Dessert</v>
          </cell>
        </row>
        <row r="25">
          <cell r="Q25" t="str">
            <v>µ</v>
          </cell>
        </row>
        <row r="26">
          <cell r="Q26" t="str">
            <v>µ</v>
          </cell>
        </row>
        <row r="27">
          <cell r="Q27" t="str">
            <v>µ</v>
          </cell>
        </row>
        <row r="28">
          <cell r="Q28" t="str">
            <v>Dessert</v>
          </cell>
        </row>
        <row r="29">
          <cell r="Q29" t="str">
            <v>µ</v>
          </cell>
        </row>
        <row r="30">
          <cell r="Q30" t="str">
            <v>Dessert</v>
          </cell>
        </row>
        <row r="31">
          <cell r="Q31" t="str">
            <v>µ</v>
          </cell>
        </row>
        <row r="32">
          <cell r="Q32" t="str">
            <v>µ</v>
          </cell>
        </row>
      </sheetData>
      <sheetData sheetId="5"/>
      <sheetData sheetId="6"/>
      <sheetData sheetId="7"/>
      <sheetData sheetId="8"/>
      <sheetData sheetId="9">
        <row r="2">
          <cell r="A2" t="str">
            <v>Nourrissons 0-3 mois</v>
          </cell>
          <cell r="B2">
            <v>11</v>
          </cell>
          <cell r="C2">
            <v>28</v>
          </cell>
          <cell r="D2">
            <v>58</v>
          </cell>
          <cell r="E2">
            <v>3</v>
          </cell>
          <cell r="F2" t="str">
            <v>-</v>
          </cell>
          <cell r="G2" t="str">
            <v>-</v>
          </cell>
          <cell r="H2" t="str">
            <v>-</v>
          </cell>
          <cell r="I2">
            <v>50</v>
          </cell>
          <cell r="J2">
            <v>500</v>
          </cell>
          <cell r="K2">
            <v>6</v>
          </cell>
          <cell r="L2">
            <v>5</v>
          </cell>
          <cell r="M2">
            <v>500</v>
          </cell>
          <cell r="N2">
            <v>3</v>
          </cell>
          <cell r="O2">
            <v>40</v>
          </cell>
          <cell r="P2">
            <v>0.3</v>
          </cell>
          <cell r="Q2">
            <v>0.3</v>
          </cell>
          <cell r="R2">
            <v>0.3</v>
          </cell>
          <cell r="S2">
            <v>40</v>
          </cell>
        </row>
        <row r="3">
          <cell r="A3" t="str">
            <v>Nourrissons 4-12 mois</v>
          </cell>
          <cell r="B3">
            <v>13</v>
          </cell>
          <cell r="C3">
            <v>36</v>
          </cell>
          <cell r="D3">
            <v>97</v>
          </cell>
          <cell r="E3">
            <v>5</v>
          </cell>
          <cell r="F3" t="str">
            <v>-</v>
          </cell>
          <cell r="G3" t="str">
            <v>-</v>
          </cell>
          <cell r="H3" t="str">
            <v>-</v>
          </cell>
          <cell r="I3">
            <v>80</v>
          </cell>
          <cell r="J3">
            <v>500</v>
          </cell>
          <cell r="K3">
            <v>8</v>
          </cell>
          <cell r="L3">
            <v>5</v>
          </cell>
          <cell r="M3">
            <v>600</v>
          </cell>
          <cell r="N3">
            <v>4</v>
          </cell>
          <cell r="O3">
            <v>40</v>
          </cell>
          <cell r="P3">
            <v>0.4</v>
          </cell>
          <cell r="Q3">
            <v>0.5</v>
          </cell>
          <cell r="R3">
            <v>0.6</v>
          </cell>
          <cell r="S3">
            <v>40</v>
          </cell>
        </row>
        <row r="4">
          <cell r="A4" t="str">
            <v>Enfants 1-3 ans</v>
          </cell>
          <cell r="B4">
            <v>16</v>
          </cell>
          <cell r="C4">
            <v>52</v>
          </cell>
          <cell r="D4">
            <v>178</v>
          </cell>
          <cell r="E4">
            <v>9</v>
          </cell>
          <cell r="F4" t="str">
            <v>-</v>
          </cell>
          <cell r="G4" t="str">
            <v>-</v>
          </cell>
          <cell r="H4">
            <v>1500</v>
          </cell>
          <cell r="I4">
            <v>140</v>
          </cell>
          <cell r="J4">
            <v>600</v>
          </cell>
          <cell r="K4">
            <v>8</v>
          </cell>
          <cell r="L4">
            <v>7</v>
          </cell>
          <cell r="M4">
            <v>600</v>
          </cell>
          <cell r="N4">
            <v>6</v>
          </cell>
          <cell r="O4">
            <v>60</v>
          </cell>
          <cell r="P4">
            <v>0.7</v>
          </cell>
          <cell r="Q4">
            <v>0.8</v>
          </cell>
          <cell r="R4">
            <v>0.9</v>
          </cell>
          <cell r="S4">
            <v>55</v>
          </cell>
        </row>
        <row r="5">
          <cell r="A5" t="str">
            <v>Enfants 4-6 ans</v>
          </cell>
          <cell r="B5">
            <v>21</v>
          </cell>
          <cell r="C5">
            <v>63</v>
          </cell>
          <cell r="D5">
            <v>268</v>
          </cell>
          <cell r="E5">
            <v>10</v>
          </cell>
          <cell r="F5">
            <v>22.5</v>
          </cell>
          <cell r="G5">
            <v>2000</v>
          </cell>
          <cell r="H5">
            <v>1500</v>
          </cell>
          <cell r="I5">
            <v>200</v>
          </cell>
          <cell r="J5">
            <v>700</v>
          </cell>
          <cell r="K5">
            <v>8</v>
          </cell>
          <cell r="L5">
            <v>10</v>
          </cell>
          <cell r="M5">
            <v>0.7</v>
          </cell>
          <cell r="N5">
            <v>8</v>
          </cell>
          <cell r="O5">
            <v>80</v>
          </cell>
          <cell r="P5">
            <v>1</v>
          </cell>
          <cell r="Q5">
            <v>1.1000000000000001</v>
          </cell>
          <cell r="R5">
            <v>1.2</v>
          </cell>
          <cell r="S5">
            <v>60</v>
          </cell>
        </row>
        <row r="6">
          <cell r="A6" t="str">
            <v>Enfants 7-9 ans</v>
          </cell>
          <cell r="B6">
            <v>27</v>
          </cell>
          <cell r="C6">
            <v>70</v>
          </cell>
          <cell r="D6">
            <v>294</v>
          </cell>
          <cell r="E6">
            <v>10</v>
          </cell>
          <cell r="F6">
            <v>25</v>
          </cell>
          <cell r="G6">
            <v>2000</v>
          </cell>
          <cell r="H6">
            <v>1500</v>
          </cell>
          <cell r="I6">
            <v>220</v>
          </cell>
          <cell r="J6">
            <v>800</v>
          </cell>
          <cell r="K6">
            <v>10</v>
          </cell>
          <cell r="L6">
            <v>11</v>
          </cell>
          <cell r="M6">
            <v>800</v>
          </cell>
          <cell r="N6">
            <v>9</v>
          </cell>
          <cell r="O6">
            <v>100</v>
          </cell>
          <cell r="P6">
            <v>1.1000000000000001</v>
          </cell>
          <cell r="Q6">
            <v>1.2</v>
          </cell>
          <cell r="R6">
            <v>1.4</v>
          </cell>
          <cell r="S6">
            <v>65</v>
          </cell>
        </row>
        <row r="7">
          <cell r="A7" t="str">
            <v>Filles 10-12 ans</v>
          </cell>
          <cell r="B7">
            <v>39</v>
          </cell>
          <cell r="C7">
            <v>75</v>
          </cell>
          <cell r="D7">
            <v>306</v>
          </cell>
          <cell r="E7">
            <v>10</v>
          </cell>
          <cell r="F7">
            <v>30</v>
          </cell>
          <cell r="G7">
            <v>2000</v>
          </cell>
          <cell r="H7">
            <v>2000</v>
          </cell>
          <cell r="I7">
            <v>250</v>
          </cell>
          <cell r="J7">
            <v>900</v>
          </cell>
          <cell r="K7">
            <v>15</v>
          </cell>
          <cell r="L7">
            <v>12</v>
          </cell>
          <cell r="M7">
            <v>900</v>
          </cell>
          <cell r="N7">
            <v>10</v>
          </cell>
          <cell r="O7">
            <v>120</v>
          </cell>
          <cell r="P7">
            <v>1.2</v>
          </cell>
          <cell r="Q7">
            <v>1.3</v>
          </cell>
          <cell r="R7">
            <v>1.5</v>
          </cell>
          <cell r="S7">
            <v>70</v>
          </cell>
        </row>
        <row r="8">
          <cell r="A8" t="str">
            <v>Garçons 10-12 ans</v>
          </cell>
          <cell r="B8">
            <v>38</v>
          </cell>
          <cell r="C8">
            <v>78</v>
          </cell>
          <cell r="D8">
            <v>324</v>
          </cell>
          <cell r="E8">
            <v>10</v>
          </cell>
          <cell r="F8">
            <v>28</v>
          </cell>
          <cell r="G8">
            <v>2000</v>
          </cell>
          <cell r="H8">
            <v>2000</v>
          </cell>
          <cell r="I8">
            <v>280</v>
          </cell>
          <cell r="J8">
            <v>900</v>
          </cell>
          <cell r="K8">
            <v>12</v>
          </cell>
          <cell r="L8">
            <v>15</v>
          </cell>
          <cell r="M8">
            <v>900</v>
          </cell>
          <cell r="N8">
            <v>10</v>
          </cell>
          <cell r="O8">
            <v>120</v>
          </cell>
          <cell r="P8">
            <v>1.2</v>
          </cell>
          <cell r="Q8">
            <v>1.4</v>
          </cell>
          <cell r="R8">
            <v>1.6</v>
          </cell>
          <cell r="S8">
            <v>70</v>
          </cell>
        </row>
        <row r="9">
          <cell r="A9" t="str">
            <v>Filles 13-14 ans</v>
          </cell>
          <cell r="B9">
            <v>50</v>
          </cell>
          <cell r="C9">
            <v>80</v>
          </cell>
          <cell r="D9">
            <v>319</v>
          </cell>
          <cell r="E9">
            <v>10</v>
          </cell>
          <cell r="F9">
            <v>30</v>
          </cell>
          <cell r="G9">
            <v>2000</v>
          </cell>
          <cell r="H9">
            <v>2000</v>
          </cell>
          <cell r="I9">
            <v>300</v>
          </cell>
          <cell r="J9">
            <v>1000</v>
          </cell>
          <cell r="K9">
            <v>15</v>
          </cell>
          <cell r="L9">
            <v>12</v>
          </cell>
          <cell r="M9">
            <v>1000</v>
          </cell>
          <cell r="N9">
            <v>12</v>
          </cell>
          <cell r="O9">
            <v>150</v>
          </cell>
          <cell r="P9">
            <v>1.2</v>
          </cell>
          <cell r="Q9">
            <v>1.4</v>
          </cell>
          <cell r="R9">
            <v>1.6</v>
          </cell>
          <cell r="S9">
            <v>75</v>
          </cell>
        </row>
        <row r="10">
          <cell r="A10" t="str">
            <v>Garçons 13-14 ans</v>
          </cell>
          <cell r="B10">
            <v>51</v>
          </cell>
          <cell r="C10">
            <v>87</v>
          </cell>
          <cell r="D10">
            <v>350</v>
          </cell>
          <cell r="E10">
            <v>10</v>
          </cell>
          <cell r="F10">
            <v>30</v>
          </cell>
          <cell r="G10">
            <v>2000</v>
          </cell>
          <cell r="H10">
            <v>2000</v>
          </cell>
          <cell r="I10">
            <v>330</v>
          </cell>
          <cell r="J10">
            <v>1000</v>
          </cell>
          <cell r="K10">
            <v>12</v>
          </cell>
          <cell r="L10">
            <v>15</v>
          </cell>
          <cell r="M10">
            <v>1100</v>
          </cell>
          <cell r="N10">
            <v>12</v>
          </cell>
          <cell r="O10">
            <v>150</v>
          </cell>
          <cell r="P10">
            <v>1.4</v>
          </cell>
          <cell r="Q10">
            <v>1.5</v>
          </cell>
          <cell r="R10">
            <v>1.8</v>
          </cell>
          <cell r="S10">
            <v>75</v>
          </cell>
        </row>
        <row r="11">
          <cell r="A11" t="str">
            <v>Femmes 15-18 ans</v>
          </cell>
          <cell r="B11">
            <v>47</v>
          </cell>
          <cell r="C11">
            <v>84</v>
          </cell>
          <cell r="D11">
            <v>337</v>
          </cell>
          <cell r="E11">
            <v>10</v>
          </cell>
          <cell r="F11">
            <v>30</v>
          </cell>
          <cell r="G11">
            <v>2000</v>
          </cell>
          <cell r="H11">
            <v>3500</v>
          </cell>
          <cell r="I11">
            <v>350</v>
          </cell>
          <cell r="J11">
            <v>1200</v>
          </cell>
          <cell r="K11">
            <v>15</v>
          </cell>
          <cell r="L11">
            <v>12</v>
          </cell>
          <cell r="M11">
            <v>900</v>
          </cell>
          <cell r="N11">
            <v>12</v>
          </cell>
          <cell r="O11">
            <v>150</v>
          </cell>
          <cell r="P11">
            <v>1.3</v>
          </cell>
          <cell r="Q11">
            <v>1.7</v>
          </cell>
          <cell r="R11">
            <v>1.8</v>
          </cell>
          <cell r="S11">
            <v>75</v>
          </cell>
        </row>
        <row r="12">
          <cell r="A12" t="str">
            <v>Hommes 15-18 ans</v>
          </cell>
          <cell r="B12">
            <v>60</v>
          </cell>
          <cell r="C12">
            <v>104</v>
          </cell>
          <cell r="D12">
            <v>423</v>
          </cell>
          <cell r="E12">
            <v>10</v>
          </cell>
          <cell r="F12">
            <v>30</v>
          </cell>
          <cell r="G12">
            <v>2000</v>
          </cell>
          <cell r="H12">
            <v>3500</v>
          </cell>
          <cell r="I12">
            <v>400</v>
          </cell>
          <cell r="J12">
            <v>1200</v>
          </cell>
          <cell r="K12">
            <v>12</v>
          </cell>
          <cell r="L12">
            <v>15</v>
          </cell>
          <cell r="M12">
            <v>1100</v>
          </cell>
          <cell r="N12">
            <v>12</v>
          </cell>
          <cell r="O12">
            <v>150</v>
          </cell>
          <cell r="P12">
            <v>1.6</v>
          </cell>
          <cell r="Q12">
            <v>1.8</v>
          </cell>
          <cell r="R12">
            <v>2.1</v>
          </cell>
          <cell r="S12">
            <v>75</v>
          </cell>
        </row>
        <row r="13">
          <cell r="A13" t="str">
            <v>Femmes 19-24 ans</v>
          </cell>
          <cell r="B13">
            <v>48</v>
          </cell>
          <cell r="C13">
            <v>65</v>
          </cell>
          <cell r="D13">
            <v>331</v>
          </cell>
          <cell r="E13">
            <v>10</v>
          </cell>
          <cell r="F13">
            <v>30</v>
          </cell>
          <cell r="G13">
            <v>2000</v>
          </cell>
          <cell r="H13">
            <v>3500</v>
          </cell>
          <cell r="I13">
            <v>300</v>
          </cell>
          <cell r="J13">
            <v>1000</v>
          </cell>
          <cell r="K13">
            <v>15</v>
          </cell>
          <cell r="L13">
            <v>12</v>
          </cell>
          <cell r="M13">
            <v>800</v>
          </cell>
          <cell r="N13">
            <v>12</v>
          </cell>
          <cell r="O13">
            <v>150</v>
          </cell>
          <cell r="P13">
            <v>1.2</v>
          </cell>
          <cell r="Q13">
            <v>1.5</v>
          </cell>
          <cell r="R13">
            <v>1.6</v>
          </cell>
          <cell r="S13">
            <v>75</v>
          </cell>
        </row>
        <row r="14">
          <cell r="A14" t="str">
            <v>Hommes 19-24 ans</v>
          </cell>
          <cell r="B14">
            <v>60</v>
          </cell>
          <cell r="C14">
            <v>77</v>
          </cell>
          <cell r="D14">
            <v>387</v>
          </cell>
          <cell r="E14">
            <v>10</v>
          </cell>
          <cell r="F14">
            <v>30</v>
          </cell>
          <cell r="G14">
            <v>2000</v>
          </cell>
          <cell r="H14">
            <v>3500</v>
          </cell>
          <cell r="I14">
            <v>350</v>
          </cell>
          <cell r="J14">
            <v>1000</v>
          </cell>
          <cell r="K14">
            <v>10</v>
          </cell>
          <cell r="L14">
            <v>15</v>
          </cell>
          <cell r="M14">
            <v>1000</v>
          </cell>
          <cell r="N14">
            <v>12</v>
          </cell>
          <cell r="O14">
            <v>150</v>
          </cell>
          <cell r="P14">
            <v>1.4</v>
          </cell>
          <cell r="Q14">
            <v>1.7</v>
          </cell>
          <cell r="R14">
            <v>1.8</v>
          </cell>
          <cell r="S14">
            <v>75</v>
          </cell>
        </row>
        <row r="15">
          <cell r="A15" t="str">
            <v>Femmes 25-50 ans</v>
          </cell>
          <cell r="B15">
            <v>48</v>
          </cell>
          <cell r="C15">
            <v>59</v>
          </cell>
          <cell r="D15">
            <v>296</v>
          </cell>
          <cell r="E15">
            <v>10</v>
          </cell>
          <cell r="F15">
            <v>30</v>
          </cell>
          <cell r="G15">
            <v>2000</v>
          </cell>
          <cell r="H15">
            <v>3500</v>
          </cell>
          <cell r="I15">
            <v>300</v>
          </cell>
          <cell r="J15">
            <v>900</v>
          </cell>
          <cell r="K15">
            <v>15</v>
          </cell>
          <cell r="L15">
            <v>12</v>
          </cell>
          <cell r="M15">
            <v>800</v>
          </cell>
          <cell r="N15">
            <v>12</v>
          </cell>
          <cell r="O15">
            <v>150</v>
          </cell>
          <cell r="P15">
            <v>1.1000000000000001</v>
          </cell>
          <cell r="Q15">
            <v>1.5</v>
          </cell>
          <cell r="R15">
            <v>1.6</v>
          </cell>
          <cell r="S15">
            <v>75</v>
          </cell>
        </row>
        <row r="16">
          <cell r="A16" t="str">
            <v>Hommes 25-50 ans</v>
          </cell>
          <cell r="B16">
            <v>59</v>
          </cell>
          <cell r="C16">
            <v>71</v>
          </cell>
          <cell r="D16">
            <v>354</v>
          </cell>
          <cell r="E16">
            <v>10</v>
          </cell>
          <cell r="F16">
            <v>30</v>
          </cell>
          <cell r="G16">
            <v>2000</v>
          </cell>
          <cell r="H16">
            <v>3500</v>
          </cell>
          <cell r="I16">
            <v>350</v>
          </cell>
          <cell r="J16">
            <v>900</v>
          </cell>
          <cell r="K16">
            <v>10</v>
          </cell>
          <cell r="L16">
            <v>15</v>
          </cell>
          <cell r="M16">
            <v>1000</v>
          </cell>
          <cell r="N16">
            <v>12</v>
          </cell>
          <cell r="O16">
            <v>150</v>
          </cell>
          <cell r="P16">
            <v>1.3</v>
          </cell>
          <cell r="Q16">
            <v>1.7</v>
          </cell>
          <cell r="R16">
            <v>1.8</v>
          </cell>
          <cell r="S16">
            <v>75</v>
          </cell>
        </row>
        <row r="17">
          <cell r="A17" t="str">
            <v>Femmes 51-65 ans</v>
          </cell>
          <cell r="B17">
            <v>48</v>
          </cell>
          <cell r="C17">
            <v>53</v>
          </cell>
          <cell r="D17">
            <v>262</v>
          </cell>
          <cell r="E17">
            <v>10</v>
          </cell>
          <cell r="F17">
            <v>30</v>
          </cell>
          <cell r="G17">
            <v>2000</v>
          </cell>
          <cell r="H17">
            <v>3500</v>
          </cell>
          <cell r="I17">
            <v>300</v>
          </cell>
          <cell r="J17">
            <v>800</v>
          </cell>
          <cell r="K17">
            <v>10</v>
          </cell>
          <cell r="L17">
            <v>12</v>
          </cell>
          <cell r="M17">
            <v>800</v>
          </cell>
          <cell r="N17">
            <v>12</v>
          </cell>
          <cell r="O17">
            <v>150</v>
          </cell>
          <cell r="P17">
            <v>1.1000000000000001</v>
          </cell>
          <cell r="Q17">
            <v>1.5</v>
          </cell>
          <cell r="R17">
            <v>1.6</v>
          </cell>
          <cell r="S17">
            <v>75</v>
          </cell>
        </row>
        <row r="18">
          <cell r="A18" t="str">
            <v>Hommes 51-65 ans</v>
          </cell>
          <cell r="B18">
            <v>58</v>
          </cell>
          <cell r="C18">
            <v>65</v>
          </cell>
          <cell r="D18">
            <v>320</v>
          </cell>
          <cell r="E18">
            <v>10</v>
          </cell>
          <cell r="F18">
            <v>30</v>
          </cell>
          <cell r="G18">
            <v>2000</v>
          </cell>
          <cell r="H18">
            <v>3500</v>
          </cell>
          <cell r="I18">
            <v>350</v>
          </cell>
          <cell r="J18">
            <v>800</v>
          </cell>
          <cell r="K18">
            <v>10</v>
          </cell>
          <cell r="L18">
            <v>15</v>
          </cell>
          <cell r="M18">
            <v>1000</v>
          </cell>
          <cell r="N18">
            <v>12</v>
          </cell>
          <cell r="O18">
            <v>150</v>
          </cell>
          <cell r="P18">
            <v>1.3</v>
          </cell>
          <cell r="Q18">
            <v>1.7</v>
          </cell>
          <cell r="R18">
            <v>1.8</v>
          </cell>
          <cell r="S18">
            <v>75</v>
          </cell>
        </row>
        <row r="19">
          <cell r="A19" t="str">
            <v>Femmes + 65 ans</v>
          </cell>
          <cell r="B19">
            <v>47</v>
          </cell>
          <cell r="C19">
            <v>50</v>
          </cell>
          <cell r="D19">
            <v>246</v>
          </cell>
          <cell r="E19">
            <v>10</v>
          </cell>
          <cell r="F19">
            <v>30</v>
          </cell>
          <cell r="G19">
            <v>2000</v>
          </cell>
          <cell r="H19">
            <v>3500</v>
          </cell>
          <cell r="I19">
            <v>300</v>
          </cell>
          <cell r="J19">
            <v>800</v>
          </cell>
          <cell r="K19">
            <v>10</v>
          </cell>
          <cell r="L19">
            <v>12</v>
          </cell>
          <cell r="M19">
            <v>800</v>
          </cell>
          <cell r="N19">
            <v>12</v>
          </cell>
          <cell r="O19">
            <v>150</v>
          </cell>
          <cell r="P19">
            <v>1.1000000000000001</v>
          </cell>
          <cell r="Q19">
            <v>1.5</v>
          </cell>
          <cell r="R19">
            <v>1.6</v>
          </cell>
          <cell r="S19">
            <v>75</v>
          </cell>
        </row>
        <row r="20">
          <cell r="A20" t="str">
            <v>Hommes + 65 ans</v>
          </cell>
          <cell r="B20">
            <v>55</v>
          </cell>
          <cell r="C20">
            <v>56</v>
          </cell>
          <cell r="D20">
            <v>272</v>
          </cell>
          <cell r="E20">
            <v>10</v>
          </cell>
          <cell r="F20">
            <v>30</v>
          </cell>
          <cell r="G20">
            <v>2000</v>
          </cell>
          <cell r="H20">
            <v>3500</v>
          </cell>
          <cell r="I20">
            <v>350</v>
          </cell>
          <cell r="J20">
            <v>800</v>
          </cell>
          <cell r="K20">
            <v>10</v>
          </cell>
          <cell r="L20">
            <v>15</v>
          </cell>
          <cell r="M20">
            <v>1000</v>
          </cell>
          <cell r="N20">
            <v>12</v>
          </cell>
          <cell r="O20">
            <v>300</v>
          </cell>
          <cell r="P20">
            <v>1.3</v>
          </cell>
          <cell r="Q20">
            <v>1.7</v>
          </cell>
          <cell r="R20">
            <v>1.8</v>
          </cell>
          <cell r="S20">
            <v>75</v>
          </cell>
        </row>
        <row r="21">
          <cell r="A21" t="str">
            <v>F. enceinte à partir du 4e mois</v>
          </cell>
          <cell r="B21">
            <v>58</v>
          </cell>
          <cell r="C21">
            <v>77</v>
          </cell>
          <cell r="D21">
            <v>341</v>
          </cell>
          <cell r="E21">
            <v>10</v>
          </cell>
          <cell r="F21">
            <v>30</v>
          </cell>
          <cell r="G21">
            <v>2000</v>
          </cell>
          <cell r="H21">
            <v>3500</v>
          </cell>
          <cell r="I21">
            <v>300</v>
          </cell>
          <cell r="J21">
            <v>1200</v>
          </cell>
          <cell r="K21">
            <v>30</v>
          </cell>
          <cell r="L21">
            <v>15</v>
          </cell>
          <cell r="M21">
            <v>1100</v>
          </cell>
          <cell r="N21">
            <v>14</v>
          </cell>
          <cell r="O21">
            <v>300</v>
          </cell>
          <cell r="P21">
            <v>1.5</v>
          </cell>
          <cell r="Q21">
            <v>1.8</v>
          </cell>
          <cell r="R21">
            <v>2.6</v>
          </cell>
          <cell r="S21">
            <v>100</v>
          </cell>
        </row>
        <row r="22">
          <cell r="A22" t="str">
            <v>Femme allaitante</v>
          </cell>
          <cell r="B22">
            <v>63</v>
          </cell>
          <cell r="C22">
            <v>90</v>
          </cell>
          <cell r="D22">
            <v>355</v>
          </cell>
          <cell r="E22">
            <v>10</v>
          </cell>
          <cell r="F22">
            <v>30</v>
          </cell>
          <cell r="G22">
            <v>2000</v>
          </cell>
          <cell r="H22">
            <v>3500</v>
          </cell>
          <cell r="I22">
            <v>375</v>
          </cell>
          <cell r="J22">
            <v>1300</v>
          </cell>
          <cell r="K22">
            <v>20</v>
          </cell>
          <cell r="L22">
            <v>22</v>
          </cell>
          <cell r="M22">
            <v>1800</v>
          </cell>
          <cell r="N22">
            <v>17</v>
          </cell>
          <cell r="O22">
            <v>225</v>
          </cell>
          <cell r="P22">
            <v>1.5</v>
          </cell>
          <cell r="Q22">
            <v>2.2999999999999998</v>
          </cell>
          <cell r="R22">
            <v>2.2000000000000002</v>
          </cell>
          <cell r="S22">
            <v>125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attribution-aleatoire-t21840.html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attribution-aleatoire-t21840.html" TargetMode="Externa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FB171"/>
  <sheetViews>
    <sheetView topLeftCell="BA1" zoomScale="90" zoomScaleNormal="90" workbookViewId="0">
      <selection activeCell="BX37" sqref="BX37:BX42"/>
    </sheetView>
  </sheetViews>
  <sheetFormatPr baseColWidth="10" defaultRowHeight="15" x14ac:dyDescent="0.25"/>
  <cols>
    <col min="1" max="2" width="0.42578125" style="1" customWidth="1"/>
    <col min="3" max="13" width="0.42578125" style="231" customWidth="1"/>
    <col min="14" max="53" width="0.42578125" style="1" customWidth="1"/>
    <col min="54" max="54" width="21.7109375" style="3" customWidth="1"/>
    <col min="55" max="55" width="6.7109375" style="5" customWidth="1"/>
    <col min="56" max="56" width="3.28515625" style="3" customWidth="1"/>
    <col min="57" max="57" width="8.28515625" customWidth="1"/>
    <col min="58" max="59" width="6.7109375" style="43" customWidth="1"/>
    <col min="60" max="60" width="15.5703125" style="4" customWidth="1"/>
    <col min="61" max="61" width="7.7109375" style="43" customWidth="1"/>
    <col min="62" max="68" width="7.7109375" customWidth="1"/>
    <col min="69" max="69" width="3.42578125" customWidth="1"/>
    <col min="70" max="75" width="7.28515625" customWidth="1"/>
    <col min="76" max="76" width="7.42578125" customWidth="1"/>
    <col min="77" max="77" width="3.42578125" customWidth="1"/>
    <col min="78" max="156" width="0.85546875" customWidth="1"/>
  </cols>
  <sheetData>
    <row r="1" spans="1:158" ht="3.75" customHeight="1" x14ac:dyDescent="0.25"/>
    <row r="2" spans="1:158" ht="3.75" customHeight="1" x14ac:dyDescent="0.25"/>
    <row r="3" spans="1:158" ht="3.75" customHeight="1" x14ac:dyDescent="0.25"/>
    <row r="4" spans="1:158" ht="3.75" customHeight="1" x14ac:dyDescent="0.25"/>
    <row r="5" spans="1:158" ht="3.75" customHeight="1" x14ac:dyDescent="0.25"/>
    <row r="6" spans="1:158" ht="16.5" customHeight="1" x14ac:dyDescent="0.25">
      <c r="AF6" s="365"/>
      <c r="AG6" s="365"/>
      <c r="AH6" s="365"/>
      <c r="AI6" s="365"/>
      <c r="AJ6" s="365"/>
      <c r="AK6" s="365"/>
      <c r="AL6" s="366"/>
      <c r="AM6" s="366"/>
      <c r="AN6" s="366"/>
      <c r="BJ6" s="249">
        <v>1</v>
      </c>
    </row>
    <row r="7" spans="1:158" s="232" customFormat="1" ht="7.5" customHeight="1" x14ac:dyDescent="0.2">
      <c r="C7" s="233"/>
      <c r="D7" s="233"/>
      <c r="E7" s="233"/>
      <c r="F7" s="233"/>
      <c r="G7" s="233"/>
      <c r="H7" s="233"/>
      <c r="I7" s="233"/>
      <c r="J7" s="233"/>
      <c r="K7" s="233"/>
      <c r="L7" s="242"/>
      <c r="M7" s="242"/>
      <c r="N7" s="242"/>
      <c r="O7" s="242"/>
      <c r="P7" s="242"/>
      <c r="Q7" s="242"/>
      <c r="R7" s="242"/>
      <c r="S7" s="242"/>
      <c r="T7" s="242"/>
      <c r="U7" s="242"/>
      <c r="V7" s="242"/>
      <c r="W7" s="243"/>
      <c r="X7" s="243"/>
      <c r="Y7" s="243"/>
      <c r="Z7" s="243"/>
      <c r="AA7" s="243"/>
      <c r="AB7" s="243"/>
      <c r="AC7" s="243"/>
      <c r="AD7" s="243"/>
      <c r="AE7" s="243"/>
      <c r="AF7" s="234"/>
      <c r="AG7" s="234"/>
      <c r="AH7" s="244"/>
      <c r="AI7" s="244"/>
      <c r="AJ7" s="244"/>
      <c r="AK7" s="233"/>
      <c r="AL7" s="233"/>
      <c r="AM7" s="233"/>
      <c r="AN7" s="233"/>
      <c r="AO7" s="245"/>
      <c r="AP7" s="245"/>
      <c r="AQ7" s="245"/>
      <c r="AR7" s="245"/>
      <c r="AS7" s="245"/>
      <c r="AT7" s="245"/>
      <c r="AU7" s="245"/>
      <c r="AV7" s="245"/>
      <c r="AW7" s="235"/>
      <c r="AX7" s="246"/>
      <c r="AY7" s="246"/>
      <c r="AZ7" s="246"/>
      <c r="BA7" s="246"/>
      <c r="BB7" s="247"/>
      <c r="BC7" s="293"/>
      <c r="BD7" s="247"/>
      <c r="BE7" s="247"/>
      <c r="BF7" s="247"/>
      <c r="BG7" s="247"/>
      <c r="BH7" s="247"/>
      <c r="BI7" s="247"/>
      <c r="BJ7" s="247"/>
      <c r="BK7" s="247"/>
      <c r="BL7" s="247"/>
      <c r="BM7" s="247"/>
      <c r="BN7" s="247"/>
      <c r="BO7" s="247"/>
      <c r="BP7" s="247"/>
      <c r="BQ7" s="247"/>
      <c r="BR7" s="247"/>
      <c r="BS7" s="247"/>
      <c r="BT7" s="247"/>
      <c r="BU7" s="247"/>
      <c r="BV7" s="247"/>
      <c r="BW7" s="247"/>
      <c r="BX7" s="247"/>
      <c r="BY7" s="247"/>
      <c r="BZ7" s="247"/>
      <c r="CA7" s="247"/>
      <c r="CB7" s="247"/>
      <c r="CC7" s="247"/>
      <c r="CD7" s="247"/>
      <c r="CE7" s="247"/>
      <c r="CF7" s="247"/>
      <c r="CG7" s="247"/>
      <c r="CH7" s="247"/>
      <c r="CI7" s="247"/>
      <c r="CJ7" s="247"/>
      <c r="CK7" s="247"/>
      <c r="CL7" s="247"/>
      <c r="CM7" s="247"/>
      <c r="CN7" s="247"/>
      <c r="CO7" s="247"/>
      <c r="CP7" s="247"/>
      <c r="CQ7" s="247"/>
      <c r="CR7" s="247"/>
      <c r="CS7" s="247"/>
      <c r="CT7" s="247"/>
      <c r="CU7" s="247"/>
      <c r="CV7" s="247"/>
      <c r="CW7" s="247"/>
      <c r="CX7" s="247"/>
      <c r="CY7" s="247"/>
      <c r="CZ7" s="247"/>
      <c r="DA7" s="247"/>
      <c r="DB7" s="247"/>
      <c r="DC7" s="247"/>
      <c r="DD7" s="247"/>
      <c r="DE7" s="247"/>
      <c r="DF7" s="247"/>
      <c r="DG7" s="247"/>
      <c r="DH7" s="247"/>
      <c r="DI7" s="247"/>
      <c r="DJ7" s="247"/>
      <c r="DK7" s="247"/>
      <c r="DL7" s="247"/>
      <c r="DM7" s="247"/>
      <c r="DN7" s="247"/>
      <c r="DO7" s="247"/>
      <c r="DP7" s="247"/>
      <c r="DQ7" s="247"/>
      <c r="DR7" s="247"/>
      <c r="DS7" s="247"/>
      <c r="DT7" s="247"/>
      <c r="DU7" s="247"/>
      <c r="DV7" s="247"/>
      <c r="DW7" s="247"/>
      <c r="DX7" s="247"/>
      <c r="DY7" s="247"/>
      <c r="DZ7" s="247"/>
      <c r="EA7" s="247"/>
      <c r="EB7" s="247"/>
      <c r="EC7" s="247"/>
      <c r="ED7" s="247"/>
      <c r="EE7" s="247"/>
      <c r="EF7" s="247"/>
      <c r="EG7" s="247"/>
      <c r="EH7" s="247"/>
      <c r="EI7" s="247"/>
      <c r="EJ7" s="247"/>
      <c r="EK7" s="247"/>
      <c r="EL7" s="247"/>
      <c r="EM7" s="247"/>
      <c r="EN7" s="247"/>
      <c r="EO7" s="247"/>
      <c r="EP7" s="247"/>
      <c r="EQ7" s="247"/>
      <c r="ER7" s="247"/>
      <c r="ES7" s="247"/>
      <c r="ET7" s="247"/>
      <c r="EU7" s="247"/>
      <c r="EV7" s="247"/>
      <c r="EW7" s="247"/>
      <c r="EX7" s="247"/>
      <c r="EY7" s="247"/>
      <c r="EZ7" s="247"/>
      <c r="FA7" s="248"/>
      <c r="FB7" s="248"/>
    </row>
    <row r="8" spans="1:158" s="19" customFormat="1" ht="7.5" customHeight="1" x14ac:dyDescent="0.2">
      <c r="C8" s="152"/>
      <c r="D8" s="152"/>
      <c r="E8" s="152"/>
      <c r="F8" s="152"/>
      <c r="G8" s="152"/>
      <c r="H8" s="152"/>
      <c r="I8" s="152"/>
      <c r="J8" s="152"/>
      <c r="K8" s="15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236"/>
      <c r="AH8" s="237"/>
      <c r="AI8" s="237"/>
      <c r="AJ8" s="237"/>
      <c r="AK8" s="236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236"/>
      <c r="AY8" s="236"/>
      <c r="AZ8" s="236"/>
      <c r="BA8" s="236"/>
      <c r="BB8" s="241"/>
      <c r="BC8" s="142"/>
      <c r="BD8" s="142"/>
      <c r="BE8" s="142"/>
      <c r="BF8" s="142"/>
      <c r="BG8" s="142"/>
      <c r="BH8" s="142"/>
      <c r="BI8" s="142"/>
      <c r="BJ8" s="142"/>
      <c r="BK8" s="142"/>
      <c r="BL8" s="142"/>
      <c r="BM8" s="142"/>
      <c r="BN8" s="142"/>
      <c r="BO8" s="142"/>
      <c r="BP8" s="142"/>
      <c r="BQ8" s="142"/>
      <c r="BR8" s="142"/>
      <c r="BS8" s="142"/>
      <c r="BT8" s="142"/>
      <c r="BU8" s="142"/>
      <c r="BV8" s="142"/>
      <c r="BW8" s="142"/>
      <c r="BX8" s="142"/>
      <c r="BY8" s="142"/>
      <c r="BZ8" s="142"/>
      <c r="CA8" s="142"/>
      <c r="CB8" s="142"/>
      <c r="CC8" s="142"/>
      <c r="CD8" s="142"/>
      <c r="CE8" s="142"/>
      <c r="CF8" s="142"/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42"/>
      <c r="DB8" s="142"/>
      <c r="DC8" s="142"/>
      <c r="DD8" s="142"/>
      <c r="DE8" s="142"/>
      <c r="DF8" s="142"/>
      <c r="DG8" s="142"/>
      <c r="DH8" s="142"/>
      <c r="DI8" s="142"/>
      <c r="DJ8" s="142"/>
      <c r="DK8" s="142"/>
      <c r="DL8" s="142"/>
      <c r="DM8" s="142"/>
      <c r="DN8" s="142"/>
      <c r="DO8" s="142"/>
      <c r="DP8" s="142"/>
      <c r="DQ8" s="142"/>
      <c r="DR8" s="142"/>
      <c r="DS8" s="142"/>
      <c r="DT8" s="142"/>
      <c r="DU8" s="142"/>
      <c r="DV8" s="142"/>
      <c r="DW8" s="142"/>
      <c r="DX8" s="142"/>
      <c r="DY8" s="142"/>
      <c r="DZ8" s="142"/>
      <c r="EA8" s="142"/>
      <c r="EB8" s="142"/>
      <c r="EC8" s="142"/>
      <c r="ED8" s="142"/>
      <c r="EE8" s="142"/>
      <c r="EF8" s="142"/>
      <c r="EG8" s="142"/>
      <c r="EH8" s="142"/>
      <c r="EI8" s="142"/>
      <c r="EJ8" s="142"/>
      <c r="EK8" s="142"/>
      <c r="EL8" s="142"/>
      <c r="EM8" s="142"/>
      <c r="EN8" s="142"/>
      <c r="EO8" s="142"/>
      <c r="EP8" s="142"/>
      <c r="EQ8" s="142"/>
      <c r="ER8" s="142"/>
      <c r="ES8" s="142"/>
      <c r="ET8" s="142"/>
      <c r="EU8" s="142"/>
      <c r="EV8" s="142"/>
      <c r="EW8" s="142"/>
      <c r="EX8" s="142"/>
      <c r="EY8" s="142"/>
      <c r="EZ8" s="142"/>
      <c r="FA8" s="73" t="s">
        <v>163</v>
      </c>
      <c r="FB8" s="73" t="s">
        <v>164</v>
      </c>
    </row>
    <row r="9" spans="1:158" s="6" customFormat="1" ht="15.75" customHeight="1" x14ac:dyDescent="0.2">
      <c r="A9" s="19"/>
      <c r="B9" s="19"/>
      <c r="C9" s="152"/>
      <c r="D9" s="152"/>
      <c r="E9" s="152"/>
      <c r="F9" s="152"/>
      <c r="G9" s="152"/>
      <c r="H9" s="152"/>
      <c r="I9" s="152"/>
      <c r="J9" s="152"/>
      <c r="K9" s="152"/>
      <c r="L9" s="142"/>
      <c r="M9" s="142"/>
      <c r="N9" s="236"/>
      <c r="O9" s="236"/>
      <c r="P9" s="236"/>
      <c r="Q9" s="236"/>
      <c r="R9" s="236"/>
      <c r="S9" s="236"/>
      <c r="T9" s="236"/>
      <c r="U9" s="236"/>
      <c r="V9" s="236"/>
      <c r="W9" s="236"/>
      <c r="X9" s="236"/>
      <c r="Y9" s="236"/>
      <c r="Z9" s="236"/>
      <c r="AA9" s="236"/>
      <c r="AB9" s="236"/>
      <c r="AC9" s="236"/>
      <c r="AD9" s="236"/>
      <c r="AE9" s="236"/>
      <c r="AF9" s="237"/>
      <c r="AG9" s="237"/>
      <c r="AH9" s="237"/>
      <c r="AI9" s="237"/>
      <c r="AJ9" s="237"/>
      <c r="AK9" s="236"/>
      <c r="AL9" s="236"/>
      <c r="AM9" s="236"/>
      <c r="AN9" s="236"/>
      <c r="AO9" s="236"/>
      <c r="AP9" s="236"/>
      <c r="AQ9" s="236"/>
      <c r="AR9" s="236"/>
      <c r="AS9" s="236"/>
      <c r="AT9" s="236"/>
      <c r="AU9" s="236"/>
      <c r="AV9" s="236"/>
      <c r="AW9" s="142"/>
      <c r="AX9" s="142"/>
      <c r="AY9" s="142"/>
      <c r="AZ9" s="142"/>
      <c r="BA9" s="142"/>
      <c r="BB9" s="38"/>
      <c r="BC9" s="37"/>
      <c r="BD9" s="8"/>
      <c r="BE9" s="37"/>
      <c r="BF9" s="37"/>
      <c r="BG9" s="37"/>
      <c r="BH9" s="8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292">
        <v>5</v>
      </c>
      <c r="FB9" s="292">
        <v>3</v>
      </c>
    </row>
    <row r="10" spans="1:158" s="4" customFormat="1" ht="14.25" customHeight="1" x14ac:dyDescent="0.25">
      <c r="A10" s="142"/>
      <c r="B10" s="142"/>
      <c r="C10" s="142"/>
      <c r="D10" s="142"/>
      <c r="E10" s="142"/>
      <c r="F10" s="142"/>
      <c r="G10" s="142"/>
      <c r="H10" s="238"/>
      <c r="I10" s="239"/>
      <c r="J10" s="239"/>
      <c r="K10" s="239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/>
      <c r="BA10" s="142"/>
      <c r="BB10" s="3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</row>
    <row r="11" spans="1:158" s="4" customFormat="1" ht="3" customHeight="1" x14ac:dyDescent="0.25">
      <c r="A11" s="142"/>
      <c r="B11" s="142"/>
      <c r="C11" s="142"/>
      <c r="D11" s="142"/>
      <c r="E11" s="142"/>
      <c r="F11" s="142"/>
      <c r="G11" s="142"/>
      <c r="H11" s="238"/>
      <c r="I11" s="239"/>
      <c r="J11" s="239"/>
      <c r="K11" s="239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3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FA11" s="8"/>
      <c r="FB11" s="8"/>
    </row>
    <row r="12" spans="1:158" s="4" customFormat="1" ht="3" customHeight="1" x14ac:dyDescent="0.25">
      <c r="A12" s="142"/>
      <c r="B12" s="142"/>
      <c r="C12" s="142"/>
      <c r="D12" s="142"/>
      <c r="E12" s="142"/>
      <c r="F12" s="142"/>
      <c r="G12" s="142"/>
      <c r="H12" s="238"/>
      <c r="I12" s="239"/>
      <c r="J12" s="239"/>
      <c r="K12" s="239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3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</row>
    <row r="13" spans="1:158" s="4" customFormat="1" ht="3" customHeight="1" x14ac:dyDescent="0.25">
      <c r="A13" s="142"/>
      <c r="B13" s="142"/>
      <c r="C13" s="142"/>
      <c r="D13" s="142"/>
      <c r="E13" s="142"/>
      <c r="F13" s="142"/>
      <c r="G13" s="142"/>
      <c r="H13" s="238"/>
      <c r="I13" s="239"/>
      <c r="J13" s="239"/>
      <c r="K13" s="239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38"/>
      <c r="BC13" s="8"/>
      <c r="BD13" s="8"/>
      <c r="BG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</row>
    <row r="14" spans="1:158" s="4" customFormat="1" ht="3" customHeight="1" thickBot="1" x14ac:dyDescent="0.3">
      <c r="A14" s="142"/>
      <c r="B14" s="142"/>
      <c r="C14" s="142"/>
      <c r="D14" s="142"/>
      <c r="E14" s="142"/>
      <c r="F14" s="142"/>
      <c r="G14" s="142"/>
      <c r="H14" s="238"/>
      <c r="I14" s="239"/>
      <c r="J14" s="239"/>
      <c r="K14" s="239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142"/>
      <c r="AU14" s="142"/>
      <c r="AV14" s="142"/>
      <c r="AW14" s="142"/>
      <c r="AX14" s="142"/>
      <c r="AY14" s="142"/>
      <c r="AZ14" s="142"/>
      <c r="BA14" s="142"/>
      <c r="BB14" s="38"/>
      <c r="BC14" s="8"/>
      <c r="BD14" s="8"/>
      <c r="BG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</row>
    <row r="15" spans="1:158" ht="17.25" customHeight="1" thickBot="1" x14ac:dyDescent="0.4">
      <c r="A15" s="360"/>
      <c r="B15" s="360"/>
      <c r="C15" s="360"/>
      <c r="D15" s="360"/>
      <c r="E15" s="360"/>
      <c r="F15" s="1"/>
      <c r="G15" s="1"/>
      <c r="H15" s="230"/>
      <c r="I15" s="1"/>
      <c r="J15" s="1"/>
      <c r="AV15" s="240"/>
      <c r="BF15" s="54"/>
      <c r="BG15" s="50"/>
      <c r="BH15" s="40"/>
      <c r="BI15" s="50"/>
      <c r="BJ15" s="250"/>
      <c r="BK15" s="250"/>
      <c r="BL15" s="250"/>
      <c r="BM15" s="250"/>
      <c r="BN15" s="250"/>
      <c r="BO15" s="250"/>
      <c r="BP15" s="251"/>
      <c r="BQ15" s="71"/>
      <c r="BR15" s="252"/>
      <c r="BS15" s="253"/>
      <c r="BT15" s="253"/>
      <c r="BU15" s="253"/>
      <c r="BV15" s="253"/>
      <c r="BW15" s="253"/>
      <c r="BX15" s="254"/>
    </row>
    <row r="16" spans="1:158" s="6" customFormat="1" ht="10.5" customHeight="1" thickBot="1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52"/>
      <c r="L16" s="152"/>
      <c r="M16" s="152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46"/>
      <c r="BC16" s="294">
        <v>1</v>
      </c>
      <c r="BD16" s="11"/>
      <c r="BE16" s="367"/>
      <c r="BF16" s="55" t="str">
        <f>IF(BI16=1,"X",0)</f>
        <v>X</v>
      </c>
      <c r="BG16" s="51">
        <f>IF(BI16&gt;0,SUMPRODUCT(($BI$16:BI16=BI16)*($BF$16:BF16="X")))</f>
        <v>1</v>
      </c>
      <c r="BH16" s="39" t="s">
        <v>37</v>
      </c>
      <c r="BI16" s="20">
        <f>BC16</f>
        <v>1</v>
      </c>
      <c r="BJ16" s="26" t="str">
        <f ca="1">IF(ISERROR(VLOOKUP(BJ19,$BG$16:$BH$19,2,0)),"",(VLOOKUP(BJ19,$BG$16:$BH$19,2,0)))</f>
        <v>A4</v>
      </c>
      <c r="BK16" s="26" t="str">
        <f t="shared" ref="BK16:BP16" ca="1" si="0">IF(ISERROR(VLOOKUP(BK19,$BG$16:$BH$19,2,0)),"",(VLOOKUP(BK19,$BG$16:$BH$19,2,0)))</f>
        <v>A2</v>
      </c>
      <c r="BL16" s="26" t="str">
        <f t="shared" ca="1" si="0"/>
        <v>A2</v>
      </c>
      <c r="BM16" s="26" t="str">
        <f t="shared" ca="1" si="0"/>
        <v>A4</v>
      </c>
      <c r="BN16" s="26" t="str">
        <f t="shared" ca="1" si="0"/>
        <v>A1</v>
      </c>
      <c r="BO16" s="26" t="str">
        <f t="shared" ca="1" si="0"/>
        <v>A2</v>
      </c>
      <c r="BP16" s="26" t="str">
        <f t="shared" ca="1" si="0"/>
        <v>A1</v>
      </c>
      <c r="BR16" s="14" t="str">
        <f ca="1">BJ16</f>
        <v>A4</v>
      </c>
      <c r="BS16" s="14" t="str">
        <f t="shared" ref="BS16" ca="1" si="1">BK16</f>
        <v>A2</v>
      </c>
      <c r="BT16" s="14" t="str">
        <f ca="1">BL16</f>
        <v>A2</v>
      </c>
      <c r="BU16" s="14" t="str">
        <f ca="1">BM16</f>
        <v>A4</v>
      </c>
      <c r="BV16" s="14" t="str">
        <f ca="1">BN16</f>
        <v>A1</v>
      </c>
      <c r="BW16" s="14" t="str">
        <f ca="1">BO16</f>
        <v>A2</v>
      </c>
      <c r="BX16" s="14" t="str">
        <f ca="1">BP16</f>
        <v>A1</v>
      </c>
    </row>
    <row r="17" spans="1:76" s="6" customFormat="1" ht="10.5" customHeight="1" thickBot="1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52"/>
      <c r="L17" s="152"/>
      <c r="M17" s="152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46"/>
      <c r="BC17" s="294">
        <v>0</v>
      </c>
      <c r="BD17" s="11"/>
      <c r="BE17" s="368"/>
      <c r="BF17" s="55" t="str">
        <f t="shared" ref="BF17:BF40" si="2">IF(BI17=1,"X",0)</f>
        <v>X</v>
      </c>
      <c r="BG17" s="51">
        <f>IF(BI17&gt;0,SUMPRODUCT(($BI$16:BI17=BI17)*($BF$16:BF17="X")))</f>
        <v>2</v>
      </c>
      <c r="BH17" s="39" t="s">
        <v>38</v>
      </c>
      <c r="BI17" s="21">
        <f>BI16</f>
        <v>1</v>
      </c>
      <c r="BJ17" s="9"/>
      <c r="BK17" s="9"/>
      <c r="BL17" s="9"/>
      <c r="BM17" s="9"/>
      <c r="BN17" s="9"/>
      <c r="BO17" s="9"/>
      <c r="BP17" s="10"/>
      <c r="BR17" s="16" t="str">
        <f>BJ20</f>
        <v>A5</v>
      </c>
      <c r="BS17" s="16" t="str">
        <f t="shared" ref="BS17" si="3">BK20</f>
        <v>A5</v>
      </c>
      <c r="BT17" s="16" t="str">
        <f t="shared" ref="BT17:BX18" si="4">BL20</f>
        <v>A5</v>
      </c>
      <c r="BU17" s="16" t="str">
        <f t="shared" si="4"/>
        <v>A5</v>
      </c>
      <c r="BV17" s="16" t="str">
        <f t="shared" si="4"/>
        <v>A5</v>
      </c>
      <c r="BW17" s="16" t="str">
        <f t="shared" si="4"/>
        <v>A5</v>
      </c>
      <c r="BX17" s="16" t="str">
        <f t="shared" si="4"/>
        <v>A5</v>
      </c>
    </row>
    <row r="18" spans="1:76" s="4" customFormat="1" ht="10.5" customHeight="1" thickBot="1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  <c r="AP18" s="142"/>
      <c r="AQ18" s="142"/>
      <c r="AR18" s="142"/>
      <c r="AS18" s="142"/>
      <c r="AT18" s="142"/>
      <c r="AU18" s="142"/>
      <c r="AV18" s="142"/>
      <c r="AW18" s="142"/>
      <c r="AX18" s="142"/>
      <c r="AY18" s="142"/>
      <c r="AZ18" s="142"/>
      <c r="BA18" s="142"/>
      <c r="BB18" s="146"/>
      <c r="BC18" s="294">
        <v>0</v>
      </c>
      <c r="BD18" s="7"/>
      <c r="BE18" s="368"/>
      <c r="BF18" s="55">
        <f t="shared" si="2"/>
        <v>0</v>
      </c>
      <c r="BG18" s="51" t="b">
        <f>IF(BI18&gt;0,SUMPRODUCT(($BI$16:BI18=BI18)*($BF$16:BF18="X")))</f>
        <v>0</v>
      </c>
      <c r="BH18" s="39" t="s">
        <v>39</v>
      </c>
      <c r="BI18" s="22">
        <f>BC18</f>
        <v>0</v>
      </c>
      <c r="BJ18" s="92">
        <f>IF(BK18=0,0,1)</f>
        <v>1</v>
      </c>
      <c r="BK18" s="22">
        <f>COUNTIF(BI16:BI19,"&gt;0")</f>
        <v>3</v>
      </c>
      <c r="BL18" s="12"/>
      <c r="BM18" s="12"/>
      <c r="BN18" s="12"/>
      <c r="BO18" s="12"/>
      <c r="BP18" s="13"/>
      <c r="BR18" s="15" t="str">
        <f ca="1">BJ21</f>
        <v>A7</v>
      </c>
      <c r="BS18" s="15" t="str">
        <f t="shared" ref="BS18" ca="1" si="5">BK21</f>
        <v>A7</v>
      </c>
      <c r="BT18" s="15" t="str">
        <f t="shared" ca="1" si="4"/>
        <v>A8</v>
      </c>
      <c r="BU18" s="15" t="str">
        <f t="shared" ca="1" si="4"/>
        <v>A7</v>
      </c>
      <c r="BV18" s="15" t="str">
        <f t="shared" ca="1" si="4"/>
        <v>A7</v>
      </c>
      <c r="BW18" s="15" t="str">
        <f t="shared" ca="1" si="4"/>
        <v>A6</v>
      </c>
      <c r="BX18" s="15" t="str">
        <f t="shared" ca="1" si="4"/>
        <v>A6</v>
      </c>
    </row>
    <row r="19" spans="1:76" s="6" customFormat="1" ht="10.5" customHeight="1" thickBot="1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52"/>
      <c r="L19" s="152"/>
      <c r="M19" s="152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46"/>
      <c r="BC19" s="294">
        <v>1</v>
      </c>
      <c r="BD19" s="11"/>
      <c r="BE19" s="368"/>
      <c r="BF19" s="55" t="str">
        <f t="shared" si="2"/>
        <v>X</v>
      </c>
      <c r="BG19" s="51">
        <f>IF(BI19&gt;0,SUMPRODUCT(($BI$16:BI19=BI19)*($BF$16:BF19="X")))</f>
        <v>3</v>
      </c>
      <c r="BH19" s="39" t="s">
        <v>40</v>
      </c>
      <c r="BI19" s="23">
        <f>BC19</f>
        <v>1</v>
      </c>
      <c r="BJ19" s="25">
        <f ca="1">IF($BJ$6=1,RANDBETWEEN($BJ$18,$BK$18))</f>
        <v>3</v>
      </c>
      <c r="BK19" s="25">
        <f t="shared" ref="BK19:BP19" ca="1" si="6">IF($BJ$6=1,RANDBETWEEN($BJ$18,$BK$18))</f>
        <v>2</v>
      </c>
      <c r="BL19" s="25">
        <f t="shared" ca="1" si="6"/>
        <v>2</v>
      </c>
      <c r="BM19" s="25">
        <f t="shared" ca="1" si="6"/>
        <v>3</v>
      </c>
      <c r="BN19" s="25">
        <f t="shared" ca="1" si="6"/>
        <v>1</v>
      </c>
      <c r="BO19" s="25">
        <f t="shared" ca="1" si="6"/>
        <v>2</v>
      </c>
      <c r="BP19" s="25">
        <f t="shared" ca="1" si="6"/>
        <v>1</v>
      </c>
      <c r="BR19" s="16" t="str">
        <f ca="1">BJ29</f>
        <v/>
      </c>
      <c r="BS19" s="16" t="str">
        <f t="shared" ref="BS19" ca="1" si="7">BK29</f>
        <v/>
      </c>
      <c r="BT19" s="16" t="str">
        <f t="shared" ref="BT19:BX20" ca="1" si="8">BL29</f>
        <v/>
      </c>
      <c r="BU19" s="16" t="str">
        <f t="shared" ca="1" si="8"/>
        <v/>
      </c>
      <c r="BV19" s="16" t="str">
        <f t="shared" ca="1" si="8"/>
        <v/>
      </c>
      <c r="BW19" s="16" t="str">
        <f t="shared" ca="1" si="8"/>
        <v/>
      </c>
      <c r="BX19" s="16" t="str">
        <f t="shared" ca="1" si="8"/>
        <v/>
      </c>
    </row>
    <row r="20" spans="1:76" s="6" customFormat="1" ht="10.5" customHeight="1" thickBot="1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52"/>
      <c r="L20" s="152"/>
      <c r="M20" s="152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46"/>
      <c r="BC20" s="294">
        <v>1</v>
      </c>
      <c r="BD20" s="11"/>
      <c r="BE20" s="368"/>
      <c r="BF20" s="55" t="str">
        <f t="shared" si="2"/>
        <v>X</v>
      </c>
      <c r="BG20" s="37"/>
      <c r="BH20" s="39" t="s">
        <v>41</v>
      </c>
      <c r="BI20" s="100">
        <v>1</v>
      </c>
      <c r="BJ20" s="93" t="str">
        <f>IF($BI$20=1,$BH$20,"")</f>
        <v>A5</v>
      </c>
      <c r="BK20" s="93" t="str">
        <f t="shared" ref="BK20:BP20" si="9">IF($BI$20=1,$BH$20,"")</f>
        <v>A5</v>
      </c>
      <c r="BL20" s="93" t="str">
        <f t="shared" si="9"/>
        <v>A5</v>
      </c>
      <c r="BM20" s="93" t="str">
        <f t="shared" si="9"/>
        <v>A5</v>
      </c>
      <c r="BN20" s="93" t="str">
        <f t="shared" si="9"/>
        <v>A5</v>
      </c>
      <c r="BO20" s="93" t="str">
        <f t="shared" si="9"/>
        <v>A5</v>
      </c>
      <c r="BP20" s="93" t="str">
        <f t="shared" si="9"/>
        <v>A5</v>
      </c>
      <c r="BR20" s="36" t="str">
        <f ca="1">BJ30</f>
        <v>A15</v>
      </c>
      <c r="BS20" s="36" t="str">
        <f t="shared" ref="BS20" ca="1" si="10">BK30</f>
        <v>A17</v>
      </c>
      <c r="BT20" s="36" t="str">
        <f t="shared" ca="1" si="8"/>
        <v>A15</v>
      </c>
      <c r="BU20" s="36" t="str">
        <f t="shared" ca="1" si="8"/>
        <v>A15</v>
      </c>
      <c r="BV20" s="36" t="str">
        <f t="shared" ca="1" si="8"/>
        <v>A16</v>
      </c>
      <c r="BW20" s="36" t="str">
        <f t="shared" ca="1" si="8"/>
        <v>A15</v>
      </c>
      <c r="BX20" s="36" t="str">
        <f t="shared" ca="1" si="8"/>
        <v>A17</v>
      </c>
    </row>
    <row r="21" spans="1:76" s="6" customFormat="1" ht="10.5" customHeight="1" thickBo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52"/>
      <c r="L21" s="152"/>
      <c r="M21" s="152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46"/>
      <c r="BC21" s="294">
        <v>1</v>
      </c>
      <c r="BD21" s="11"/>
      <c r="BE21" s="368"/>
      <c r="BF21" s="55" t="str">
        <f t="shared" si="2"/>
        <v>X</v>
      </c>
      <c r="BG21" s="51">
        <f>IF(BI21&gt;0,SUMPRODUCT(($BI$21:BI21=BI21)*($BF$21:BF21="X")))</f>
        <v>1</v>
      </c>
      <c r="BH21" s="39" t="s">
        <v>42</v>
      </c>
      <c r="BI21" s="20">
        <f>BC20</f>
        <v>1</v>
      </c>
      <c r="BJ21" s="26" t="str">
        <f ca="1">IF(ISERROR(VLOOKUP(BJ28,$BG$21:$BH$28,2,0)),"",(VLOOKUP(BJ28,$BG$21:$BH$28,2,0)))</f>
        <v>A7</v>
      </c>
      <c r="BK21" s="26" t="str">
        <f t="shared" ref="BK21:BP21" ca="1" si="11">IF(ISERROR(VLOOKUP(BK28,$BG$21:$BH$28,2,0)),"",(VLOOKUP(BK28,$BG$21:$BH$28,2,0)))</f>
        <v>A7</v>
      </c>
      <c r="BL21" s="26" t="str">
        <f t="shared" ca="1" si="11"/>
        <v>A8</v>
      </c>
      <c r="BM21" s="26" t="str">
        <f t="shared" ca="1" si="11"/>
        <v>A7</v>
      </c>
      <c r="BN21" s="26" t="str">
        <f t="shared" ca="1" si="11"/>
        <v>A7</v>
      </c>
      <c r="BO21" s="26" t="str">
        <f t="shared" ca="1" si="11"/>
        <v>A6</v>
      </c>
      <c r="BP21" s="26" t="str">
        <f t="shared" ca="1" si="11"/>
        <v>A6</v>
      </c>
      <c r="BR21" s="17" t="str">
        <f ca="1">BJ33</f>
        <v>A20</v>
      </c>
      <c r="BS21" s="17" t="str">
        <f t="shared" ref="BS21" ca="1" si="12">BK33</f>
        <v/>
      </c>
      <c r="BT21" s="17" t="str">
        <f ca="1">BL33</f>
        <v>A18</v>
      </c>
      <c r="BU21" s="17" t="str">
        <f ca="1">BM33</f>
        <v/>
      </c>
      <c r="BV21" s="17" t="str">
        <f ca="1">BN33</f>
        <v/>
      </c>
      <c r="BW21" s="17" t="str">
        <f ca="1">BO33</f>
        <v>A20</v>
      </c>
      <c r="BX21" s="17" t="str">
        <f ca="1">BP33</f>
        <v/>
      </c>
    </row>
    <row r="22" spans="1:76" s="6" customFormat="1" ht="10.5" customHeight="1" thickBot="1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52"/>
      <c r="L22" s="152"/>
      <c r="M22" s="152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46"/>
      <c r="BC22" s="294">
        <v>0</v>
      </c>
      <c r="BD22" s="11"/>
      <c r="BE22" s="368"/>
      <c r="BF22" s="55" t="str">
        <f t="shared" si="2"/>
        <v>X</v>
      </c>
      <c r="BG22" s="51">
        <f>IF(BI22&gt;0,SUMPRODUCT(($BI$21:BI22=BI22)*($BF$21:BF22="X")))</f>
        <v>2</v>
      </c>
      <c r="BH22" s="39" t="s">
        <v>43</v>
      </c>
      <c r="BI22" s="21">
        <f>BC20</f>
        <v>1</v>
      </c>
      <c r="BJ22" s="9"/>
      <c r="BK22" s="9"/>
      <c r="BL22" s="9"/>
      <c r="BM22" s="9"/>
      <c r="BN22" s="9"/>
      <c r="BO22" s="9"/>
      <c r="BP22" s="10"/>
      <c r="BR22" s="337"/>
      <c r="BS22" s="337"/>
      <c r="BT22" s="337"/>
      <c r="BU22" s="337"/>
      <c r="BV22" s="337"/>
      <c r="BW22" s="337"/>
      <c r="BX22" s="337"/>
    </row>
    <row r="23" spans="1:76" s="6" customFormat="1" ht="10.5" customHeight="1" thickBot="1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52"/>
      <c r="L23" s="152"/>
      <c r="M23" s="152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46"/>
      <c r="BC23" s="294">
        <v>0</v>
      </c>
      <c r="BD23" s="11"/>
      <c r="BE23" s="368"/>
      <c r="BF23" s="55" t="str">
        <f t="shared" si="2"/>
        <v>X</v>
      </c>
      <c r="BG23" s="51">
        <f>IF(BI23&gt;0,SUMPRODUCT(($BI$21:BI23=BI23)*($BF$21:BF23="X")))</f>
        <v>3</v>
      </c>
      <c r="BH23" s="39" t="s">
        <v>44</v>
      </c>
      <c r="BI23" s="21">
        <f>BC21</f>
        <v>1</v>
      </c>
      <c r="BJ23" s="9"/>
      <c r="BK23" s="9"/>
      <c r="BL23" s="9"/>
      <c r="BM23" s="9"/>
      <c r="BN23" s="9"/>
      <c r="BO23" s="9"/>
      <c r="BP23" s="10"/>
      <c r="BR23" s="41" t="str">
        <f t="shared" ref="BR23:BS23" ca="1" si="13">BJ42</f>
        <v>B2</v>
      </c>
      <c r="BS23" s="41" t="str">
        <f t="shared" ca="1" si="13"/>
        <v>B8</v>
      </c>
      <c r="BT23" s="41" t="str">
        <f ca="1">BL42</f>
        <v>B7</v>
      </c>
      <c r="BU23" s="41" t="str">
        <f>BM42</f>
        <v/>
      </c>
      <c r="BV23" s="42" t="str">
        <f ca="1">BN42</f>
        <v>B11</v>
      </c>
      <c r="BW23" s="41" t="str">
        <f>BO42</f>
        <v/>
      </c>
      <c r="BX23" s="41" t="str">
        <f ca="1">BP42</f>
        <v>B3</v>
      </c>
    </row>
    <row r="24" spans="1:76" s="6" customFormat="1" ht="10.5" customHeight="1" thickBot="1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52"/>
      <c r="L24" s="152"/>
      <c r="M24" s="152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46"/>
      <c r="BC24" s="294">
        <v>1</v>
      </c>
      <c r="BD24" s="11"/>
      <c r="BE24" s="368"/>
      <c r="BF24" s="55">
        <f t="shared" si="2"/>
        <v>0</v>
      </c>
      <c r="BG24" s="51" t="b">
        <f>IF(BI24&gt;0,SUMPRODUCT(($BI$21:BI24=BI24)*($BF$21:BF24="X")))</f>
        <v>0</v>
      </c>
      <c r="BH24" s="39" t="s">
        <v>45</v>
      </c>
      <c r="BI24" s="21">
        <f>BC22</f>
        <v>0</v>
      </c>
      <c r="BJ24" s="9"/>
      <c r="BK24" s="9"/>
      <c r="BL24" s="9"/>
      <c r="BM24" s="9"/>
      <c r="BN24" s="9"/>
      <c r="BO24" s="9"/>
      <c r="BP24" s="10"/>
      <c r="BQ24" s="236"/>
      <c r="BR24" s="68" t="str">
        <f t="shared" ref="BR24:BS24" ca="1" si="14">BJ53</f>
        <v>B18</v>
      </c>
      <c r="BS24" s="68" t="str">
        <f t="shared" ca="1" si="14"/>
        <v>B26</v>
      </c>
      <c r="BT24" s="68" t="str">
        <f ca="1">BL53</f>
        <v>B22</v>
      </c>
      <c r="BU24" s="68" t="str">
        <f ca="1">BM53</f>
        <v>B15</v>
      </c>
      <c r="BV24" s="69" t="str">
        <f ca="1">BN53</f>
        <v>B22</v>
      </c>
      <c r="BW24" s="68" t="str">
        <f ca="1">BO53</f>
        <v>B26</v>
      </c>
      <c r="BX24" s="68" t="str">
        <f ca="1">BP53</f>
        <v>B21</v>
      </c>
    </row>
    <row r="25" spans="1:76" s="6" customFormat="1" ht="10.5" customHeight="1" thickBot="1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52"/>
      <c r="L25" s="152"/>
      <c r="M25" s="152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46"/>
      <c r="BC25" s="294">
        <v>1</v>
      </c>
      <c r="BD25" s="11"/>
      <c r="BE25" s="368"/>
      <c r="BF25" s="55">
        <f t="shared" si="2"/>
        <v>0</v>
      </c>
      <c r="BG25" s="51" t="b">
        <f>IF(BI25&gt;0,SUMPRODUCT(($BI$21:BI25=BI25)*($BF$21:BF25="X")))</f>
        <v>0</v>
      </c>
      <c r="BH25" s="39" t="s">
        <v>46</v>
      </c>
      <c r="BI25" s="21">
        <f>BC22</f>
        <v>0</v>
      </c>
      <c r="BJ25" s="9"/>
      <c r="BK25" s="9"/>
      <c r="BL25" s="9"/>
      <c r="BM25" s="9"/>
      <c r="BN25" s="9"/>
      <c r="BO25" s="9"/>
      <c r="BP25" s="10"/>
      <c r="BQ25" s="236"/>
      <c r="BR25" s="48" t="str">
        <f t="shared" ref="BR25:BS25" ca="1" si="15">BJ69</f>
        <v>B33</v>
      </c>
      <c r="BS25" s="48" t="str">
        <f t="shared" ca="1" si="15"/>
        <v>B33</v>
      </c>
      <c r="BT25" s="48" t="str">
        <f ca="1">BL69</f>
        <v>B33</v>
      </c>
      <c r="BU25" s="48" t="str">
        <f ca="1">BM69</f>
        <v>B33</v>
      </c>
      <c r="BV25" s="67" t="str">
        <f ca="1">BN69</f>
        <v>B33</v>
      </c>
      <c r="BW25" s="48" t="str">
        <f ca="1">BO69</f>
        <v/>
      </c>
      <c r="BX25" s="48" t="str">
        <f ca="1">BP69</f>
        <v/>
      </c>
    </row>
    <row r="26" spans="1:76" s="6" customFormat="1" ht="10.5" customHeight="1" thickBot="1" x14ac:dyDescent="0.25">
      <c r="A26" s="19"/>
      <c r="B26" s="19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46"/>
      <c r="BC26" s="294">
        <v>1</v>
      </c>
      <c r="BD26" s="11"/>
      <c r="BE26" s="368"/>
      <c r="BF26" s="55">
        <f t="shared" si="2"/>
        <v>0</v>
      </c>
      <c r="BG26" s="51" t="b">
        <f>IF(BI26&gt;0,SUMPRODUCT(($BI$21:BI26=BI26)*($BF$21:BF26="X")))</f>
        <v>0</v>
      </c>
      <c r="BH26" s="39" t="s">
        <v>47</v>
      </c>
      <c r="BI26" s="21">
        <f>BC22</f>
        <v>0</v>
      </c>
      <c r="BJ26" s="9"/>
      <c r="BK26" s="9"/>
      <c r="BL26" s="9"/>
      <c r="BM26" s="9"/>
      <c r="BN26" s="9"/>
      <c r="BO26" s="9"/>
      <c r="BP26" s="10"/>
      <c r="BQ26" s="236"/>
      <c r="BR26" s="62" t="str">
        <f t="shared" ref="BR26:BS26" ca="1" si="16">BJ75</f>
        <v>B35</v>
      </c>
      <c r="BS26" s="62" t="str">
        <f t="shared" ca="1" si="16"/>
        <v>B37</v>
      </c>
      <c r="BT26" s="62" t="str">
        <f ca="1">BL75</f>
        <v>B37</v>
      </c>
      <c r="BU26" s="62" t="str">
        <f ca="1">BM75</f>
        <v>B34</v>
      </c>
      <c r="BV26" s="70" t="str">
        <f ca="1">BN75</f>
        <v>B34</v>
      </c>
      <c r="BW26" s="62" t="str">
        <f ca="1">BO75</f>
        <v>B37</v>
      </c>
      <c r="BX26" s="62" t="str">
        <f ca="1">BP75</f>
        <v>B41</v>
      </c>
    </row>
    <row r="27" spans="1:76" s="6" customFormat="1" ht="10.5" customHeight="1" thickBot="1" x14ac:dyDescent="0.25">
      <c r="A27" s="19"/>
      <c r="B27" s="19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46"/>
      <c r="BC27" s="294">
        <v>1</v>
      </c>
      <c r="BD27" s="11"/>
      <c r="BE27" s="368"/>
      <c r="BF27" s="55">
        <f t="shared" si="2"/>
        <v>0</v>
      </c>
      <c r="BG27" s="51" t="b">
        <f>IF(BI27&gt;0,SUMPRODUCT(($BI$21:BI27=BI27)*($BF$21:BF27="X")))</f>
        <v>0</v>
      </c>
      <c r="BH27" s="39" t="s">
        <v>48</v>
      </c>
      <c r="BI27" s="21">
        <f>BC23</f>
        <v>0</v>
      </c>
      <c r="BJ27" s="92">
        <f>IF(BK27=0,0,1)</f>
        <v>1</v>
      </c>
      <c r="BK27" s="22">
        <f>COUNTIF(BG21:BG28,"&gt;0")</f>
        <v>3</v>
      </c>
      <c r="BL27" s="9"/>
      <c r="BM27" s="9"/>
      <c r="BN27" s="9"/>
      <c r="BO27" s="9"/>
      <c r="BP27" s="10"/>
      <c r="BQ27" s="236"/>
      <c r="BR27" s="59" t="str">
        <f t="shared" ref="BR27:BS27" ca="1" si="17">BJ88</f>
        <v>B47</v>
      </c>
      <c r="BS27" s="59" t="str">
        <f t="shared" ca="1" si="17"/>
        <v>B48</v>
      </c>
      <c r="BT27" s="59" t="str">
        <f ca="1">BL88</f>
        <v>B47</v>
      </c>
      <c r="BU27" s="59" t="str">
        <f ca="1">BM88</f>
        <v>B48</v>
      </c>
      <c r="BV27" s="59" t="str">
        <f ca="1">BN88</f>
        <v>B47</v>
      </c>
      <c r="BW27" s="59" t="str">
        <f ca="1">BO88</f>
        <v>B48</v>
      </c>
      <c r="BX27" s="59" t="str">
        <f ca="1">BP88</f>
        <v>B47</v>
      </c>
    </row>
    <row r="28" spans="1:76" s="6" customFormat="1" ht="10.5" customHeight="1" thickBot="1" x14ac:dyDescent="0.25">
      <c r="A28" s="19"/>
      <c r="B28" s="19"/>
      <c r="C28" s="152"/>
      <c r="D28" s="152"/>
      <c r="E28" s="152"/>
      <c r="F28" s="152"/>
      <c r="G28" s="152"/>
      <c r="H28" s="152"/>
      <c r="I28" s="152"/>
      <c r="J28" s="152"/>
      <c r="K28" s="152"/>
      <c r="L28" s="338"/>
      <c r="M28" s="338"/>
      <c r="N28" s="338"/>
      <c r="O28" s="142"/>
      <c r="P28" s="142"/>
      <c r="Q28" s="142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46"/>
      <c r="BC28" s="294">
        <v>1</v>
      </c>
      <c r="BD28" s="11"/>
      <c r="BE28" s="368"/>
      <c r="BF28" s="55">
        <f t="shared" si="2"/>
        <v>0</v>
      </c>
      <c r="BG28" s="51" t="b">
        <f>IF(BI28&gt;0,SUMPRODUCT(($BI$21:BI28=BI28)*($BF$21:BF28="X")))</f>
        <v>0</v>
      </c>
      <c r="BH28" s="39" t="s">
        <v>49</v>
      </c>
      <c r="BI28" s="23">
        <f>BC23</f>
        <v>0</v>
      </c>
      <c r="BJ28" s="94">
        <f ca="1">IF($BJ$6=1,RANDBETWEEN($BJ$27,$BK$27))</f>
        <v>2</v>
      </c>
      <c r="BK28" s="27">
        <f t="shared" ref="BK28:BP28" ca="1" si="18">IF($BJ$6=1,RANDBETWEEN($BJ$27,$BK$27))</f>
        <v>2</v>
      </c>
      <c r="BL28" s="27">
        <f t="shared" ca="1" si="18"/>
        <v>3</v>
      </c>
      <c r="BM28" s="27">
        <f t="shared" ca="1" si="18"/>
        <v>2</v>
      </c>
      <c r="BN28" s="27">
        <f t="shared" ca="1" si="18"/>
        <v>2</v>
      </c>
      <c r="BO28" s="27">
        <f t="shared" ca="1" si="18"/>
        <v>1</v>
      </c>
      <c r="BP28" s="27">
        <f t="shared" ca="1" si="18"/>
        <v>1</v>
      </c>
      <c r="BQ28" s="236"/>
      <c r="BR28" s="72" t="str">
        <f t="shared" ref="BR28:BS28" si="19">BJ93</f>
        <v>B52</v>
      </c>
      <c r="BS28" s="72" t="str">
        <f t="shared" si="19"/>
        <v>B52</v>
      </c>
      <c r="BT28" s="72" t="str">
        <f>BL93</f>
        <v>B52</v>
      </c>
      <c r="BU28" s="72" t="str">
        <f>BM93</f>
        <v>B52</v>
      </c>
      <c r="BV28" s="72" t="str">
        <f>BN93</f>
        <v>B52</v>
      </c>
      <c r="BW28" s="72" t="str">
        <f>BO93</f>
        <v>B52</v>
      </c>
      <c r="BX28" s="72" t="str">
        <f>BP93</f>
        <v>B52</v>
      </c>
    </row>
    <row r="29" spans="1:76" s="6" customFormat="1" ht="10.5" customHeight="1" thickBot="1" x14ac:dyDescent="0.25">
      <c r="A29" s="19"/>
      <c r="B29" s="19"/>
      <c r="C29" s="152"/>
      <c r="D29" s="152"/>
      <c r="E29" s="152"/>
      <c r="F29" s="152"/>
      <c r="G29" s="152"/>
      <c r="H29" s="152"/>
      <c r="I29" s="152"/>
      <c r="J29" s="152"/>
      <c r="K29" s="152"/>
      <c r="L29" s="142"/>
      <c r="M29" s="142"/>
      <c r="N29" s="142"/>
      <c r="O29" s="142"/>
      <c r="P29" s="142"/>
      <c r="Q29" s="142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46"/>
      <c r="BC29" s="294">
        <v>0</v>
      </c>
      <c r="BD29" s="11"/>
      <c r="BE29" s="368"/>
      <c r="BF29" s="55" t="str">
        <f t="shared" si="2"/>
        <v>X</v>
      </c>
      <c r="BG29" s="37"/>
      <c r="BH29" s="39" t="s">
        <v>50</v>
      </c>
      <c r="BI29" s="100">
        <f>BC24</f>
        <v>1</v>
      </c>
      <c r="BJ29" s="95" t="str">
        <f ca="1">IF(AND($BI$29=1,OR(BJ21="A21",BJ21="A22")),$BH$29,"")</f>
        <v/>
      </c>
      <c r="BK29" s="95" t="str">
        <f t="shared" ref="BK29:BP29" ca="1" si="20">IF(AND($BI$29=1,OR(BK21="A21",BK21="A22")),$BH$29,"")</f>
        <v/>
      </c>
      <c r="BL29" s="95" t="str">
        <f t="shared" ca="1" si="20"/>
        <v/>
      </c>
      <c r="BM29" s="95" t="str">
        <f t="shared" ca="1" si="20"/>
        <v/>
      </c>
      <c r="BN29" s="95" t="str">
        <f t="shared" ca="1" si="20"/>
        <v/>
      </c>
      <c r="BO29" s="95" t="str">
        <f t="shared" ca="1" si="20"/>
        <v/>
      </c>
      <c r="BP29" s="95" t="str">
        <f t="shared" ca="1" si="20"/>
        <v/>
      </c>
      <c r="BQ29" s="236"/>
      <c r="BR29" s="339"/>
      <c r="BS29" s="339"/>
      <c r="BT29" s="339"/>
      <c r="BU29" s="339"/>
      <c r="BV29" s="339"/>
      <c r="BW29" s="339"/>
      <c r="BX29" s="339"/>
    </row>
    <row r="30" spans="1:76" s="6" customFormat="1" ht="10.5" customHeight="1" thickBot="1" x14ac:dyDescent="0.25">
      <c r="A30" s="19"/>
      <c r="B30" s="19"/>
      <c r="C30" s="152"/>
      <c r="D30" s="152"/>
      <c r="E30" s="152"/>
      <c r="F30" s="152"/>
      <c r="G30" s="152"/>
      <c r="H30" s="152"/>
      <c r="I30" s="152"/>
      <c r="J30" s="152"/>
      <c r="K30" s="152"/>
      <c r="L30" s="142"/>
      <c r="M30" s="142"/>
      <c r="N30" s="142"/>
      <c r="O30" s="142"/>
      <c r="P30" s="142"/>
      <c r="Q30" s="142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46"/>
      <c r="BC30" s="294">
        <v>1</v>
      </c>
      <c r="BD30" s="11"/>
      <c r="BE30" s="368"/>
      <c r="BF30" s="55" t="str">
        <f>IF(BI30=1,"X",0)</f>
        <v>X</v>
      </c>
      <c r="BG30" s="51">
        <f>IF(BI30&gt;0,SUMPRODUCT(($BI$30:BI30=BI30)*($BF$30:BF30="X")))</f>
        <v>1</v>
      </c>
      <c r="BH30" s="39" t="s">
        <v>51</v>
      </c>
      <c r="BI30" s="20">
        <f>BC25</f>
        <v>1</v>
      </c>
      <c r="BJ30" s="96" t="str">
        <f ca="1">IF(ISERROR(VLOOKUP(BJ32,$BG$30:$BH$32,2,0)),"",(VLOOKUP(BJ32,$BG$30:$BH$32,2,0)))</f>
        <v>A15</v>
      </c>
      <c r="BK30" s="66" t="str">
        <f t="shared" ref="BK30:BP30" ca="1" si="21">IF(ISERROR(VLOOKUP(BK32,$BG$30:$BH$32,2,0)),"",(VLOOKUP(BK32,$BG$30:$BH$32,2,0)))</f>
        <v>A17</v>
      </c>
      <c r="BL30" s="66" t="str">
        <f t="shared" ca="1" si="21"/>
        <v>A15</v>
      </c>
      <c r="BM30" s="66" t="str">
        <f t="shared" ca="1" si="21"/>
        <v>A15</v>
      </c>
      <c r="BN30" s="66" t="str">
        <f t="shared" ca="1" si="21"/>
        <v>A16</v>
      </c>
      <c r="BO30" s="66" t="str">
        <f t="shared" ca="1" si="21"/>
        <v>A15</v>
      </c>
      <c r="BP30" s="66" t="str">
        <f t="shared" ca="1" si="21"/>
        <v>A17</v>
      </c>
      <c r="BQ30" s="236"/>
      <c r="BR30" s="340" t="str">
        <f t="shared" ref="BR30:BS30" ca="1" si="22">BJ95</f>
        <v>C8</v>
      </c>
      <c r="BS30" s="340" t="str">
        <f t="shared" ca="1" si="22"/>
        <v>C1</v>
      </c>
      <c r="BT30" s="340" t="str">
        <f ca="1">BL95</f>
        <v>C8</v>
      </c>
      <c r="BU30" s="340" t="str">
        <f>BM95</f>
        <v/>
      </c>
      <c r="BV30" s="340" t="str">
        <f>BN95</f>
        <v/>
      </c>
      <c r="BW30" s="340" t="str">
        <f>BO95</f>
        <v/>
      </c>
      <c r="BX30" s="340" t="str">
        <f>BP95</f>
        <v/>
      </c>
    </row>
    <row r="31" spans="1:76" s="6" customFormat="1" ht="10.5" customHeight="1" thickBot="1" x14ac:dyDescent="0.25">
      <c r="A31" s="19"/>
      <c r="B31" s="19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46"/>
      <c r="BC31" s="294">
        <v>0</v>
      </c>
      <c r="BD31" s="11"/>
      <c r="BE31" s="368"/>
      <c r="BF31" s="55" t="str">
        <f t="shared" ref="BF31:BF32" si="23">IF(BI31=1,"X",0)</f>
        <v>X</v>
      </c>
      <c r="BG31" s="51">
        <f>IF(BI31&gt;0,SUMPRODUCT(($BI$30:BI31=BI31)*($BF$30:BF31="X")))</f>
        <v>2</v>
      </c>
      <c r="BH31" s="39" t="s">
        <v>52</v>
      </c>
      <c r="BI31" s="21">
        <f>BI30</f>
        <v>1</v>
      </c>
      <c r="BJ31" s="28">
        <v>1</v>
      </c>
      <c r="BK31" s="29">
        <f>COUNTIF(BG30:BG32,"&gt;0")</f>
        <v>3</v>
      </c>
      <c r="BL31" s="32"/>
      <c r="BM31" s="32"/>
      <c r="BN31" s="32"/>
      <c r="BO31" s="32"/>
      <c r="BP31" s="28"/>
      <c r="BQ31" s="236"/>
      <c r="BR31" s="74" t="str">
        <f t="shared" ref="BR31:BS31" ca="1" si="24">BJ106</f>
        <v>C27</v>
      </c>
      <c r="BS31" s="74" t="str">
        <f t="shared" ca="1" si="24"/>
        <v>C24</v>
      </c>
      <c r="BT31" s="74" t="str">
        <f ca="1">BL106</f>
        <v>C25</v>
      </c>
      <c r="BU31" s="74" t="str">
        <f ca="1">BM106</f>
        <v>C23</v>
      </c>
      <c r="BV31" s="74" t="str">
        <f ca="1">BN106</f>
        <v>C25</v>
      </c>
      <c r="BW31" s="74" t="str">
        <f ca="1">BO106</f>
        <v>C12</v>
      </c>
      <c r="BX31" s="74" t="str">
        <f ca="1">BP106</f>
        <v>C23</v>
      </c>
    </row>
    <row r="32" spans="1:76" s="6" customFormat="1" ht="10.5" customHeight="1" thickBot="1" x14ac:dyDescent="0.25">
      <c r="A32" s="19"/>
      <c r="B32" s="19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46"/>
      <c r="BC32" s="294">
        <v>1</v>
      </c>
      <c r="BD32" s="11"/>
      <c r="BE32" s="368"/>
      <c r="BF32" s="55" t="str">
        <f t="shared" si="23"/>
        <v>X</v>
      </c>
      <c r="BG32" s="51">
        <f>IF(BI32&gt;0,SUMPRODUCT(($BI$30:BI32=BI32)*($BF$30:BF32="X")))</f>
        <v>3</v>
      </c>
      <c r="BH32" s="39" t="s">
        <v>53</v>
      </c>
      <c r="BI32" s="24">
        <f>BI30</f>
        <v>1</v>
      </c>
      <c r="BJ32" s="97">
        <f ca="1">IF($BJ$6=1,RANDBETWEEN($BJ$31,$BK$31))</f>
        <v>1</v>
      </c>
      <c r="BK32" s="30">
        <f t="shared" ref="BK32:BP32" ca="1" si="25">IF($BJ$6=1,RANDBETWEEN($BJ$31,$BK$31))</f>
        <v>3</v>
      </c>
      <c r="BL32" s="30">
        <f t="shared" ca="1" si="25"/>
        <v>1</v>
      </c>
      <c r="BM32" s="30">
        <f t="shared" ca="1" si="25"/>
        <v>1</v>
      </c>
      <c r="BN32" s="30">
        <f t="shared" ca="1" si="25"/>
        <v>2</v>
      </c>
      <c r="BO32" s="30">
        <f t="shared" ca="1" si="25"/>
        <v>1</v>
      </c>
      <c r="BP32" s="30">
        <f t="shared" ca="1" si="25"/>
        <v>3</v>
      </c>
      <c r="BQ32" s="19"/>
      <c r="BR32" s="341" t="str">
        <f t="shared" ref="BR32:BS32" ca="1" si="26">BJ122</f>
        <v>C30</v>
      </c>
      <c r="BS32" s="341" t="str">
        <f t="shared" ca="1" si="26"/>
        <v>C31</v>
      </c>
      <c r="BT32" s="341" t="str">
        <f ca="1">BL122</f>
        <v>C30</v>
      </c>
      <c r="BU32" s="341" t="str">
        <f ca="1">BM122</f>
        <v>C32</v>
      </c>
      <c r="BV32" s="341" t="str">
        <f ca="1">BN122</f>
        <v>C30</v>
      </c>
      <c r="BW32" s="341" t="str">
        <f ca="1">BO122</f>
        <v>C33</v>
      </c>
      <c r="BX32" s="341" t="str">
        <f ca="1">BP122</f>
        <v>C32</v>
      </c>
    </row>
    <row r="33" spans="1:76" s="6" customFormat="1" ht="10.5" customHeight="1" thickBot="1" x14ac:dyDescent="0.25">
      <c r="A33" s="19"/>
      <c r="B33" s="19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46"/>
      <c r="BC33" s="5"/>
      <c r="BD33" s="3"/>
      <c r="BE33" s="368"/>
      <c r="BF33" s="55" t="str">
        <f t="shared" si="2"/>
        <v>X</v>
      </c>
      <c r="BG33" s="51">
        <f>IF(BI33&gt;0,SUMPRODUCT(($BI$30:BI33=BI33)*($BF$30:BF33="X")))</f>
        <v>4</v>
      </c>
      <c r="BH33" s="39" t="s">
        <v>54</v>
      </c>
      <c r="BI33" s="20">
        <f>BC26</f>
        <v>1</v>
      </c>
      <c r="BJ33" s="31" t="str">
        <f ca="1">IF(ISERROR(VLOOKUP(BJ40,$BG$33:$BH$40,2,0)),"",(VLOOKUP(BJ40,$BG$33:$BH$40,2,0)))</f>
        <v>A20</v>
      </c>
      <c r="BK33" s="31" t="str">
        <f t="shared" ref="BK33:BP33" ca="1" si="27">IF(ISERROR(VLOOKUP(BK40,$BG$33:$BH$40,2,0)),"",(VLOOKUP(BK40,$BG$33:$BH$40,2,0)))</f>
        <v/>
      </c>
      <c r="BL33" s="31" t="str">
        <f t="shared" ca="1" si="27"/>
        <v>A18</v>
      </c>
      <c r="BM33" s="31" t="str">
        <f t="shared" ca="1" si="27"/>
        <v/>
      </c>
      <c r="BN33" s="31" t="str">
        <f t="shared" ca="1" si="27"/>
        <v/>
      </c>
      <c r="BO33" s="31" t="str">
        <f t="shared" ca="1" si="27"/>
        <v>A20</v>
      </c>
      <c r="BP33" s="31" t="str">
        <f t="shared" ca="1" si="27"/>
        <v/>
      </c>
      <c r="BR33" s="341" t="str">
        <f t="shared" ref="BR33:BS33" ca="1" si="28">BJ128</f>
        <v>C41</v>
      </c>
      <c r="BS33" s="341" t="str">
        <f t="shared" ca="1" si="28"/>
        <v>C34</v>
      </c>
      <c r="BT33" s="341" t="str">
        <f ca="1">BL128</f>
        <v>C37</v>
      </c>
      <c r="BU33" s="341" t="str">
        <f ca="1">BM128</f>
        <v>C41</v>
      </c>
      <c r="BV33" s="341" t="str">
        <f ca="1">BN128</f>
        <v>C37</v>
      </c>
      <c r="BW33" s="341" t="str">
        <f ca="1">BO128</f>
        <v>C34</v>
      </c>
      <c r="BX33" s="341" t="str">
        <f ca="1">BP128</f>
        <v>C46</v>
      </c>
    </row>
    <row r="34" spans="1:76" s="6" customFormat="1" ht="10.5" customHeight="1" thickBot="1" x14ac:dyDescent="0.25">
      <c r="A34" s="19"/>
      <c r="B34" s="19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46"/>
      <c r="BC34" s="5"/>
      <c r="BD34" s="3"/>
      <c r="BE34" s="368"/>
      <c r="BF34" s="55" t="str">
        <f t="shared" si="2"/>
        <v>X</v>
      </c>
      <c r="BG34" s="51">
        <f>IF(BI34&gt;0,SUMPRODUCT(($BI$30:BI34=BI34)*($BF$30:BF34="X")))</f>
        <v>5</v>
      </c>
      <c r="BH34" s="39" t="s">
        <v>55</v>
      </c>
      <c r="BI34" s="21">
        <f>BC27</f>
        <v>1</v>
      </c>
      <c r="BJ34" s="9"/>
      <c r="BK34" s="9"/>
      <c r="BL34" s="9"/>
      <c r="BM34" s="9"/>
      <c r="BN34" s="9"/>
      <c r="BO34" s="9"/>
      <c r="BP34" s="10"/>
      <c r="BR34" s="74" t="str">
        <f t="shared" ref="BR34:BS34" ca="1" si="29">BJ141</f>
        <v>C49</v>
      </c>
      <c r="BS34" s="74" t="str">
        <f t="shared" ca="1" si="29"/>
        <v>C50</v>
      </c>
      <c r="BT34" s="74" t="str">
        <f ca="1">BL141</f>
        <v>C49</v>
      </c>
      <c r="BU34" s="74" t="str">
        <f ca="1">BM141</f>
        <v>C49</v>
      </c>
      <c r="BV34" s="74" t="str">
        <f ca="1">BN141</f>
        <v>C49</v>
      </c>
      <c r="BW34" s="74" t="str">
        <f ca="1">BO141</f>
        <v>C51</v>
      </c>
      <c r="BX34" s="74" t="str">
        <f ca="1">BP141</f>
        <v>C51</v>
      </c>
    </row>
    <row r="35" spans="1:76" s="6" customFormat="1" ht="10.5" customHeight="1" thickBot="1" x14ac:dyDescent="0.25">
      <c r="A35" s="19"/>
      <c r="B35" s="19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46"/>
      <c r="BC35" s="5"/>
      <c r="BD35" s="3"/>
      <c r="BE35" s="368"/>
      <c r="BF35" s="55" t="str">
        <f t="shared" si="2"/>
        <v>X</v>
      </c>
      <c r="BG35" s="51">
        <f>IF(BI35&gt;0,SUMPRODUCT(($BI$30:BI35=BI35)*($BF$30:BF35="X")))</f>
        <v>6</v>
      </c>
      <c r="BH35" s="39" t="s">
        <v>56</v>
      </c>
      <c r="BI35" s="21">
        <f>BC28</f>
        <v>1</v>
      </c>
      <c r="BJ35" s="9"/>
      <c r="BK35" s="9"/>
      <c r="BL35" s="9"/>
      <c r="BM35" s="9"/>
      <c r="BN35" s="9"/>
      <c r="BO35" s="9"/>
      <c r="BP35" s="10"/>
      <c r="BR35" s="73" t="str">
        <f t="shared" ref="BR35:BS35" si="30">BJ146</f>
        <v>C52</v>
      </c>
      <c r="BS35" s="73" t="str">
        <f t="shared" si="30"/>
        <v>C52</v>
      </c>
      <c r="BT35" s="73" t="str">
        <f>BL146</f>
        <v>C52</v>
      </c>
      <c r="BU35" s="73" t="str">
        <f>BM146</f>
        <v>C52</v>
      </c>
      <c r="BV35" s="73" t="str">
        <f>BN146</f>
        <v>C52</v>
      </c>
      <c r="BW35" s="73" t="str">
        <f>BO146</f>
        <v>C52</v>
      </c>
      <c r="BX35" s="73" t="str">
        <f>BP146</f>
        <v>C52</v>
      </c>
    </row>
    <row r="36" spans="1:76" s="6" customFormat="1" ht="10.5" customHeight="1" thickBot="1" x14ac:dyDescent="0.25">
      <c r="A36" s="19"/>
      <c r="B36" s="19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46"/>
      <c r="BC36" s="5"/>
      <c r="BD36" s="3"/>
      <c r="BE36" s="368"/>
      <c r="BF36" s="55" t="str">
        <f t="shared" si="2"/>
        <v>X</v>
      </c>
      <c r="BG36" s="51">
        <f>IF(BI36&gt;0,SUMPRODUCT(($BI$30:BI36=BI36)*($BF$30:BF36="X")))</f>
        <v>7</v>
      </c>
      <c r="BH36" s="39" t="s">
        <v>57</v>
      </c>
      <c r="BI36" s="21">
        <f>BI35</f>
        <v>1</v>
      </c>
      <c r="BJ36" s="9"/>
      <c r="BK36" s="9"/>
      <c r="BL36" s="9"/>
      <c r="BM36" s="9"/>
      <c r="BN36" s="9"/>
      <c r="BO36" s="9"/>
      <c r="BP36" s="10"/>
      <c r="BR36" s="342"/>
      <c r="BS36" s="342"/>
      <c r="BT36" s="342"/>
      <c r="BU36" s="342"/>
      <c r="BV36" s="342"/>
      <c r="BW36" s="342"/>
      <c r="BX36" s="342"/>
    </row>
    <row r="37" spans="1:76" s="6" customFormat="1" ht="10.5" customHeight="1" thickBot="1" x14ac:dyDescent="0.25">
      <c r="A37" s="19"/>
      <c r="B37" s="19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46"/>
      <c r="BC37" s="5"/>
      <c r="BD37" s="3"/>
      <c r="BE37" s="368"/>
      <c r="BF37" s="55">
        <f t="shared" si="2"/>
        <v>0</v>
      </c>
      <c r="BG37" s="51" t="b">
        <f>IF(BI37&gt;0,SUMPRODUCT(($BI$30:BI37=BI37)*($BF$30:BF37="X")))</f>
        <v>0</v>
      </c>
      <c r="BH37" s="39" t="s">
        <v>58</v>
      </c>
      <c r="BI37" s="21">
        <f>BC29</f>
        <v>0</v>
      </c>
      <c r="BJ37" s="9"/>
      <c r="BK37" s="9"/>
      <c r="BL37" s="9"/>
      <c r="BM37" s="9"/>
      <c r="BN37" s="9"/>
      <c r="BO37" s="9"/>
      <c r="BP37" s="10"/>
      <c r="BR37" s="341" t="str">
        <f t="shared" ref="BR37:BS37" ca="1" si="31">BJ147</f>
        <v>D4</v>
      </c>
      <c r="BS37" s="341" t="str">
        <f t="shared" ca="1" si="31"/>
        <v>D2</v>
      </c>
      <c r="BT37" s="341" t="str">
        <f ca="1">BL147</f>
        <v>D4</v>
      </c>
      <c r="BU37" s="341" t="str">
        <f ca="1">BM147</f>
        <v>D4</v>
      </c>
      <c r="BV37" s="341" t="str">
        <f ca="1">BN147</f>
        <v>D2</v>
      </c>
      <c r="BW37" s="341" t="str">
        <f ca="1">BO147</f>
        <v>D4</v>
      </c>
      <c r="BX37" s="341" t="str">
        <f ca="1">BP147</f>
        <v>D2</v>
      </c>
    </row>
    <row r="38" spans="1:76" s="6" customFormat="1" ht="10.5" customHeight="1" thickBot="1" x14ac:dyDescent="0.25">
      <c r="A38" s="19"/>
      <c r="B38" s="19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46"/>
      <c r="BC38" s="5"/>
      <c r="BD38" s="3"/>
      <c r="BE38" s="368"/>
      <c r="BF38" s="55" t="str">
        <f t="shared" si="2"/>
        <v>X</v>
      </c>
      <c r="BG38" s="51">
        <f>IF(BI38&gt;0,SUMPRODUCT(($BI$30:BI38=BI38)*($BF$30:BF38="X")))</f>
        <v>8</v>
      </c>
      <c r="BH38" s="39" t="s">
        <v>59</v>
      </c>
      <c r="BI38" s="21">
        <f>BC30</f>
        <v>1</v>
      </c>
      <c r="BJ38" s="9"/>
      <c r="BK38" s="9"/>
      <c r="BL38" s="9"/>
      <c r="BM38" s="9"/>
      <c r="BN38" s="9"/>
      <c r="BO38" s="9"/>
      <c r="BP38" s="10"/>
      <c r="BR38" s="341" t="str">
        <f t="shared" ref="BR38:BS39" si="32">BJ151</f>
        <v>D5</v>
      </c>
      <c r="BS38" s="341" t="str">
        <f t="shared" si="32"/>
        <v>D5</v>
      </c>
      <c r="BT38" s="341" t="str">
        <f t="shared" ref="BT38:BX39" si="33">BL151</f>
        <v>D5</v>
      </c>
      <c r="BU38" s="341" t="str">
        <f t="shared" si="33"/>
        <v>D5</v>
      </c>
      <c r="BV38" s="341" t="str">
        <f t="shared" si="33"/>
        <v>D5</v>
      </c>
      <c r="BW38" s="341" t="str">
        <f t="shared" si="33"/>
        <v>D5</v>
      </c>
      <c r="BX38" s="341" t="str">
        <f t="shared" si="33"/>
        <v>D5</v>
      </c>
    </row>
    <row r="39" spans="1:76" s="6" customFormat="1" ht="10.5" customHeight="1" thickBot="1" x14ac:dyDescent="0.25">
      <c r="A39" s="19"/>
      <c r="B39" s="19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46"/>
      <c r="BC39" s="5"/>
      <c r="BD39" s="3"/>
      <c r="BE39" s="368"/>
      <c r="BF39" s="55">
        <f t="shared" si="2"/>
        <v>0</v>
      </c>
      <c r="BG39" s="51" t="b">
        <f>IF(BI39&gt;0,SUMPRODUCT(($BI$30:BI39=BI39)*($BF$30:BF39="X")))</f>
        <v>0</v>
      </c>
      <c r="BH39" s="39" t="s">
        <v>60</v>
      </c>
      <c r="BI39" s="21">
        <f>BC31</f>
        <v>0</v>
      </c>
      <c r="BJ39" s="98">
        <f>IF(BK39=0,0,1)</f>
        <v>1</v>
      </c>
      <c r="BK39" s="33">
        <f>COUNTIF(BG33:BG40,"&gt;0")</f>
        <v>6</v>
      </c>
      <c r="BL39" s="19"/>
      <c r="BM39" s="19"/>
      <c r="BN39" s="19"/>
      <c r="BO39" s="19"/>
      <c r="BP39" s="35"/>
      <c r="BR39" s="341" t="str">
        <f t="shared" ca="1" si="32"/>
        <v>D9</v>
      </c>
      <c r="BS39" s="341" t="str">
        <f t="shared" ca="1" si="32"/>
        <v>D10</v>
      </c>
      <c r="BT39" s="341" t="str">
        <f t="shared" ca="1" si="33"/>
        <v>D7</v>
      </c>
      <c r="BU39" s="341" t="str">
        <f t="shared" ca="1" si="33"/>
        <v>D7</v>
      </c>
      <c r="BV39" s="341" t="str">
        <f t="shared" ca="1" si="33"/>
        <v>D9</v>
      </c>
      <c r="BW39" s="341" t="str">
        <f t="shared" ca="1" si="33"/>
        <v>D6</v>
      </c>
      <c r="BX39" s="341" t="str">
        <f t="shared" ca="1" si="33"/>
        <v>D7</v>
      </c>
    </row>
    <row r="40" spans="1:76" s="6" customFormat="1" ht="10.5" customHeight="1" thickBot="1" x14ac:dyDescent="0.25">
      <c r="A40" s="19"/>
      <c r="B40" s="19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46"/>
      <c r="BC40" s="5"/>
      <c r="BD40" s="3"/>
      <c r="BE40" s="368"/>
      <c r="BF40" s="55" t="str">
        <f t="shared" si="2"/>
        <v>X</v>
      </c>
      <c r="BG40" s="51">
        <f>IF(BI40&gt;0,SUMPRODUCT(($BI$30:BI40=BI40)*($BF$30:BF40="X")),100)</f>
        <v>9</v>
      </c>
      <c r="BH40" s="39" t="s">
        <v>61</v>
      </c>
      <c r="BI40" s="23">
        <f>BC32</f>
        <v>1</v>
      </c>
      <c r="BJ40" s="34">
        <f ca="1">IF($BJ$6=1,RANDBETWEEN($BJ$39,$BK$39))</f>
        <v>6</v>
      </c>
      <c r="BK40" s="34">
        <f t="shared" ref="BK40:BP40" ca="1" si="34">IF($BJ$6=1,RANDBETWEEN($BJ$39,$BK$39))</f>
        <v>2</v>
      </c>
      <c r="BL40" s="34">
        <f t="shared" ca="1" si="34"/>
        <v>4</v>
      </c>
      <c r="BM40" s="34">
        <f t="shared" ca="1" si="34"/>
        <v>3</v>
      </c>
      <c r="BN40" s="34">
        <f t="shared" ca="1" si="34"/>
        <v>1</v>
      </c>
      <c r="BO40" s="34">
        <f t="shared" ca="1" si="34"/>
        <v>6</v>
      </c>
      <c r="BP40" s="34">
        <f t="shared" ca="1" si="34"/>
        <v>2</v>
      </c>
      <c r="BR40" s="341" t="str">
        <f t="shared" ref="BR40:BS41" ca="1" si="35">BJ160</f>
        <v/>
      </c>
      <c r="BS40" s="341" t="str">
        <f t="shared" ca="1" si="35"/>
        <v/>
      </c>
      <c r="BT40" s="341" t="str">
        <f t="shared" ref="BT40:BX41" ca="1" si="36">BL160</f>
        <v>D14</v>
      </c>
      <c r="BU40" s="341" t="str">
        <f t="shared" ca="1" si="36"/>
        <v>D14</v>
      </c>
      <c r="BV40" s="341" t="str">
        <f t="shared" ca="1" si="36"/>
        <v/>
      </c>
      <c r="BW40" s="341" t="str">
        <f t="shared" ca="1" si="36"/>
        <v>D14</v>
      </c>
      <c r="BX40" s="341" t="str">
        <f t="shared" ca="1" si="36"/>
        <v>D14</v>
      </c>
    </row>
    <row r="41" spans="1:76" s="6" customFormat="1" ht="10.5" customHeight="1" thickBot="1" x14ac:dyDescent="0.25">
      <c r="A41" s="19"/>
      <c r="B41" s="19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46"/>
      <c r="BC41" s="5"/>
      <c r="BD41" s="3"/>
      <c r="BE41" s="343"/>
      <c r="BF41" s="43"/>
      <c r="BG41" s="43"/>
      <c r="BH41" s="4"/>
      <c r="BI41" s="99"/>
      <c r="BR41" s="341" t="str">
        <f t="shared" ca="1" si="35"/>
        <v>D16</v>
      </c>
      <c r="BS41" s="341" t="str">
        <f t="shared" ca="1" si="35"/>
        <v>D15</v>
      </c>
      <c r="BT41" s="341" t="str">
        <f t="shared" ca="1" si="36"/>
        <v>D15</v>
      </c>
      <c r="BU41" s="341" t="str">
        <f t="shared" ca="1" si="36"/>
        <v>D16</v>
      </c>
      <c r="BV41" s="341" t="str">
        <f t="shared" ca="1" si="36"/>
        <v>D16</v>
      </c>
      <c r="BW41" s="341" t="str">
        <f t="shared" ca="1" si="36"/>
        <v>D15</v>
      </c>
      <c r="BX41" s="341" t="str">
        <f t="shared" ca="1" si="36"/>
        <v>D15</v>
      </c>
    </row>
    <row r="42" spans="1:76" s="6" customFormat="1" ht="10.5" customHeight="1" thickBot="1" x14ac:dyDescent="0.25">
      <c r="A42" s="19"/>
      <c r="B42" s="19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361"/>
      <c r="BB42" s="146"/>
      <c r="BC42" s="295">
        <v>1</v>
      </c>
      <c r="BD42" s="3"/>
      <c r="BE42" s="362"/>
      <c r="BF42" s="56" t="str">
        <f>IF(BI42=1,"X",0)</f>
        <v>X</v>
      </c>
      <c r="BG42" s="52">
        <f>IF(BI42&gt;0,SUMPRODUCT(($BI$42:BI42=BI42)*($BF$42:BF42="X")))</f>
        <v>1</v>
      </c>
      <c r="BH42" s="156" t="s">
        <v>5</v>
      </c>
      <c r="BI42" s="56">
        <f>BC42</f>
        <v>1</v>
      </c>
      <c r="BJ42" s="175" t="str">
        <f ca="1">IF(ISERROR(VLOOKUP(BJ52,$BG$42:$BH$52,2,0)),"",(VLOOKUP(BJ52,$BG$42:$BH$52,2,0)))</f>
        <v>B2</v>
      </c>
      <c r="BK42" s="175" t="str">
        <f t="shared" ref="BK42:BP42" ca="1" si="37">IF(ISERROR(VLOOKUP(BK52,$BG$42:$BH$52,2,0)),"",(VLOOKUP(BK52,$BG$42:$BH$52,2,0)))</f>
        <v>B8</v>
      </c>
      <c r="BL42" s="175" t="str">
        <f t="shared" ca="1" si="37"/>
        <v>B7</v>
      </c>
      <c r="BM42" s="175" t="str">
        <f t="shared" si="37"/>
        <v/>
      </c>
      <c r="BN42" s="175" t="str">
        <f t="shared" ca="1" si="37"/>
        <v>B11</v>
      </c>
      <c r="BO42" s="175" t="str">
        <f t="shared" si="37"/>
        <v/>
      </c>
      <c r="BP42" s="176" t="str">
        <f t="shared" ca="1" si="37"/>
        <v>B3</v>
      </c>
      <c r="BR42" s="341" t="str">
        <f t="shared" ref="BR42:BS42" ca="1" si="38">BJ164</f>
        <v>D24</v>
      </c>
      <c r="BS42" s="341" t="str">
        <f t="shared" ca="1" si="38"/>
        <v>D24</v>
      </c>
      <c r="BT42" s="341" t="str">
        <f ca="1">BL164</f>
        <v>D24</v>
      </c>
      <c r="BU42" s="341" t="str">
        <f ca="1">BM164</f>
        <v>D24</v>
      </c>
      <c r="BV42" s="341" t="str">
        <f ca="1">BN164</f>
        <v>D24</v>
      </c>
      <c r="BW42" s="341" t="str">
        <f ca="1">BO164</f>
        <v>D24</v>
      </c>
      <c r="BX42" s="341" t="str">
        <f ca="1">BP164</f>
        <v>D24</v>
      </c>
    </row>
    <row r="43" spans="1:76" ht="15.75" thickBot="1" x14ac:dyDescent="0.3">
      <c r="BA43" s="361"/>
      <c r="BB43" s="146"/>
      <c r="BC43" s="295">
        <v>1</v>
      </c>
      <c r="BE43" s="363"/>
      <c r="BF43" s="56" t="str">
        <f t="shared" ref="BF43:BF59" si="39">IF(BI43=1,"X",0)</f>
        <v>X</v>
      </c>
      <c r="BG43" s="52">
        <f>IF(BI43&gt;0,SUMPRODUCT(($BI$42:BI43=BI43)*($BF$42:BF43="X")))</f>
        <v>2</v>
      </c>
      <c r="BH43" s="41" t="s">
        <v>4</v>
      </c>
      <c r="BI43" s="44">
        <f t="shared" ref="BI43" si="40">BC43</f>
        <v>1</v>
      </c>
      <c r="BJ43" s="2"/>
      <c r="BK43" s="2"/>
      <c r="BL43" s="2"/>
      <c r="BM43" s="2"/>
      <c r="BN43" s="2"/>
      <c r="BO43" s="2"/>
      <c r="BP43" s="159"/>
    </row>
    <row r="44" spans="1:76" ht="12.75" customHeight="1" thickBot="1" x14ac:dyDescent="0.3">
      <c r="BA44" s="361"/>
      <c r="BB44" s="146"/>
      <c r="BC44" s="295">
        <v>1</v>
      </c>
      <c r="BE44" s="363"/>
      <c r="BF44" s="56" t="str">
        <f t="shared" si="39"/>
        <v>X</v>
      </c>
      <c r="BG44" s="52">
        <f>IF(BI44&gt;0,SUMPRODUCT(($BI$42:BI44=BI44)*($BF$42:BF44="X")))</f>
        <v>3</v>
      </c>
      <c r="BH44" s="41" t="s">
        <v>6</v>
      </c>
      <c r="BI44" s="44">
        <f>BC44</f>
        <v>1</v>
      </c>
      <c r="BJ44" s="2"/>
      <c r="BK44" s="2"/>
      <c r="BL44" s="2"/>
      <c r="BM44" s="2"/>
      <c r="BN44" s="2"/>
      <c r="BO44" s="2"/>
      <c r="BP44" s="159"/>
      <c r="BR44" t="str">
        <f ca="1">IF(BR16="","",BR16)</f>
        <v>A4</v>
      </c>
      <c r="BS44" t="str">
        <f t="shared" ref="BS44:BX44" ca="1" si="41">IF(BS16="","",BS16)</f>
        <v>A2</v>
      </c>
      <c r="BT44" t="str">
        <f t="shared" ca="1" si="41"/>
        <v>A2</v>
      </c>
      <c r="BU44" t="str">
        <f t="shared" ca="1" si="41"/>
        <v>A4</v>
      </c>
      <c r="BV44" t="str">
        <f t="shared" ca="1" si="41"/>
        <v>A1</v>
      </c>
      <c r="BW44" t="str">
        <f t="shared" ca="1" si="41"/>
        <v>A2</v>
      </c>
      <c r="BX44" t="str">
        <f t="shared" ca="1" si="41"/>
        <v>A1</v>
      </c>
    </row>
    <row r="45" spans="1:76" ht="12.75" customHeight="1" thickBot="1" x14ac:dyDescent="0.4">
      <c r="BA45" s="361"/>
      <c r="BB45" s="146"/>
      <c r="BC45" s="296">
        <v>0</v>
      </c>
      <c r="BD45" s="18"/>
      <c r="BE45" s="363"/>
      <c r="BF45" s="56" t="str">
        <f t="shared" si="39"/>
        <v>X</v>
      </c>
      <c r="BG45" s="52">
        <f>IF(BI45&gt;0,SUMPRODUCT(($BI$42:BI45=BI45)*($BF$42:BF45="X")))</f>
        <v>4</v>
      </c>
      <c r="BH45" s="41" t="s">
        <v>7</v>
      </c>
      <c r="BI45" s="45">
        <f>BI44</f>
        <v>1</v>
      </c>
      <c r="BJ45" s="2"/>
      <c r="BK45" s="2"/>
      <c r="BL45" s="2"/>
      <c r="BM45" s="2"/>
      <c r="BN45" s="2"/>
      <c r="BO45" s="2"/>
      <c r="BP45" s="159"/>
      <c r="BR45" t="str">
        <f t="shared" ref="BR45:BX45" si="42">IF(BR17="","",BR17)</f>
        <v>A5</v>
      </c>
      <c r="BS45" t="str">
        <f t="shared" si="42"/>
        <v>A5</v>
      </c>
      <c r="BT45" t="str">
        <f t="shared" si="42"/>
        <v>A5</v>
      </c>
      <c r="BU45" t="str">
        <f t="shared" si="42"/>
        <v>A5</v>
      </c>
      <c r="BV45" t="str">
        <f t="shared" si="42"/>
        <v>A5</v>
      </c>
      <c r="BW45" t="str">
        <f t="shared" si="42"/>
        <v>A5</v>
      </c>
      <c r="BX45" t="str">
        <f t="shared" si="42"/>
        <v>A5</v>
      </c>
    </row>
    <row r="46" spans="1:76" ht="12.75" customHeight="1" thickBot="1" x14ac:dyDescent="0.3">
      <c r="BA46" s="361"/>
      <c r="BB46" s="146"/>
      <c r="BC46" s="296">
        <v>1</v>
      </c>
      <c r="BE46" s="363"/>
      <c r="BF46" s="56">
        <f t="shared" si="39"/>
        <v>0</v>
      </c>
      <c r="BG46" s="52" t="b">
        <f>IF(BI46&gt;0,SUMPRODUCT(($BI$42:BI46=BI46)*($BF$42:BF46="X")))</f>
        <v>0</v>
      </c>
      <c r="BH46" s="41" t="s">
        <v>8</v>
      </c>
      <c r="BI46" s="45">
        <f>BC45</f>
        <v>0</v>
      </c>
      <c r="BJ46" s="2"/>
      <c r="BK46" s="2"/>
      <c r="BL46" s="2"/>
      <c r="BM46" s="2"/>
      <c r="BN46" s="2"/>
      <c r="BO46" s="2"/>
      <c r="BP46" s="159"/>
      <c r="BR46" t="str">
        <f t="shared" ref="BR46:BX46" ca="1" si="43">IF(BR18="","",BR18)</f>
        <v>A7</v>
      </c>
      <c r="BS46" t="str">
        <f t="shared" ca="1" si="43"/>
        <v>A7</v>
      </c>
      <c r="BT46" t="str">
        <f t="shared" ca="1" si="43"/>
        <v>A8</v>
      </c>
      <c r="BU46" t="str">
        <f t="shared" ca="1" si="43"/>
        <v>A7</v>
      </c>
      <c r="BV46" t="str">
        <f t="shared" ca="1" si="43"/>
        <v>A7</v>
      </c>
      <c r="BW46" t="str">
        <f t="shared" ca="1" si="43"/>
        <v>A6</v>
      </c>
      <c r="BX46" t="str">
        <f t="shared" ca="1" si="43"/>
        <v>A6</v>
      </c>
    </row>
    <row r="47" spans="1:76" ht="12.75" customHeight="1" thickBot="1" x14ac:dyDescent="0.3">
      <c r="BA47" s="361"/>
      <c r="BB47" s="146"/>
      <c r="BC47" s="296">
        <v>1</v>
      </c>
      <c r="BE47" s="363"/>
      <c r="BF47" s="56">
        <f t="shared" si="39"/>
        <v>0</v>
      </c>
      <c r="BG47" s="52" t="b">
        <f>IF(BI47&gt;0,SUMPRODUCT(($BI$42:BI47=BI47)*($BF$42:BF47="X")))</f>
        <v>0</v>
      </c>
      <c r="BH47" s="41" t="s">
        <v>9</v>
      </c>
      <c r="BI47" s="45">
        <f>BI46</f>
        <v>0</v>
      </c>
      <c r="BJ47" s="2"/>
      <c r="BK47" s="2"/>
      <c r="BL47" s="2"/>
      <c r="BM47" s="2"/>
      <c r="BN47" s="2"/>
      <c r="BO47" s="2"/>
      <c r="BP47" s="159"/>
      <c r="BS47" t="str">
        <f t="shared" ref="BS47:BX47" ca="1" si="44">IF(BS19="","",BS19)</f>
        <v/>
      </c>
      <c r="BT47" t="str">
        <f t="shared" ca="1" si="44"/>
        <v/>
      </c>
      <c r="BU47" t="str">
        <f t="shared" ca="1" si="44"/>
        <v/>
      </c>
      <c r="BV47" t="str">
        <f t="shared" ca="1" si="44"/>
        <v/>
      </c>
      <c r="BW47" t="str">
        <f t="shared" ca="1" si="44"/>
        <v/>
      </c>
      <c r="BX47" t="str">
        <f t="shared" ca="1" si="44"/>
        <v/>
      </c>
    </row>
    <row r="48" spans="1:76" ht="12.75" customHeight="1" thickBot="1" x14ac:dyDescent="0.3">
      <c r="BA48" s="361"/>
      <c r="BB48" s="146"/>
      <c r="BC48" s="296">
        <v>1</v>
      </c>
      <c r="BE48" s="363"/>
      <c r="BF48" s="56" t="str">
        <f t="shared" si="39"/>
        <v>X</v>
      </c>
      <c r="BG48" s="52">
        <f>IF(BI48&gt;0,SUMPRODUCT(($BI$42:BI48=BI48)*($BF$42:BF48="X")))</f>
        <v>5</v>
      </c>
      <c r="BH48" s="41" t="s">
        <v>62</v>
      </c>
      <c r="BI48" s="45">
        <f>BC46</f>
        <v>1</v>
      </c>
      <c r="BJ48" s="2">
        <f ca="1">IF($BJ$6=1,RANDBETWEEN($BJ$51,$BK$51))</f>
        <v>2</v>
      </c>
      <c r="BK48" s="2">
        <f t="shared" ref="BK48:BP48" ca="1" si="45">IF($BJ$6=1,RANDBETWEEN($BJ$51,$BK$51))</f>
        <v>6</v>
      </c>
      <c r="BL48" s="2">
        <f t="shared" ca="1" si="45"/>
        <v>5</v>
      </c>
      <c r="BM48" s="2">
        <f t="shared" ca="1" si="45"/>
        <v>7</v>
      </c>
      <c r="BN48" s="2">
        <f t="shared" ca="1" si="45"/>
        <v>9</v>
      </c>
      <c r="BO48" s="2">
        <f t="shared" ca="1" si="45"/>
        <v>6</v>
      </c>
      <c r="BP48" s="159">
        <f t="shared" ca="1" si="45"/>
        <v>3</v>
      </c>
      <c r="BR48" t="str">
        <f t="shared" ref="BR48:BX48" ca="1" si="46">IF(BR20="","",BR20)</f>
        <v>A15</v>
      </c>
      <c r="BS48" t="str">
        <f t="shared" ca="1" si="46"/>
        <v>A17</v>
      </c>
      <c r="BT48" t="str">
        <f t="shared" ca="1" si="46"/>
        <v>A15</v>
      </c>
      <c r="BU48" t="str">
        <f t="shared" ca="1" si="46"/>
        <v>A15</v>
      </c>
      <c r="BV48" t="str">
        <f t="shared" ca="1" si="46"/>
        <v>A16</v>
      </c>
      <c r="BW48" t="str">
        <f t="shared" ca="1" si="46"/>
        <v>A15</v>
      </c>
      <c r="BX48" t="str">
        <f t="shared" ca="1" si="46"/>
        <v>A17</v>
      </c>
    </row>
    <row r="49" spans="53:76" ht="12.75" customHeight="1" thickBot="1" x14ac:dyDescent="0.3">
      <c r="BA49" s="361"/>
      <c r="BB49" s="146"/>
      <c r="BC49" s="296">
        <v>1</v>
      </c>
      <c r="BE49" s="363"/>
      <c r="BF49" s="56" t="str">
        <f t="shared" si="39"/>
        <v>X</v>
      </c>
      <c r="BG49" s="52">
        <f>IF(BI49&gt;0,SUMPRODUCT(($BI$42:BI49=BI49)*($BF$42:BF49="X")))</f>
        <v>6</v>
      </c>
      <c r="BH49" s="41" t="s">
        <v>63</v>
      </c>
      <c r="BI49" s="45">
        <f t="shared" ref="BI49:BI51" si="47">BC47</f>
        <v>1</v>
      </c>
      <c r="BJ49" s="2">
        <f>'d1'!A10</f>
        <v>1</v>
      </c>
      <c r="BK49" s="2">
        <f>'d1'!B10</f>
        <v>2</v>
      </c>
      <c r="BL49" s="2">
        <f>'d1'!C10</f>
        <v>3</v>
      </c>
      <c r="BM49" s="2">
        <f>'d1'!D10</f>
        <v>4</v>
      </c>
      <c r="BN49" s="2">
        <f>'d1'!E10</f>
        <v>5</v>
      </c>
      <c r="BO49" s="2">
        <f>'d1'!F10</f>
        <v>6</v>
      </c>
      <c r="BP49" s="159">
        <f>'d1'!G10</f>
        <v>7</v>
      </c>
      <c r="BR49" t="str">
        <f t="shared" ref="BR49:BX49" ca="1" si="48">IF(BR21="","",BR21)</f>
        <v>A20</v>
      </c>
      <c r="BS49" t="str">
        <f t="shared" ca="1" si="48"/>
        <v/>
      </c>
      <c r="BT49" t="str">
        <f t="shared" ca="1" si="48"/>
        <v>A18</v>
      </c>
      <c r="BU49" t="str">
        <f t="shared" ca="1" si="48"/>
        <v/>
      </c>
      <c r="BV49" t="str">
        <f t="shared" ca="1" si="48"/>
        <v/>
      </c>
      <c r="BW49" t="str">
        <f t="shared" ca="1" si="48"/>
        <v>A20</v>
      </c>
      <c r="BX49" t="str">
        <f t="shared" ca="1" si="48"/>
        <v/>
      </c>
    </row>
    <row r="50" spans="53:76" ht="12.75" customHeight="1" thickBot="1" x14ac:dyDescent="0.3">
      <c r="BA50" s="361"/>
      <c r="BB50" s="146"/>
      <c r="BC50" s="297">
        <v>1</v>
      </c>
      <c r="BE50" s="363"/>
      <c r="BF50" s="56" t="str">
        <f t="shared" si="39"/>
        <v>X</v>
      </c>
      <c r="BG50" s="52">
        <f>IF(BI50&gt;0,SUMPRODUCT(($BI$42:BI50=BI50)*($BF$42:BF50="X")))</f>
        <v>7</v>
      </c>
      <c r="BH50" s="41" t="s">
        <v>64</v>
      </c>
      <c r="BI50" s="45">
        <f t="shared" si="47"/>
        <v>1</v>
      </c>
      <c r="BJ50" s="2">
        <f>'d1'!A11</f>
        <v>3</v>
      </c>
      <c r="BK50" s="2">
        <f>'d1'!B11</f>
        <v>2</v>
      </c>
      <c r="BL50" s="2">
        <f>'d1'!C11</f>
        <v>5</v>
      </c>
      <c r="BM50" s="2">
        <f>'d1'!D11</f>
        <v>0</v>
      </c>
      <c r="BN50" s="2">
        <f>'d1'!E11</f>
        <v>1</v>
      </c>
      <c r="BO50" s="2">
        <f>'d1'!F11</f>
        <v>0</v>
      </c>
      <c r="BP50" s="159">
        <f>'d1'!G11</f>
        <v>4</v>
      </c>
      <c r="BR50" t="str">
        <f t="shared" ref="BR50:BX50" si="49">IF(BR22="","",BR22)</f>
        <v/>
      </c>
      <c r="BS50" t="str">
        <f t="shared" si="49"/>
        <v/>
      </c>
      <c r="BT50" t="str">
        <f t="shared" si="49"/>
        <v/>
      </c>
      <c r="BU50" t="str">
        <f t="shared" si="49"/>
        <v/>
      </c>
      <c r="BV50" t="str">
        <f t="shared" si="49"/>
        <v/>
      </c>
      <c r="BW50" t="str">
        <f t="shared" si="49"/>
        <v/>
      </c>
      <c r="BX50" t="str">
        <f t="shared" si="49"/>
        <v/>
      </c>
    </row>
    <row r="51" spans="53:76" ht="12.75" customHeight="1" thickBot="1" x14ac:dyDescent="0.3">
      <c r="BA51" s="361"/>
      <c r="BB51" s="146"/>
      <c r="BC51" s="298">
        <v>1</v>
      </c>
      <c r="BE51" s="363"/>
      <c r="BF51" s="56" t="str">
        <f t="shared" si="39"/>
        <v>X</v>
      </c>
      <c r="BG51" s="52">
        <f>IF(BI51&gt;0,SUMPRODUCT(($BI$42:BI51=BI51)*($BF$42:BF51="X")))</f>
        <v>8</v>
      </c>
      <c r="BH51" s="41" t="s">
        <v>65</v>
      </c>
      <c r="BI51" s="45">
        <f t="shared" si="47"/>
        <v>1</v>
      </c>
      <c r="BJ51" s="2">
        <f>IF(BK51=0,0,1)</f>
        <v>1</v>
      </c>
      <c r="BK51" s="2">
        <f>COUNTIF(BG42:BG52,"&gt;0")</f>
        <v>9</v>
      </c>
      <c r="BL51" s="2"/>
      <c r="BM51" s="2"/>
      <c r="BN51" s="2"/>
      <c r="BO51" s="2"/>
      <c r="BP51" s="159"/>
      <c r="BR51" t="str">
        <f t="shared" ref="BR51:BX51" ca="1" si="50">IF(BR23="","",BR23)</f>
        <v>B2</v>
      </c>
      <c r="BS51" t="str">
        <f t="shared" ca="1" si="50"/>
        <v>B8</v>
      </c>
      <c r="BT51" t="str">
        <f t="shared" ca="1" si="50"/>
        <v>B7</v>
      </c>
      <c r="BU51" t="str">
        <f t="shared" si="50"/>
        <v/>
      </c>
      <c r="BV51" t="str">
        <f t="shared" ca="1" si="50"/>
        <v>B11</v>
      </c>
      <c r="BW51" t="str">
        <f t="shared" si="50"/>
        <v/>
      </c>
      <c r="BX51" t="str">
        <f t="shared" ca="1" si="50"/>
        <v>B3</v>
      </c>
    </row>
    <row r="52" spans="53:76" ht="12.75" customHeight="1" thickBot="1" x14ac:dyDescent="0.3">
      <c r="BA52" s="361"/>
      <c r="BB52" s="146"/>
      <c r="BC52" s="299">
        <v>0</v>
      </c>
      <c r="BE52" s="364"/>
      <c r="BF52" s="177" t="str">
        <f t="shared" si="39"/>
        <v>X</v>
      </c>
      <c r="BG52" s="178">
        <f>IF(BI52&gt;0,SUMPRODUCT(($BI$42:BI52=BI52)*($BF$42:BF52="X")))</f>
        <v>9</v>
      </c>
      <c r="BH52" s="160" t="s">
        <v>66</v>
      </c>
      <c r="BI52" s="179">
        <f>BI51</f>
        <v>1</v>
      </c>
      <c r="BJ52" s="180">
        <f ca="1">IF(BJ50=0,0,BJ48)</f>
        <v>2</v>
      </c>
      <c r="BK52" s="180">
        <f t="shared" ref="BK52:BP52" ca="1" si="51">IF(BK50=0,0,BK48)</f>
        <v>6</v>
      </c>
      <c r="BL52" s="180">
        <f t="shared" ca="1" si="51"/>
        <v>5</v>
      </c>
      <c r="BM52" s="180">
        <f t="shared" si="51"/>
        <v>0</v>
      </c>
      <c r="BN52" s="180">
        <f t="shared" ca="1" si="51"/>
        <v>9</v>
      </c>
      <c r="BO52" s="180">
        <f t="shared" si="51"/>
        <v>0</v>
      </c>
      <c r="BP52" s="181">
        <f t="shared" ca="1" si="51"/>
        <v>3</v>
      </c>
      <c r="BR52" t="str">
        <f t="shared" ref="BR52:BX52" ca="1" si="52">IF(BR24="","",BR24)</f>
        <v>B18</v>
      </c>
      <c r="BS52" t="str">
        <f t="shared" ca="1" si="52"/>
        <v>B26</v>
      </c>
      <c r="BT52" t="str">
        <f t="shared" ca="1" si="52"/>
        <v>B22</v>
      </c>
      <c r="BU52" t="str">
        <f t="shared" ca="1" si="52"/>
        <v>B15</v>
      </c>
      <c r="BV52" t="str">
        <f t="shared" ca="1" si="52"/>
        <v>B22</v>
      </c>
      <c r="BW52" t="str">
        <f t="shared" ca="1" si="52"/>
        <v>B26</v>
      </c>
      <c r="BX52" t="str">
        <f t="shared" ca="1" si="52"/>
        <v>B21</v>
      </c>
    </row>
    <row r="53" spans="53:76" ht="12.75" customHeight="1" thickBot="1" x14ac:dyDescent="0.3">
      <c r="BA53" s="361"/>
      <c r="BB53" s="146"/>
      <c r="BC53" s="299">
        <v>1</v>
      </c>
      <c r="BE53" s="384"/>
      <c r="BF53" s="64" t="str">
        <f t="shared" si="39"/>
        <v>X</v>
      </c>
      <c r="BG53" s="53">
        <f>IF(BI53&gt;0,SUMPRODUCT(($BI$53:BI53=BI53)*($BF$53:BF53="X")))</f>
        <v>1</v>
      </c>
      <c r="BH53" s="156" t="s">
        <v>67</v>
      </c>
      <c r="BI53" s="64">
        <f>BC51</f>
        <v>1</v>
      </c>
      <c r="BJ53" s="168" t="str">
        <f ca="1">IF(ISERROR(VLOOKUP(BJ68,$BG$53:$BH$68,2,0)),"",(VLOOKUP(BJ68,$BG$53:$BH$68,2,0)))</f>
        <v>B18</v>
      </c>
      <c r="BK53" s="168" t="str">
        <f t="shared" ref="BK53:BP53" ca="1" si="53">IF(ISERROR(VLOOKUP(BK68,$BG$53:$BH$68,2,0)),"",(VLOOKUP(BK68,$BG$53:$BH$68,2,0)))</f>
        <v>B26</v>
      </c>
      <c r="BL53" s="168" t="str">
        <f t="shared" ca="1" si="53"/>
        <v>B22</v>
      </c>
      <c r="BM53" s="168" t="str">
        <f t="shared" ca="1" si="53"/>
        <v>B15</v>
      </c>
      <c r="BN53" s="168" t="str">
        <f t="shared" ca="1" si="53"/>
        <v>B22</v>
      </c>
      <c r="BO53" s="168" t="str">
        <f t="shared" ca="1" si="53"/>
        <v>B26</v>
      </c>
      <c r="BP53" s="169" t="str">
        <f t="shared" ca="1" si="53"/>
        <v>B21</v>
      </c>
      <c r="BR53" t="str">
        <f t="shared" ref="BR53:BX53" ca="1" si="54">IF(BR25="","",BR25)</f>
        <v>B33</v>
      </c>
      <c r="BS53" t="str">
        <f t="shared" ca="1" si="54"/>
        <v>B33</v>
      </c>
      <c r="BT53" t="str">
        <f t="shared" ca="1" si="54"/>
        <v>B33</v>
      </c>
      <c r="BU53" t="str">
        <f t="shared" ca="1" si="54"/>
        <v>B33</v>
      </c>
      <c r="BV53" t="str">
        <f t="shared" ca="1" si="54"/>
        <v>B33</v>
      </c>
      <c r="BW53" t="str">
        <f t="shared" ca="1" si="54"/>
        <v/>
      </c>
      <c r="BX53" t="str">
        <f t="shared" ca="1" si="54"/>
        <v/>
      </c>
    </row>
    <row r="54" spans="53:76" ht="12.75" customHeight="1" thickBot="1" x14ac:dyDescent="0.3">
      <c r="BA54" s="361"/>
      <c r="BB54" s="146"/>
      <c r="BC54" s="299">
        <v>0</v>
      </c>
      <c r="BE54" s="385"/>
      <c r="BF54" s="64" t="str">
        <f t="shared" si="39"/>
        <v>X</v>
      </c>
      <c r="BG54" s="53">
        <f>IF(BI54&gt;0,SUMPRODUCT(($BI$53:BI54=BI54)*($BF$53:BF54="X")))</f>
        <v>2</v>
      </c>
      <c r="BH54" s="41" t="s">
        <v>29</v>
      </c>
      <c r="BI54" s="46">
        <f>BC51</f>
        <v>1</v>
      </c>
      <c r="BJ54" s="2"/>
      <c r="BK54" s="2"/>
      <c r="BL54" s="2"/>
      <c r="BM54" s="2"/>
      <c r="BN54" s="2"/>
      <c r="BO54" s="2"/>
      <c r="BP54" s="159"/>
      <c r="BR54" t="str">
        <f t="shared" ref="BR54:BX54" ca="1" si="55">IF(BR26="","",BR26)</f>
        <v>B35</v>
      </c>
      <c r="BS54" t="str">
        <f t="shared" ca="1" si="55"/>
        <v>B37</v>
      </c>
      <c r="BT54" t="str">
        <f t="shared" ca="1" si="55"/>
        <v>B37</v>
      </c>
      <c r="BU54" t="str">
        <f t="shared" ca="1" si="55"/>
        <v>B34</v>
      </c>
      <c r="BV54" t="str">
        <f t="shared" ca="1" si="55"/>
        <v>B34</v>
      </c>
      <c r="BW54" t="str">
        <f t="shared" ca="1" si="55"/>
        <v>B37</v>
      </c>
      <c r="BX54" t="str">
        <f t="shared" ca="1" si="55"/>
        <v>B41</v>
      </c>
    </row>
    <row r="55" spans="53:76" ht="12.75" customHeight="1" thickBot="1" x14ac:dyDescent="0.3">
      <c r="BA55" s="361"/>
      <c r="BB55" s="146"/>
      <c r="BC55" s="300">
        <v>1</v>
      </c>
      <c r="BE55" s="385"/>
      <c r="BF55" s="64">
        <f t="shared" si="39"/>
        <v>0</v>
      </c>
      <c r="BG55" s="53" t="b">
        <f>IF(BI55&gt;0,SUMPRODUCT(($BI$53:BI55=BI55)*($BF$53:BF55="X")))</f>
        <v>0</v>
      </c>
      <c r="BH55" s="41" t="s">
        <v>68</v>
      </c>
      <c r="BI55" s="46">
        <f>BC52</f>
        <v>0</v>
      </c>
      <c r="BJ55" s="2"/>
      <c r="BK55" s="2"/>
      <c r="BL55" s="2"/>
      <c r="BM55" s="2"/>
      <c r="BN55" s="2"/>
      <c r="BO55" s="2"/>
      <c r="BP55" s="159"/>
      <c r="BR55" t="str">
        <f t="shared" ref="BR55:BX55" ca="1" si="56">IF(BR27="","",BR27)</f>
        <v>B47</v>
      </c>
      <c r="BS55" t="str">
        <f t="shared" ca="1" si="56"/>
        <v>B48</v>
      </c>
      <c r="BT55" t="str">
        <f t="shared" ca="1" si="56"/>
        <v>B47</v>
      </c>
      <c r="BU55" t="str">
        <f t="shared" ca="1" si="56"/>
        <v>B48</v>
      </c>
      <c r="BV55" t="str">
        <f t="shared" ca="1" si="56"/>
        <v>B47</v>
      </c>
      <c r="BW55" t="str">
        <f t="shared" ca="1" si="56"/>
        <v>B48</v>
      </c>
      <c r="BX55" t="str">
        <f t="shared" ca="1" si="56"/>
        <v>B47</v>
      </c>
    </row>
    <row r="56" spans="53:76" ht="12.75" customHeight="1" thickBot="1" x14ac:dyDescent="0.3">
      <c r="BA56" s="371"/>
      <c r="BB56" s="146"/>
      <c r="BC56" s="301">
        <v>0</v>
      </c>
      <c r="BE56" s="385"/>
      <c r="BF56" s="64" t="str">
        <f t="shared" si="39"/>
        <v>X</v>
      </c>
      <c r="BG56" s="53">
        <f>IF(BI56&gt;0,SUMPRODUCT(($BI$53:BI56=BI56)*($BF$53:BF56="X")))</f>
        <v>3</v>
      </c>
      <c r="BH56" s="41" t="s">
        <v>69</v>
      </c>
      <c r="BI56" s="46">
        <f>BC53</f>
        <v>1</v>
      </c>
      <c r="BJ56" s="2"/>
      <c r="BK56" s="2"/>
      <c r="BL56" s="2"/>
      <c r="BM56" s="2"/>
      <c r="BN56" s="2"/>
      <c r="BO56" s="2"/>
      <c r="BP56" s="159"/>
      <c r="BR56" t="str">
        <f t="shared" ref="BR56:BX56" si="57">IF(BR28="","",BR28)</f>
        <v>B52</v>
      </c>
      <c r="BS56" t="str">
        <f t="shared" si="57"/>
        <v>B52</v>
      </c>
      <c r="BT56" t="str">
        <f t="shared" si="57"/>
        <v>B52</v>
      </c>
      <c r="BU56" t="str">
        <f t="shared" si="57"/>
        <v>B52</v>
      </c>
      <c r="BV56" t="str">
        <f t="shared" si="57"/>
        <v>B52</v>
      </c>
      <c r="BW56" t="str">
        <f t="shared" si="57"/>
        <v>B52</v>
      </c>
      <c r="BX56" t="str">
        <f t="shared" si="57"/>
        <v>B52</v>
      </c>
    </row>
    <row r="57" spans="53:76" ht="12.75" customHeight="1" thickBot="1" x14ac:dyDescent="0.3">
      <c r="BA57" s="371"/>
      <c r="BB57" s="146"/>
      <c r="BC57" s="302">
        <v>0</v>
      </c>
      <c r="BE57" s="385"/>
      <c r="BF57" s="64">
        <f t="shared" si="39"/>
        <v>0</v>
      </c>
      <c r="BG57" s="53" t="b">
        <f>IF(BI57&gt;0,SUMPRODUCT(($BI$53:BI57=BI57)*($BF$53:BF57="X")))</f>
        <v>0</v>
      </c>
      <c r="BH57" s="41" t="s">
        <v>70</v>
      </c>
      <c r="BI57" s="46">
        <f>BC54</f>
        <v>0</v>
      </c>
      <c r="BJ57" s="2"/>
      <c r="BK57" s="2"/>
      <c r="BL57" s="2"/>
      <c r="BM57" s="2"/>
      <c r="BN57" s="2"/>
      <c r="BO57" s="2"/>
      <c r="BP57" s="159"/>
      <c r="BR57" t="str">
        <f t="shared" ref="BR57:BX57" si="58">IF(BR29="","",BR29)</f>
        <v/>
      </c>
      <c r="BS57" t="str">
        <f t="shared" si="58"/>
        <v/>
      </c>
      <c r="BT57" t="str">
        <f t="shared" si="58"/>
        <v/>
      </c>
      <c r="BU57" t="str">
        <f t="shared" si="58"/>
        <v/>
      </c>
      <c r="BV57" t="str">
        <f t="shared" si="58"/>
        <v/>
      </c>
      <c r="BW57" t="str">
        <f t="shared" si="58"/>
        <v/>
      </c>
      <c r="BX57" t="str">
        <f t="shared" si="58"/>
        <v/>
      </c>
    </row>
    <row r="58" spans="53:76" ht="12.75" customHeight="1" thickBot="1" x14ac:dyDescent="0.3">
      <c r="BA58" s="371"/>
      <c r="BB58" s="146"/>
      <c r="BC58" s="303">
        <v>1</v>
      </c>
      <c r="BE58" s="385"/>
      <c r="BF58" s="64">
        <f t="shared" si="39"/>
        <v>0</v>
      </c>
      <c r="BG58" s="53" t="b">
        <f>IF(BI58&gt;0,SUMPRODUCT(($BI$53:BI58=BI58)*($BF$53:BF58="X")))</f>
        <v>0</v>
      </c>
      <c r="BH58" s="41" t="s">
        <v>71</v>
      </c>
      <c r="BI58" s="46">
        <f>BC54</f>
        <v>0</v>
      </c>
      <c r="BJ58" s="1"/>
      <c r="BK58" s="1"/>
      <c r="BL58" s="1"/>
      <c r="BM58" s="1"/>
      <c r="BN58" s="1"/>
      <c r="BO58" s="1"/>
      <c r="BP58" s="170"/>
      <c r="BR58" t="str">
        <f t="shared" ref="BR58:BX58" ca="1" si="59">IF(BR30="","",BR30)</f>
        <v>C8</v>
      </c>
      <c r="BS58" t="str">
        <f t="shared" ca="1" si="59"/>
        <v>C1</v>
      </c>
      <c r="BT58" t="str">
        <f t="shared" ca="1" si="59"/>
        <v>C8</v>
      </c>
      <c r="BU58" t="str">
        <f t="shared" si="59"/>
        <v/>
      </c>
      <c r="BV58" t="str">
        <f t="shared" si="59"/>
        <v/>
      </c>
      <c r="BW58" t="str">
        <f t="shared" si="59"/>
        <v/>
      </c>
      <c r="BX58" t="str">
        <f t="shared" si="59"/>
        <v/>
      </c>
    </row>
    <row r="59" spans="53:76" ht="12.75" customHeight="1" thickBot="1" x14ac:dyDescent="0.3">
      <c r="BA59" s="361"/>
      <c r="BB59" s="146"/>
      <c r="BC59" s="304">
        <v>1</v>
      </c>
      <c r="BE59" s="385"/>
      <c r="BF59" s="65" t="str">
        <f t="shared" si="39"/>
        <v>X</v>
      </c>
      <c r="BG59" s="53">
        <f>IF(BI59&gt;0,SUMPRODUCT(($BI$53:BI59=BI59)*($BF$53:BF59="X")))</f>
        <v>4</v>
      </c>
      <c r="BH59" s="41" t="s">
        <v>72</v>
      </c>
      <c r="BI59" s="47">
        <f>BC55</f>
        <v>1</v>
      </c>
      <c r="BJ59" s="1"/>
      <c r="BK59" s="1"/>
      <c r="BL59" s="1"/>
      <c r="BM59" s="1"/>
      <c r="BN59" s="1"/>
      <c r="BO59" s="1"/>
      <c r="BP59" s="170"/>
      <c r="BR59" t="str">
        <f t="shared" ref="BR59:BX59" ca="1" si="60">IF(BR31="","",BR31)</f>
        <v>C27</v>
      </c>
      <c r="BS59" t="str">
        <f t="shared" ca="1" si="60"/>
        <v>C24</v>
      </c>
      <c r="BT59" t="str">
        <f t="shared" ca="1" si="60"/>
        <v>C25</v>
      </c>
      <c r="BU59" t="str">
        <f t="shared" ca="1" si="60"/>
        <v>C23</v>
      </c>
      <c r="BV59" t="str">
        <f t="shared" ca="1" si="60"/>
        <v>C25</v>
      </c>
      <c r="BW59" t="str">
        <f t="shared" ca="1" si="60"/>
        <v>C12</v>
      </c>
      <c r="BX59" t="str">
        <f t="shared" ca="1" si="60"/>
        <v>C23</v>
      </c>
    </row>
    <row r="60" spans="53:76" ht="12.75" customHeight="1" thickBot="1" x14ac:dyDescent="0.3">
      <c r="BA60" s="361"/>
      <c r="BB60" s="146"/>
      <c r="BC60" s="305">
        <v>1</v>
      </c>
      <c r="BE60" s="385"/>
      <c r="BF60" s="64" t="str">
        <f t="shared" ref="BF60:BF92" si="61">IF(BI60=1,"X",0)</f>
        <v>X</v>
      </c>
      <c r="BG60" s="53">
        <f>IF(BI60&gt;0,SUMPRODUCT(($BI$53:BI60=BI60)*($BF$53:BF60="X")))</f>
        <v>5</v>
      </c>
      <c r="BH60" s="41" t="s">
        <v>30</v>
      </c>
      <c r="BI60" s="53">
        <f>BC71</f>
        <v>1</v>
      </c>
      <c r="BJ60" s="142"/>
      <c r="BK60" s="142"/>
      <c r="BL60" s="142"/>
      <c r="BM60" s="142"/>
      <c r="BN60" s="142"/>
      <c r="BO60" s="142"/>
      <c r="BP60" s="171"/>
      <c r="BR60" t="str">
        <f t="shared" ref="BR60:BX60" ca="1" si="62">IF(BR32="","",BR32)</f>
        <v>C30</v>
      </c>
      <c r="BS60" t="str">
        <f t="shared" ca="1" si="62"/>
        <v>C31</v>
      </c>
      <c r="BT60" t="str">
        <f t="shared" ca="1" si="62"/>
        <v>C30</v>
      </c>
      <c r="BU60" t="str">
        <f t="shared" ca="1" si="62"/>
        <v>C32</v>
      </c>
      <c r="BV60" t="str">
        <f t="shared" ca="1" si="62"/>
        <v>C30</v>
      </c>
      <c r="BW60" t="str">
        <f t="shared" ca="1" si="62"/>
        <v>C33</v>
      </c>
      <c r="BX60" t="str">
        <f t="shared" ca="1" si="62"/>
        <v>C32</v>
      </c>
    </row>
    <row r="61" spans="53:76" ht="12.75" customHeight="1" thickBot="1" x14ac:dyDescent="0.3">
      <c r="BA61" s="361"/>
      <c r="BB61" s="146"/>
      <c r="BC61" s="305">
        <v>1</v>
      </c>
      <c r="BE61" s="385"/>
      <c r="BF61" s="46" t="str">
        <f t="shared" si="61"/>
        <v>X</v>
      </c>
      <c r="BG61" s="53">
        <f>IF(BI61&gt;0,SUMPRODUCT(($BI$53:BI61=BI61)*($BF$53:BF61="X")))</f>
        <v>6</v>
      </c>
      <c r="BH61" s="41" t="s">
        <v>31</v>
      </c>
      <c r="BI61" s="150">
        <f>BC72</f>
        <v>1</v>
      </c>
      <c r="BJ61" s="2"/>
      <c r="BK61" s="2"/>
      <c r="BL61" s="2"/>
      <c r="BM61" s="2"/>
      <c r="BN61" s="2"/>
      <c r="BO61" s="2"/>
      <c r="BP61" s="159"/>
      <c r="BR61" t="str">
        <f t="shared" ref="BR61:BX61" ca="1" si="63">IF(BR33="","",BR33)</f>
        <v>C41</v>
      </c>
      <c r="BS61" t="str">
        <f t="shared" ca="1" si="63"/>
        <v>C34</v>
      </c>
      <c r="BT61" t="str">
        <f t="shared" ca="1" si="63"/>
        <v>C37</v>
      </c>
      <c r="BU61" t="str">
        <f t="shared" ca="1" si="63"/>
        <v>C41</v>
      </c>
      <c r="BV61" t="str">
        <f t="shared" ca="1" si="63"/>
        <v>C37</v>
      </c>
      <c r="BW61" t="str">
        <f t="shared" ca="1" si="63"/>
        <v>C34</v>
      </c>
      <c r="BX61" t="str">
        <f t="shared" ca="1" si="63"/>
        <v>C46</v>
      </c>
    </row>
    <row r="62" spans="53:76" ht="12.75" customHeight="1" thickBot="1" x14ac:dyDescent="0.3">
      <c r="BA62" s="361"/>
      <c r="BB62" s="146"/>
      <c r="BC62" s="305">
        <v>0</v>
      </c>
      <c r="BE62" s="385"/>
      <c r="BF62" s="46" t="str">
        <f t="shared" si="61"/>
        <v>X</v>
      </c>
      <c r="BG62" s="53">
        <f>IF(BI62&gt;0,SUMPRODUCT(($BI$53:BI62=BI62)*($BF$53:BF62="X")))</f>
        <v>7</v>
      </c>
      <c r="BH62" s="41" t="s">
        <v>73</v>
      </c>
      <c r="BI62" s="150">
        <f>BC73</f>
        <v>1</v>
      </c>
      <c r="BJ62" s="2"/>
      <c r="BK62" s="2"/>
      <c r="BL62" s="2"/>
      <c r="BM62" s="2"/>
      <c r="BN62" s="2"/>
      <c r="BO62" s="2"/>
      <c r="BP62" s="159"/>
      <c r="BR62" t="str">
        <f t="shared" ref="BR62:BX62" ca="1" si="64">IF(BR34="","",BR34)</f>
        <v>C49</v>
      </c>
      <c r="BS62" t="str">
        <f t="shared" ca="1" si="64"/>
        <v>C50</v>
      </c>
      <c r="BT62" t="str">
        <f t="shared" ca="1" si="64"/>
        <v>C49</v>
      </c>
      <c r="BU62" t="str">
        <f t="shared" ca="1" si="64"/>
        <v>C49</v>
      </c>
      <c r="BV62" t="str">
        <f t="shared" ca="1" si="64"/>
        <v>C49</v>
      </c>
      <c r="BW62" t="str">
        <f t="shared" ca="1" si="64"/>
        <v>C51</v>
      </c>
      <c r="BX62" t="str">
        <f t="shared" ca="1" si="64"/>
        <v>C51</v>
      </c>
    </row>
    <row r="63" spans="53:76" ht="12.75" customHeight="1" thickBot="1" x14ac:dyDescent="0.3">
      <c r="BA63" s="361"/>
      <c r="BB63" s="146"/>
      <c r="BC63" s="305">
        <v>0</v>
      </c>
      <c r="BE63" s="385"/>
      <c r="BF63" s="46" t="str">
        <f t="shared" si="61"/>
        <v>X</v>
      </c>
      <c r="BG63" s="53">
        <f>IF(BI63&gt;0,SUMPRODUCT(($BI$53:BI63=BI63)*($BF$53:BF63="X")))</f>
        <v>8</v>
      </c>
      <c r="BH63" s="41" t="s">
        <v>74</v>
      </c>
      <c r="BI63" s="150">
        <f>BC73</f>
        <v>1</v>
      </c>
      <c r="BJ63" s="2"/>
      <c r="BK63" s="2"/>
      <c r="BL63" s="2"/>
      <c r="BM63" s="2"/>
      <c r="BN63" s="2"/>
      <c r="BO63" s="2"/>
      <c r="BP63" s="159"/>
      <c r="BR63" t="str">
        <f t="shared" ref="BR63:BX63" si="65">IF(BR35="","",BR35)</f>
        <v>C52</v>
      </c>
      <c r="BS63" t="str">
        <f t="shared" si="65"/>
        <v>C52</v>
      </c>
      <c r="BT63" t="str">
        <f t="shared" si="65"/>
        <v>C52</v>
      </c>
      <c r="BU63" t="str">
        <f t="shared" si="65"/>
        <v>C52</v>
      </c>
      <c r="BV63" t="str">
        <f t="shared" si="65"/>
        <v>C52</v>
      </c>
      <c r="BW63" t="str">
        <f t="shared" si="65"/>
        <v>C52</v>
      </c>
      <c r="BX63" t="str">
        <f t="shared" si="65"/>
        <v>C52</v>
      </c>
    </row>
    <row r="64" spans="53:76" ht="12.75" customHeight="1" thickBot="1" x14ac:dyDescent="0.3">
      <c r="BA64" s="361"/>
      <c r="BB64" s="146"/>
      <c r="BC64" s="305">
        <v>1</v>
      </c>
      <c r="BE64" s="385"/>
      <c r="BF64" s="46" t="str">
        <f t="shared" si="61"/>
        <v>X</v>
      </c>
      <c r="BG64" s="53">
        <f>IF(BI64&gt;0,SUMPRODUCT(($BI$53:BI64=BI64)*($BF$53:BF64="X")))</f>
        <v>9</v>
      </c>
      <c r="BH64" s="41" t="s">
        <v>75</v>
      </c>
      <c r="BI64" s="150">
        <f>BC73</f>
        <v>1</v>
      </c>
      <c r="BJ64" s="2"/>
      <c r="BK64" s="2"/>
      <c r="BL64" s="2"/>
      <c r="BM64" s="2"/>
      <c r="BN64" s="2"/>
      <c r="BO64" s="2"/>
      <c r="BP64" s="159"/>
      <c r="BR64" t="str">
        <f t="shared" ref="BR64:BX64" si="66">IF(BR36="","",BR36)</f>
        <v/>
      </c>
      <c r="BS64" t="str">
        <f t="shared" si="66"/>
        <v/>
      </c>
      <c r="BT64" t="str">
        <f t="shared" si="66"/>
        <v/>
      </c>
      <c r="BU64" t="str">
        <f t="shared" si="66"/>
        <v/>
      </c>
      <c r="BV64" t="str">
        <f t="shared" si="66"/>
        <v/>
      </c>
      <c r="BW64" t="str">
        <f t="shared" si="66"/>
        <v/>
      </c>
      <c r="BX64" t="str">
        <f t="shared" si="66"/>
        <v/>
      </c>
    </row>
    <row r="65" spans="53:76" ht="12.75" customHeight="1" thickBot="1" x14ac:dyDescent="0.3">
      <c r="BA65" s="361"/>
      <c r="BB65" s="146"/>
      <c r="BC65" s="305">
        <v>0</v>
      </c>
      <c r="BE65" s="385"/>
      <c r="BF65" s="46" t="str">
        <f t="shared" si="61"/>
        <v>X</v>
      </c>
      <c r="BG65" s="53">
        <f>IF(BI65&gt;0,SUMPRODUCT(($BI$53:BI65=BI65)*($BF$53:BF65="X")))</f>
        <v>10</v>
      </c>
      <c r="BH65" s="41" t="s">
        <v>76</v>
      </c>
      <c r="BI65" s="150">
        <f>BC74</f>
        <v>1</v>
      </c>
      <c r="BJ65" s="2"/>
      <c r="BK65" s="2"/>
      <c r="BL65" s="2"/>
      <c r="BM65" s="2"/>
      <c r="BN65" s="2"/>
      <c r="BO65" s="2"/>
      <c r="BP65" s="159"/>
      <c r="BR65" t="str">
        <f t="shared" ref="BR65:BX65" ca="1" si="67">IF(BR37="","",BR37)</f>
        <v>D4</v>
      </c>
      <c r="BS65" t="str">
        <f t="shared" ca="1" si="67"/>
        <v>D2</v>
      </c>
      <c r="BT65" t="str">
        <f t="shared" ca="1" si="67"/>
        <v>D4</v>
      </c>
      <c r="BU65" t="str">
        <f t="shared" ca="1" si="67"/>
        <v>D4</v>
      </c>
      <c r="BV65" t="str">
        <f t="shared" ca="1" si="67"/>
        <v>D2</v>
      </c>
      <c r="BW65" t="str">
        <f t="shared" ca="1" si="67"/>
        <v>D4</v>
      </c>
      <c r="BX65" t="str">
        <f t="shared" ca="1" si="67"/>
        <v>D2</v>
      </c>
    </row>
    <row r="66" spans="53:76" ht="23.25" customHeight="1" thickBot="1" x14ac:dyDescent="0.3">
      <c r="BA66" s="361"/>
      <c r="BB66" s="146"/>
      <c r="BC66" s="305">
        <v>0</v>
      </c>
      <c r="BE66" s="385"/>
      <c r="BF66" s="46" t="str">
        <f t="shared" si="61"/>
        <v>X</v>
      </c>
      <c r="BG66" s="53">
        <f>IF(BI66&gt;0,SUMPRODUCT(($BI$53:BI66=BI66)*($BF$53:BF66="X")))</f>
        <v>11</v>
      </c>
      <c r="BH66" s="41" t="s">
        <v>77</v>
      </c>
      <c r="BI66" s="150">
        <f>BC74</f>
        <v>1</v>
      </c>
      <c r="BJ66" s="2"/>
      <c r="BK66" s="2"/>
      <c r="BL66" s="2"/>
      <c r="BM66" s="2"/>
      <c r="BN66" s="2"/>
      <c r="BO66" s="2"/>
      <c r="BP66" s="159"/>
      <c r="BR66" t="str">
        <f t="shared" ref="BR66:BX66" si="68">IF(BR38="","",BR38)</f>
        <v>D5</v>
      </c>
      <c r="BS66" t="str">
        <f t="shared" si="68"/>
        <v>D5</v>
      </c>
      <c r="BT66" t="str">
        <f t="shared" si="68"/>
        <v>D5</v>
      </c>
      <c r="BU66" t="str">
        <f t="shared" si="68"/>
        <v>D5</v>
      </c>
      <c r="BV66" t="str">
        <f t="shared" si="68"/>
        <v>D5</v>
      </c>
      <c r="BW66" t="str">
        <f t="shared" si="68"/>
        <v>D5</v>
      </c>
      <c r="BX66" t="str">
        <f t="shared" si="68"/>
        <v>D5</v>
      </c>
    </row>
    <row r="67" spans="53:76" ht="15.75" thickBot="1" x14ac:dyDescent="0.3">
      <c r="BA67" s="361"/>
      <c r="BB67" s="146"/>
      <c r="BC67" s="306">
        <v>0</v>
      </c>
      <c r="BE67" s="385"/>
      <c r="BF67" s="46" t="str">
        <f t="shared" si="61"/>
        <v>X</v>
      </c>
      <c r="BG67" s="53">
        <f>IF(BI67&gt;0,SUMPRODUCT(($BI$53:BI67=BI67)*($BF$53:BF67="X")))</f>
        <v>12</v>
      </c>
      <c r="BH67" s="41" t="s">
        <v>78</v>
      </c>
      <c r="BI67" s="150">
        <f>BC74</f>
        <v>1</v>
      </c>
      <c r="BJ67" s="172">
        <f>IF($BK$67&gt;0,1,0)</f>
        <v>1</v>
      </c>
      <c r="BK67" s="172">
        <f>COUNTIF(BG53:BG68,"&gt;0")</f>
        <v>13</v>
      </c>
      <c r="BL67" s="2"/>
      <c r="BM67" s="2"/>
      <c r="BN67" s="2"/>
      <c r="BO67" s="2"/>
      <c r="BP67" s="159"/>
      <c r="BR67" t="str">
        <f t="shared" ref="BR67:BX67" ca="1" si="69">IF(BR39="","",BR39)</f>
        <v>D9</v>
      </c>
      <c r="BS67" t="str">
        <f t="shared" ca="1" si="69"/>
        <v>D10</v>
      </c>
      <c r="BT67" t="str">
        <f t="shared" ca="1" si="69"/>
        <v>D7</v>
      </c>
      <c r="BU67" t="str">
        <f t="shared" ca="1" si="69"/>
        <v>D7</v>
      </c>
      <c r="BV67" t="str">
        <f t="shared" ca="1" si="69"/>
        <v>D9</v>
      </c>
      <c r="BW67" t="str">
        <f t="shared" ca="1" si="69"/>
        <v>D6</v>
      </c>
      <c r="BX67" t="str">
        <f t="shared" ca="1" si="69"/>
        <v>D7</v>
      </c>
    </row>
    <row r="68" spans="53:76" ht="15" customHeight="1" thickBot="1" x14ac:dyDescent="0.3">
      <c r="BA68" s="361"/>
      <c r="BB68" s="146"/>
      <c r="BC68" s="307">
        <v>1</v>
      </c>
      <c r="BE68" s="385"/>
      <c r="BF68" s="47" t="str">
        <f t="shared" si="61"/>
        <v>X</v>
      </c>
      <c r="BG68" s="154">
        <f>IF(BI68&gt;0,SUMPRODUCT(($BI$53:BI68=BI68)*($BF$53:BF68="X")))</f>
        <v>13</v>
      </c>
      <c r="BH68" s="153" t="s">
        <v>79</v>
      </c>
      <c r="BI68" s="155">
        <f>BC74</f>
        <v>1</v>
      </c>
      <c r="BJ68" s="173">
        <f t="shared" ref="BJ68:BP68" ca="1" si="70">IF($BJ$6=1,RANDBETWEEN($BJ$67,$BK$67))</f>
        <v>4</v>
      </c>
      <c r="BK68" s="173">
        <f t="shared" ca="1" si="70"/>
        <v>12</v>
      </c>
      <c r="BL68" s="173">
        <f t="shared" ca="1" si="70"/>
        <v>8</v>
      </c>
      <c r="BM68" s="173">
        <f t="shared" ca="1" si="70"/>
        <v>3</v>
      </c>
      <c r="BN68" s="173">
        <f t="shared" ca="1" si="70"/>
        <v>8</v>
      </c>
      <c r="BO68" s="173">
        <f t="shared" ca="1" si="70"/>
        <v>12</v>
      </c>
      <c r="BP68" s="174">
        <f t="shared" ca="1" si="70"/>
        <v>7</v>
      </c>
      <c r="BQ68" s="151"/>
      <c r="BR68" t="str">
        <f t="shared" ref="BR68:BX68" ca="1" si="71">IF(BR40="","",BR40)</f>
        <v/>
      </c>
      <c r="BS68" t="str">
        <f t="shared" ca="1" si="71"/>
        <v/>
      </c>
      <c r="BT68" t="str">
        <f t="shared" ca="1" si="71"/>
        <v>D14</v>
      </c>
      <c r="BU68" t="str">
        <f t="shared" ca="1" si="71"/>
        <v>D14</v>
      </c>
      <c r="BV68" t="str">
        <f t="shared" ca="1" si="71"/>
        <v/>
      </c>
      <c r="BW68" t="str">
        <f t="shared" ca="1" si="71"/>
        <v>D14</v>
      </c>
      <c r="BX68" t="str">
        <f t="shared" ca="1" si="71"/>
        <v>D14</v>
      </c>
    </row>
    <row r="69" spans="53:76" ht="15.75" thickBot="1" x14ac:dyDescent="0.3">
      <c r="BA69" s="361"/>
      <c r="BB69" s="146"/>
      <c r="BC69" s="308">
        <v>0</v>
      </c>
      <c r="BE69" s="389"/>
      <c r="BF69" s="63">
        <f t="shared" si="61"/>
        <v>0</v>
      </c>
      <c r="BG69" s="49" t="b">
        <f>IF(BI69&gt;0,SUMPRODUCT(($BI$69:BI69=BI69)*($BF$69:BF69="X")))</f>
        <v>0</v>
      </c>
      <c r="BH69" s="156" t="s">
        <v>80</v>
      </c>
      <c r="BI69" s="49">
        <f>BC56</f>
        <v>0</v>
      </c>
      <c r="BJ69" s="161" t="str">
        <f t="shared" ref="BJ69:BP69" ca="1" si="72">IF(ISERROR(VLOOKUP(BJ74,$BG$69:$BH$74,2,0)),"",(VLOOKUP(BJ74,$BG$69:$BH$74,2,0)))</f>
        <v>B33</v>
      </c>
      <c r="BK69" s="161" t="str">
        <f t="shared" ca="1" si="72"/>
        <v>B33</v>
      </c>
      <c r="BL69" s="161" t="str">
        <f t="shared" ca="1" si="72"/>
        <v>B33</v>
      </c>
      <c r="BM69" s="161" t="str">
        <f t="shared" ca="1" si="72"/>
        <v>B33</v>
      </c>
      <c r="BN69" s="161" t="str">
        <f t="shared" ca="1" si="72"/>
        <v>B33</v>
      </c>
      <c r="BO69" s="161" t="str">
        <f t="shared" ca="1" si="72"/>
        <v/>
      </c>
      <c r="BP69" s="162" t="str">
        <f t="shared" ca="1" si="72"/>
        <v/>
      </c>
      <c r="BR69" t="str">
        <f t="shared" ref="BR69:BX69" ca="1" si="73">IF(BR41="","",BR41)</f>
        <v>D16</v>
      </c>
      <c r="BS69" t="str">
        <f t="shared" ca="1" si="73"/>
        <v>D15</v>
      </c>
      <c r="BT69" t="str">
        <f t="shared" ca="1" si="73"/>
        <v>D15</v>
      </c>
      <c r="BU69" t="str">
        <f t="shared" ca="1" si="73"/>
        <v>D16</v>
      </c>
      <c r="BV69" t="str">
        <f t="shared" ca="1" si="73"/>
        <v>D16</v>
      </c>
      <c r="BW69" t="str">
        <f t="shared" ca="1" si="73"/>
        <v>D15</v>
      </c>
      <c r="BX69" t="str">
        <f t="shared" ca="1" si="73"/>
        <v>D15</v>
      </c>
    </row>
    <row r="70" spans="53:76" ht="15.75" thickBot="1" x14ac:dyDescent="0.3">
      <c r="BA70" s="361"/>
      <c r="BB70" s="146"/>
      <c r="BC70" s="309">
        <v>0</v>
      </c>
      <c r="BE70" s="390"/>
      <c r="BF70" s="63">
        <f t="shared" si="61"/>
        <v>0</v>
      </c>
      <c r="BG70" s="49" t="b">
        <f>IF(BI70&gt;0,SUMPRODUCT(($BI$69:BI70=BI70)*($BF$69:BF70="X")))</f>
        <v>0</v>
      </c>
      <c r="BH70" s="41" t="s">
        <v>81</v>
      </c>
      <c r="BI70" s="101">
        <f>BC57</f>
        <v>0</v>
      </c>
      <c r="BJ70" s="2"/>
      <c r="BK70" s="2"/>
      <c r="BL70" s="2"/>
      <c r="BM70" s="2"/>
      <c r="BN70" s="2"/>
      <c r="BO70" s="2"/>
      <c r="BP70" s="159"/>
      <c r="BR70" t="str">
        <f t="shared" ref="BR70:BX70" ca="1" si="74">IF(BR42="","",BR42)</f>
        <v>D24</v>
      </c>
      <c r="BS70" t="str">
        <f t="shared" ca="1" si="74"/>
        <v>D24</v>
      </c>
      <c r="BT70" t="str">
        <f t="shared" ca="1" si="74"/>
        <v>D24</v>
      </c>
      <c r="BU70" t="str">
        <f t="shared" ca="1" si="74"/>
        <v>D24</v>
      </c>
      <c r="BV70" t="str">
        <f t="shared" ca="1" si="74"/>
        <v>D24</v>
      </c>
      <c r="BW70" t="str">
        <f t="shared" ca="1" si="74"/>
        <v>D24</v>
      </c>
      <c r="BX70" t="str">
        <f t="shared" ca="1" si="74"/>
        <v>D24</v>
      </c>
    </row>
    <row r="71" spans="53:76" ht="15" customHeight="1" thickBot="1" x14ac:dyDescent="0.3">
      <c r="BA71" s="361"/>
      <c r="BB71" s="146"/>
      <c r="BC71" s="310">
        <v>1</v>
      </c>
      <c r="BE71" s="390"/>
      <c r="BF71" s="63">
        <f t="shared" si="61"/>
        <v>0</v>
      </c>
      <c r="BG71" s="49" t="b">
        <f>IF(BI71&gt;0,SUMPRODUCT(($BI$69:BI71=BI71)*($BF$69:BF71="X")))</f>
        <v>0</v>
      </c>
      <c r="BH71" s="41" t="s">
        <v>82</v>
      </c>
      <c r="BI71" s="102">
        <f>BC57</f>
        <v>0</v>
      </c>
      <c r="BJ71" s="2"/>
      <c r="BK71" s="2"/>
      <c r="BL71" s="2"/>
      <c r="BM71" s="2"/>
      <c r="BN71" s="2"/>
      <c r="BO71" s="2"/>
      <c r="BP71" s="159"/>
    </row>
    <row r="72" spans="53:76" ht="15.75" thickBot="1" x14ac:dyDescent="0.3">
      <c r="BA72" s="361"/>
      <c r="BB72" s="146"/>
      <c r="BC72" s="311">
        <v>1</v>
      </c>
      <c r="BE72" s="390"/>
      <c r="BF72" s="63">
        <f t="shared" si="61"/>
        <v>0</v>
      </c>
      <c r="BG72" s="49" t="b">
        <f>IF(BI72&gt;0,SUMPRODUCT(($BI$69:BI72=BI72)*($BF$69:BF72="X")))</f>
        <v>0</v>
      </c>
      <c r="BH72" s="41" t="s">
        <v>83</v>
      </c>
      <c r="BI72" s="102">
        <f>BC57</f>
        <v>0</v>
      </c>
      <c r="BJ72" s="2"/>
      <c r="BK72" s="2"/>
      <c r="BL72" s="2"/>
      <c r="BM72" s="2"/>
      <c r="BN72" s="2"/>
      <c r="BO72" s="2"/>
      <c r="BP72" s="159"/>
    </row>
    <row r="73" spans="53:76" ht="15.75" thickBot="1" x14ac:dyDescent="0.3">
      <c r="BA73" s="361"/>
      <c r="BB73" s="146"/>
      <c r="BC73" s="311">
        <v>1</v>
      </c>
      <c r="BE73" s="390"/>
      <c r="BF73" s="63">
        <f t="shared" si="61"/>
        <v>0</v>
      </c>
      <c r="BG73" s="49" t="b">
        <f>IF(BI73&gt;0,SUMPRODUCT(($BI$69:BI73=BI73)*($BF$69:BF73="X")))</f>
        <v>0</v>
      </c>
      <c r="BH73" s="41" t="s">
        <v>84</v>
      </c>
      <c r="BI73" s="101">
        <f>BC57</f>
        <v>0</v>
      </c>
      <c r="BJ73" s="2">
        <f>IF(BK73=0,0,)</f>
        <v>0</v>
      </c>
      <c r="BK73" s="2">
        <f>COUNTIF(BG69:BG74,"&gt;0")</f>
        <v>1</v>
      </c>
      <c r="BL73" s="2"/>
      <c r="BM73" s="2"/>
      <c r="BN73" s="2"/>
      <c r="BO73" s="2"/>
      <c r="BP73" s="159"/>
    </row>
    <row r="74" spans="53:76" ht="45.75" customHeight="1" thickBot="1" x14ac:dyDescent="0.3">
      <c r="BA74" s="361"/>
      <c r="BB74" s="146"/>
      <c r="BC74" s="312">
        <v>1</v>
      </c>
      <c r="BE74" s="391"/>
      <c r="BF74" s="163" t="str">
        <f t="shared" si="61"/>
        <v>X</v>
      </c>
      <c r="BG74" s="164">
        <f>IF(BI74&gt;0,SUMPRODUCT(($BI$69:BI74=BI74)*($BF$69:BF74="X")))</f>
        <v>1</v>
      </c>
      <c r="BH74" s="160" t="s">
        <v>85</v>
      </c>
      <c r="BI74" s="165">
        <f>BC58</f>
        <v>1</v>
      </c>
      <c r="BJ74" s="166">
        <f t="shared" ref="BJ74:BP74" ca="1" si="75">IF($BJ$6=1,RANDBETWEEN($BJ$73,$BK$73))</f>
        <v>1</v>
      </c>
      <c r="BK74" s="166">
        <f t="shared" ca="1" si="75"/>
        <v>1</v>
      </c>
      <c r="BL74" s="166">
        <f t="shared" ca="1" si="75"/>
        <v>1</v>
      </c>
      <c r="BM74" s="166">
        <f t="shared" ca="1" si="75"/>
        <v>1</v>
      </c>
      <c r="BN74" s="166">
        <f t="shared" ca="1" si="75"/>
        <v>1</v>
      </c>
      <c r="BO74" s="166">
        <f t="shared" ca="1" si="75"/>
        <v>0</v>
      </c>
      <c r="BP74" s="167">
        <f t="shared" ca="1" si="75"/>
        <v>0</v>
      </c>
    </row>
    <row r="75" spans="53:76" ht="45.75" customHeight="1" thickBot="1" x14ac:dyDescent="0.3">
      <c r="BB75" s="146"/>
      <c r="BC75" s="5">
        <v>0</v>
      </c>
      <c r="BE75" s="382"/>
      <c r="BF75" s="60" t="str">
        <f t="shared" si="61"/>
        <v>X</v>
      </c>
      <c r="BG75" s="61">
        <f>IF(BI75&gt;0,SUMPRODUCT(($BI$75:BI75=BI75)*($BF$75:BF75="X")))</f>
        <v>1</v>
      </c>
      <c r="BH75" s="156" t="s">
        <v>86</v>
      </c>
      <c r="BI75" s="61">
        <f>BC59</f>
        <v>1</v>
      </c>
      <c r="BJ75" s="157" t="str">
        <f t="shared" ref="BJ75:BP75" ca="1" si="76">IF(ISERROR(VLOOKUP(BJ87,$BG$75:$BH$87,2,0)),"",(VLOOKUP(BJ87,$BG$75:$BH$87,2,0)))</f>
        <v>B35</v>
      </c>
      <c r="BK75" s="157" t="str">
        <f t="shared" ca="1" si="76"/>
        <v>B37</v>
      </c>
      <c r="BL75" s="157" t="str">
        <f t="shared" ca="1" si="76"/>
        <v>B37</v>
      </c>
      <c r="BM75" s="157" t="str">
        <f t="shared" ca="1" si="76"/>
        <v>B34</v>
      </c>
      <c r="BN75" s="157" t="str">
        <f t="shared" ca="1" si="76"/>
        <v>B34</v>
      </c>
      <c r="BO75" s="157" t="str">
        <f t="shared" ca="1" si="76"/>
        <v>B37</v>
      </c>
      <c r="BP75" s="158" t="str">
        <f t="shared" ca="1" si="76"/>
        <v>B41</v>
      </c>
    </row>
    <row r="76" spans="53:76" ht="15.75" thickBot="1" x14ac:dyDescent="0.3">
      <c r="BB76" s="146"/>
      <c r="BC76" s="5">
        <v>1</v>
      </c>
      <c r="BE76" s="383"/>
      <c r="BF76" s="60" t="str">
        <f t="shared" si="61"/>
        <v>X</v>
      </c>
      <c r="BG76" s="61">
        <f>IF(BI76&gt;0,SUMPRODUCT(($BI$75:BI76=BI76)*($BF$75:BF76="X")))</f>
        <v>2</v>
      </c>
      <c r="BH76" s="41" t="s">
        <v>87</v>
      </c>
      <c r="BI76" s="103">
        <f>BC60</f>
        <v>1</v>
      </c>
      <c r="BJ76" s="2"/>
      <c r="BK76" s="2"/>
      <c r="BL76" s="2"/>
      <c r="BM76" s="2"/>
      <c r="BN76" s="2"/>
      <c r="BO76" s="2"/>
      <c r="BP76" s="159"/>
    </row>
    <row r="77" spans="53:76" ht="15.75" thickBot="1" x14ac:dyDescent="0.3">
      <c r="BB77" s="146"/>
      <c r="BC77" s="5">
        <v>1</v>
      </c>
      <c r="BE77" s="383"/>
      <c r="BF77" s="60" t="str">
        <f t="shared" si="61"/>
        <v>X</v>
      </c>
      <c r="BG77" s="61">
        <f>IF(BI77&gt;0,SUMPRODUCT(($BI$75:BI77=BI77)*($BF$75:BF77="X")))</f>
        <v>3</v>
      </c>
      <c r="BH77" s="41" t="s">
        <v>88</v>
      </c>
      <c r="BI77" s="103">
        <f>BC60</f>
        <v>1</v>
      </c>
      <c r="BJ77" s="2"/>
      <c r="BK77" s="2"/>
      <c r="BL77" s="2"/>
      <c r="BM77" s="2"/>
      <c r="BN77" s="2"/>
      <c r="BO77" s="2"/>
      <c r="BP77" s="159"/>
    </row>
    <row r="78" spans="53:76" ht="15.75" thickBot="1" x14ac:dyDescent="0.3">
      <c r="BB78" s="146"/>
      <c r="BC78" s="5">
        <v>1</v>
      </c>
      <c r="BE78" s="383"/>
      <c r="BF78" s="60" t="str">
        <f t="shared" si="61"/>
        <v>X</v>
      </c>
      <c r="BG78" s="61">
        <f>IF(BI78&gt;0,SUMPRODUCT(($BI$75:BI78=BI78)*($BF$75:BF78="X")))</f>
        <v>4</v>
      </c>
      <c r="BH78" s="41" t="s">
        <v>89</v>
      </c>
      <c r="BI78" s="103">
        <f>BC61</f>
        <v>1</v>
      </c>
      <c r="BJ78" s="2"/>
      <c r="BK78" s="2"/>
      <c r="BL78" s="2"/>
      <c r="BM78" s="2"/>
      <c r="BN78" s="2"/>
      <c r="BO78" s="2"/>
      <c r="BP78" s="159"/>
    </row>
    <row r="79" spans="53:76" ht="21.75" customHeight="1" thickBot="1" x14ac:dyDescent="0.3">
      <c r="BB79" s="146"/>
      <c r="BC79" s="5">
        <v>0</v>
      </c>
      <c r="BE79" s="383"/>
      <c r="BF79" s="60">
        <f t="shared" si="61"/>
        <v>0</v>
      </c>
      <c r="BG79" s="61" t="b">
        <f>IF(BI79&gt;0,SUMPRODUCT(($BI$75:BI79=BI79)*($BF$75:BF79="X")))</f>
        <v>0</v>
      </c>
      <c r="BH79" s="41" t="s">
        <v>90</v>
      </c>
      <c r="BI79" s="103">
        <f>BC62</f>
        <v>0</v>
      </c>
      <c r="BJ79" s="2"/>
      <c r="BK79" s="2"/>
      <c r="BL79" s="2"/>
      <c r="BM79" s="2"/>
      <c r="BN79" s="2"/>
      <c r="BO79" s="2"/>
      <c r="BP79" s="159"/>
    </row>
    <row r="80" spans="53:76" ht="15.75" thickBot="1" x14ac:dyDescent="0.3">
      <c r="BB80" s="146"/>
      <c r="BC80" s="5">
        <v>1</v>
      </c>
      <c r="BE80" s="383"/>
      <c r="BF80" s="60">
        <f t="shared" si="61"/>
        <v>0</v>
      </c>
      <c r="BG80" s="61" t="b">
        <f>IF(BI80&gt;0,SUMPRODUCT(($BI$75:BI80=BI80)*($BF$75:BF80="X")))</f>
        <v>0</v>
      </c>
      <c r="BH80" s="41" t="s">
        <v>91</v>
      </c>
      <c r="BI80" s="103">
        <f>BC62</f>
        <v>0</v>
      </c>
      <c r="BJ80" s="2"/>
      <c r="BK80" s="2"/>
      <c r="BL80" s="2"/>
      <c r="BM80" s="2"/>
      <c r="BN80" s="2"/>
      <c r="BO80" s="2"/>
      <c r="BP80" s="159"/>
    </row>
    <row r="81" spans="1:68" ht="15.75" thickBot="1" x14ac:dyDescent="0.3">
      <c r="BB81" s="146"/>
      <c r="BC81" s="5">
        <v>1</v>
      </c>
      <c r="BE81" s="383"/>
      <c r="BF81" s="60">
        <f t="shared" si="61"/>
        <v>0</v>
      </c>
      <c r="BG81" s="61" t="b">
        <f>IF(BI81&gt;0,SUMPRODUCT(($BI$75:BI81=BI81)*($BF$75:BF81="X")))</f>
        <v>0</v>
      </c>
      <c r="BH81" s="41" t="s">
        <v>92</v>
      </c>
      <c r="BI81" s="103">
        <f>BC63</f>
        <v>0</v>
      </c>
      <c r="BJ81" s="2"/>
      <c r="BK81" s="2"/>
      <c r="BL81" s="2"/>
      <c r="BM81" s="2"/>
      <c r="BN81" s="2"/>
      <c r="BO81" s="2"/>
      <c r="BP81" s="159"/>
    </row>
    <row r="82" spans="1:68" ht="15.75" thickBot="1" x14ac:dyDescent="0.3">
      <c r="BB82" s="146"/>
      <c r="BC82" s="5">
        <v>1</v>
      </c>
      <c r="BE82" s="383"/>
      <c r="BF82" s="60" t="str">
        <f t="shared" si="61"/>
        <v>X</v>
      </c>
      <c r="BG82" s="61">
        <f>IF(BI82&gt;0,SUMPRODUCT(($BI$75:BI82=BI82)*($BF$75:BF82="X")))</f>
        <v>5</v>
      </c>
      <c r="BH82" s="41" t="s">
        <v>93</v>
      </c>
      <c r="BI82" s="103">
        <f>BC64</f>
        <v>1</v>
      </c>
      <c r="BJ82" s="2"/>
      <c r="BK82" s="2"/>
      <c r="BL82" s="2"/>
      <c r="BM82" s="2"/>
      <c r="BN82" s="2"/>
      <c r="BO82" s="2"/>
      <c r="BP82" s="159"/>
    </row>
    <row r="83" spans="1:68" ht="15.75" thickBot="1" x14ac:dyDescent="0.3">
      <c r="BB83" s="146"/>
      <c r="BC83" s="5">
        <v>0</v>
      </c>
      <c r="BE83" s="383"/>
      <c r="BF83" s="60">
        <f t="shared" si="61"/>
        <v>0</v>
      </c>
      <c r="BG83" s="61" t="b">
        <f>IF(BI83&gt;0,SUMPRODUCT(($BI$75:BI83=BI83)*($BF$75:BF83="X")))</f>
        <v>0</v>
      </c>
      <c r="BH83" s="41" t="s">
        <v>94</v>
      </c>
      <c r="BI83" s="103">
        <f>BC65</f>
        <v>0</v>
      </c>
      <c r="BJ83" s="2"/>
      <c r="BK83" s="2"/>
      <c r="BL83" s="2"/>
      <c r="BM83" s="2"/>
      <c r="BN83" s="2"/>
      <c r="BO83" s="2"/>
      <c r="BP83" s="159"/>
    </row>
    <row r="84" spans="1:68" s="5" customFormat="1" ht="15.75" thickBot="1" x14ac:dyDescent="0.3">
      <c r="A84" s="236"/>
      <c r="B84" s="236"/>
      <c r="C84" s="142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236"/>
      <c r="O84" s="236"/>
      <c r="P84" s="236"/>
      <c r="Q84" s="236"/>
      <c r="R84" s="236"/>
      <c r="S84" s="236"/>
      <c r="T84" s="236"/>
      <c r="U84" s="236"/>
      <c r="V84" s="236"/>
      <c r="W84" s="236"/>
      <c r="X84" s="236"/>
      <c r="Y84" s="236"/>
      <c r="Z84" s="236"/>
      <c r="AA84" s="236"/>
      <c r="AB84" s="236"/>
      <c r="AC84" s="236"/>
      <c r="AD84" s="236"/>
      <c r="AE84" s="236"/>
      <c r="AF84" s="236"/>
      <c r="AG84" s="236"/>
      <c r="AH84" s="236"/>
      <c r="AI84" s="236"/>
      <c r="AJ84" s="236"/>
      <c r="AK84" s="236"/>
      <c r="AL84" s="236"/>
      <c r="AM84" s="236"/>
      <c r="AN84" s="236"/>
      <c r="AO84" s="236"/>
      <c r="AP84" s="236"/>
      <c r="AQ84" s="236"/>
      <c r="AR84" s="236"/>
      <c r="AS84" s="236"/>
      <c r="AT84" s="236"/>
      <c r="AU84" s="236"/>
      <c r="AV84" s="236"/>
      <c r="AW84" s="236"/>
      <c r="AX84" s="236"/>
      <c r="AY84" s="236"/>
      <c r="AZ84" s="236"/>
      <c r="BA84" s="236"/>
      <c r="BB84" s="146"/>
      <c r="BC84" s="5">
        <v>0</v>
      </c>
      <c r="BD84" s="4"/>
      <c r="BE84" s="383"/>
      <c r="BF84" s="60">
        <f t="shared" si="61"/>
        <v>0</v>
      </c>
      <c r="BG84" s="61" t="b">
        <f>IF(BI84&gt;0,SUMPRODUCT(($BI$75:BI84=BI84)*($BF$75:BF84="X")))</f>
        <v>0</v>
      </c>
      <c r="BH84" s="41" t="s">
        <v>95</v>
      </c>
      <c r="BI84" s="103">
        <f>BC66</f>
        <v>0</v>
      </c>
      <c r="BJ84" s="2"/>
      <c r="BK84" s="2"/>
      <c r="BL84" s="2"/>
      <c r="BM84" s="2"/>
      <c r="BN84" s="2"/>
      <c r="BO84" s="2"/>
      <c r="BP84" s="159"/>
    </row>
    <row r="85" spans="1:68" ht="15.75" thickBot="1" x14ac:dyDescent="0.3">
      <c r="BB85" s="146"/>
      <c r="BC85" s="5">
        <v>1</v>
      </c>
      <c r="BE85" s="383"/>
      <c r="BF85" s="60">
        <f t="shared" si="61"/>
        <v>0</v>
      </c>
      <c r="BG85" s="61" t="b">
        <f>IF(BI85&gt;0,SUMPRODUCT(($BI$75:BI85=BI85)*($BF$75:BF85="X")))</f>
        <v>0</v>
      </c>
      <c r="BH85" s="41" t="s">
        <v>96</v>
      </c>
      <c r="BI85" s="103">
        <f>BC66</f>
        <v>0</v>
      </c>
      <c r="BJ85" s="2"/>
      <c r="BK85" s="2"/>
      <c r="BL85" s="2"/>
      <c r="BM85" s="2"/>
      <c r="BN85" s="2"/>
      <c r="BO85" s="2"/>
      <c r="BP85" s="159"/>
    </row>
    <row r="86" spans="1:68" ht="15.75" thickBot="1" x14ac:dyDescent="0.3">
      <c r="BB86" s="146"/>
      <c r="BC86" s="5">
        <v>1</v>
      </c>
      <c r="BE86" s="383"/>
      <c r="BF86" s="60">
        <f t="shared" si="61"/>
        <v>0</v>
      </c>
      <c r="BG86" s="61" t="b">
        <f>IF(BI86&gt;0,SUMPRODUCT(($BI$75:BI86=BI86)*($BF$75:BF86="X")))</f>
        <v>0</v>
      </c>
      <c r="BH86" s="41" t="s">
        <v>97</v>
      </c>
      <c r="BI86" s="103">
        <f>BC66</f>
        <v>0</v>
      </c>
      <c r="BJ86" s="2">
        <f>IF(BK86=0,0,1)</f>
        <v>1</v>
      </c>
      <c r="BK86" s="2">
        <f>COUNTIF(BG75:BG87,"&gt;0")</f>
        <v>5</v>
      </c>
      <c r="BL86" s="2"/>
      <c r="BM86" s="2"/>
      <c r="BN86" s="2"/>
      <c r="BO86" s="2"/>
      <c r="BP86" s="159"/>
    </row>
    <row r="87" spans="1:68" ht="34.5" customHeight="1" thickBot="1" x14ac:dyDescent="0.3">
      <c r="BB87" s="146"/>
      <c r="BC87" s="5">
        <v>1</v>
      </c>
      <c r="BE87" s="383"/>
      <c r="BF87" s="60">
        <f t="shared" si="61"/>
        <v>0</v>
      </c>
      <c r="BG87" s="182" t="b">
        <f>IF(BI87&gt;0,SUMPRODUCT(($BI$75:BI87=BI87)*($BF$75:BF87="X")))</f>
        <v>0</v>
      </c>
      <c r="BH87" s="153" t="s">
        <v>98</v>
      </c>
      <c r="BI87" s="104">
        <f>BC67</f>
        <v>0</v>
      </c>
      <c r="BJ87" s="183">
        <f t="shared" ref="BJ87:BP87" ca="1" si="77">IF($BJ$6=1,RANDBETWEEN($BJ$86,$BK$86))</f>
        <v>2</v>
      </c>
      <c r="BK87" s="183">
        <f t="shared" ca="1" si="77"/>
        <v>4</v>
      </c>
      <c r="BL87" s="183">
        <f t="shared" ca="1" si="77"/>
        <v>4</v>
      </c>
      <c r="BM87" s="183">
        <f t="shared" ca="1" si="77"/>
        <v>1</v>
      </c>
      <c r="BN87" s="183">
        <f t="shared" ca="1" si="77"/>
        <v>1</v>
      </c>
      <c r="BO87" s="183">
        <f t="shared" ca="1" si="77"/>
        <v>4</v>
      </c>
      <c r="BP87" s="184">
        <f t="shared" ca="1" si="77"/>
        <v>5</v>
      </c>
    </row>
    <row r="88" spans="1:68" ht="15.75" thickBot="1" x14ac:dyDescent="0.3">
      <c r="BB88" s="146"/>
      <c r="BC88" s="5">
        <v>0</v>
      </c>
      <c r="BE88" s="386"/>
      <c r="BF88" s="57" t="str">
        <f t="shared" si="61"/>
        <v>X</v>
      </c>
      <c r="BG88" s="58">
        <f>IF(BI88&gt;0,SUMPRODUCT(($BI$88:BI88=BI88)*($BF$88:BF88="X")))</f>
        <v>1</v>
      </c>
      <c r="BH88" s="185" t="s">
        <v>99</v>
      </c>
      <c r="BI88" s="58">
        <f>BC68</f>
        <v>1</v>
      </c>
      <c r="BJ88" s="186" t="str">
        <f t="shared" ref="BJ88:BP88" ca="1" si="78">IF(ISERROR(VLOOKUP(BJ92,$BG$88:$BH$93,2,0)),"",(VLOOKUP(BJ92,$BG$88:$BH$93,2,0)))</f>
        <v>B47</v>
      </c>
      <c r="BK88" s="186" t="str">
        <f t="shared" ca="1" si="78"/>
        <v>B48</v>
      </c>
      <c r="BL88" s="186" t="str">
        <f t="shared" ca="1" si="78"/>
        <v>B47</v>
      </c>
      <c r="BM88" s="186" t="str">
        <f t="shared" ca="1" si="78"/>
        <v>B48</v>
      </c>
      <c r="BN88" s="186" t="str">
        <f t="shared" ca="1" si="78"/>
        <v>B47</v>
      </c>
      <c r="BO88" s="186" t="str">
        <f t="shared" ca="1" si="78"/>
        <v>B48</v>
      </c>
      <c r="BP88" s="187" t="str">
        <f t="shared" ca="1" si="78"/>
        <v>B47</v>
      </c>
    </row>
    <row r="89" spans="1:68" ht="15.75" thickBot="1" x14ac:dyDescent="0.3">
      <c r="BB89" s="146"/>
      <c r="BC89" s="5">
        <v>1</v>
      </c>
      <c r="BE89" s="387"/>
      <c r="BF89" s="57" t="str">
        <f t="shared" si="61"/>
        <v>X</v>
      </c>
      <c r="BG89" s="58">
        <f>IF(BI89&gt;0,SUMPRODUCT(($BI$88:BI89=BI89)*($BF$88:BF89="X")))</f>
        <v>2</v>
      </c>
      <c r="BH89" s="160" t="s">
        <v>100</v>
      </c>
      <c r="BI89" s="105">
        <f>BC68</f>
        <v>1</v>
      </c>
      <c r="BJ89" s="142"/>
      <c r="BK89" s="142"/>
      <c r="BL89" s="142"/>
      <c r="BM89" s="142"/>
      <c r="BN89" s="142"/>
      <c r="BO89" s="142"/>
      <c r="BP89" s="171"/>
    </row>
    <row r="90" spans="1:68" ht="15.75" thickBot="1" x14ac:dyDescent="0.3">
      <c r="BB90" s="146"/>
      <c r="BC90" s="5">
        <v>0</v>
      </c>
      <c r="BE90" s="387"/>
      <c r="BF90" s="57">
        <f t="shared" si="61"/>
        <v>0</v>
      </c>
      <c r="BG90" s="58" t="b">
        <f>IF(BI90&gt;0,SUMPRODUCT(($BI$88:BI90=BI90)*($BF$88:BF90="X")))</f>
        <v>0</v>
      </c>
      <c r="BH90" s="160" t="s">
        <v>101</v>
      </c>
      <c r="BI90" s="106">
        <f>BC69</f>
        <v>0</v>
      </c>
      <c r="BJ90" s="2"/>
      <c r="BK90" s="2"/>
      <c r="BL90" s="2"/>
      <c r="BM90" s="2"/>
      <c r="BN90" s="2"/>
      <c r="BO90" s="2"/>
      <c r="BP90" s="159"/>
    </row>
    <row r="91" spans="1:68" ht="15.75" thickBot="1" x14ac:dyDescent="0.3">
      <c r="BB91" s="146"/>
      <c r="BC91" s="5">
        <v>0</v>
      </c>
      <c r="BE91" s="387"/>
      <c r="BF91" s="57">
        <f t="shared" si="61"/>
        <v>0</v>
      </c>
      <c r="BG91" s="58" t="b">
        <f>IF(BI91&gt;0,SUMPRODUCT(($BI$88:BI91=BI91)*($BF$88:BF91="X")))</f>
        <v>0</v>
      </c>
      <c r="BH91" s="160" t="s">
        <v>102</v>
      </c>
      <c r="BI91" s="106">
        <f>BC69</f>
        <v>0</v>
      </c>
      <c r="BJ91" s="2">
        <f>IF(BK91=0,0,1)</f>
        <v>1</v>
      </c>
      <c r="BK91" s="2">
        <f>COUNTIF(BG88:BG93,"&gt;0")</f>
        <v>2</v>
      </c>
      <c r="BL91" s="2"/>
      <c r="BM91" s="2"/>
      <c r="BN91" s="2"/>
      <c r="BO91" s="2"/>
      <c r="BP91" s="159"/>
    </row>
    <row r="92" spans="1:68" ht="15.75" thickBot="1" x14ac:dyDescent="0.3">
      <c r="BB92" s="146"/>
      <c r="BC92" s="5">
        <v>0</v>
      </c>
      <c r="BE92" s="388"/>
      <c r="BF92" s="188">
        <f t="shared" si="61"/>
        <v>0</v>
      </c>
      <c r="BG92" s="189" t="b">
        <f>IF(BI92&gt;0,SUMPRODUCT(($BI$88:BI92=BI92)*($BF$88:BF92="X")))</f>
        <v>0</v>
      </c>
      <c r="BH92" s="160" t="s">
        <v>103</v>
      </c>
      <c r="BI92" s="190">
        <f>BC69</f>
        <v>0</v>
      </c>
      <c r="BJ92" s="191">
        <f t="shared" ref="BJ92:BP92" ca="1" si="79">IF($BJ$6=1,RANDBETWEEN($BJ$91,$BK$91))</f>
        <v>1</v>
      </c>
      <c r="BK92" s="191">
        <f t="shared" ca="1" si="79"/>
        <v>2</v>
      </c>
      <c r="BL92" s="191">
        <f t="shared" ca="1" si="79"/>
        <v>1</v>
      </c>
      <c r="BM92" s="191">
        <f t="shared" ca="1" si="79"/>
        <v>2</v>
      </c>
      <c r="BN92" s="191">
        <f t="shared" ca="1" si="79"/>
        <v>1</v>
      </c>
      <c r="BO92" s="191">
        <f t="shared" ca="1" si="79"/>
        <v>2</v>
      </c>
      <c r="BP92" s="192">
        <f t="shared" ca="1" si="79"/>
        <v>1</v>
      </c>
    </row>
    <row r="93" spans="1:68" ht="15.75" thickBot="1" x14ac:dyDescent="0.3">
      <c r="BB93" s="146"/>
      <c r="BC93" s="5">
        <v>0</v>
      </c>
      <c r="BE93" s="193"/>
      <c r="BF93" s="194"/>
      <c r="BG93" s="194"/>
      <c r="BH93" s="185" t="s">
        <v>104</v>
      </c>
      <c r="BI93" s="194">
        <v>1</v>
      </c>
      <c r="BJ93" s="195" t="str">
        <f>IF($BI$93=1,$BH$93,"")</f>
        <v>B52</v>
      </c>
      <c r="BK93" s="195" t="str">
        <f t="shared" ref="BK93:BP93" si="80">IF($BI$93=1,$BH$93,"")</f>
        <v>B52</v>
      </c>
      <c r="BL93" s="195" t="str">
        <f t="shared" si="80"/>
        <v>B52</v>
      </c>
      <c r="BM93" s="195" t="str">
        <f t="shared" si="80"/>
        <v>B52</v>
      </c>
      <c r="BN93" s="195" t="str">
        <f t="shared" si="80"/>
        <v>B52</v>
      </c>
      <c r="BO93" s="195" t="str">
        <f t="shared" si="80"/>
        <v>B52</v>
      </c>
      <c r="BP93" s="196" t="str">
        <f t="shared" si="80"/>
        <v>B52</v>
      </c>
    </row>
    <row r="94" spans="1:68" ht="15.75" thickBot="1" x14ac:dyDescent="0.3">
      <c r="BB94" s="146"/>
      <c r="BC94" s="5">
        <v>1</v>
      </c>
      <c r="BI94" s="99"/>
    </row>
    <row r="95" spans="1:68" ht="15.75" thickBot="1" x14ac:dyDescent="0.3">
      <c r="BB95" s="146"/>
      <c r="BC95" s="5">
        <v>1</v>
      </c>
      <c r="BE95" s="372"/>
      <c r="BF95" s="127" t="str">
        <f>IF(BI95=1,"X",0)</f>
        <v>X</v>
      </c>
      <c r="BG95" s="127">
        <f>IF(BI95&gt;0,SUMPRODUCT(($BI$95:BI95=BI95)*($BF$95:BF95="X")))</f>
        <v>1</v>
      </c>
      <c r="BH95" s="128" t="s">
        <v>10</v>
      </c>
      <c r="BI95" s="127">
        <f>BC95</f>
        <v>1</v>
      </c>
      <c r="BJ95" s="129" t="str">
        <f ca="1">IF(ISERROR(VLOOKUP(BJ105,$BG$95:$BH$105,2,0)),"",(VLOOKUP(BJ105,$BG$95:$BH$105,2,0)))</f>
        <v>C8</v>
      </c>
      <c r="BK95" s="129" t="str">
        <f t="shared" ref="BK95:BP95" ca="1" si="81">IF(ISERROR(VLOOKUP(BK105,$BG$95:$BH$105,2,0)),"",(VLOOKUP(BK105,$BG$95:$BH$105,2,0)))</f>
        <v>C1</v>
      </c>
      <c r="BL95" s="129" t="str">
        <f t="shared" ca="1" si="81"/>
        <v>C8</v>
      </c>
      <c r="BM95" s="129" t="str">
        <f t="shared" si="81"/>
        <v/>
      </c>
      <c r="BN95" s="129" t="str">
        <f t="shared" si="81"/>
        <v/>
      </c>
      <c r="BO95" s="129" t="str">
        <f t="shared" si="81"/>
        <v/>
      </c>
      <c r="BP95" s="129" t="str">
        <f t="shared" si="81"/>
        <v/>
      </c>
    </row>
    <row r="96" spans="1:68" ht="15.75" thickBot="1" x14ac:dyDescent="0.3">
      <c r="BB96" s="146"/>
      <c r="BC96" s="5">
        <v>0</v>
      </c>
      <c r="BE96" s="373"/>
      <c r="BF96" s="130">
        <f t="shared" ref="BF96:BF145" si="82">IF(BI96=1,"X",0)</f>
        <v>0</v>
      </c>
      <c r="BG96" s="127" t="b">
        <f>IF(BI96&gt;0,SUMPRODUCT(($BI$95:BI96=BI96)*($BF$95:BF96="X")))</f>
        <v>0</v>
      </c>
      <c r="BH96" s="128" t="s">
        <v>11</v>
      </c>
      <c r="BI96" s="130">
        <f t="shared" ref="BI96:BI97" si="83">BC96</f>
        <v>0</v>
      </c>
      <c r="BJ96" s="131"/>
      <c r="BK96" s="131"/>
      <c r="BL96" s="131"/>
      <c r="BM96" s="131"/>
      <c r="BN96" s="131"/>
      <c r="BO96" s="131"/>
      <c r="BP96" s="132"/>
    </row>
    <row r="97" spans="54:68" ht="15.75" thickBot="1" x14ac:dyDescent="0.3">
      <c r="BB97" s="146"/>
      <c r="BC97" s="5">
        <v>0</v>
      </c>
      <c r="BE97" s="373"/>
      <c r="BF97" s="130">
        <f t="shared" si="82"/>
        <v>0</v>
      </c>
      <c r="BG97" s="127" t="b">
        <f>IF(BI97&gt;0,SUMPRODUCT(($BI$95:BI97=BI97)*($BF$95:BF97="X")))</f>
        <v>0</v>
      </c>
      <c r="BH97" s="128" t="s">
        <v>12</v>
      </c>
      <c r="BI97" s="130">
        <f t="shared" si="83"/>
        <v>0</v>
      </c>
      <c r="BJ97" s="131"/>
      <c r="BK97" s="131"/>
      <c r="BL97" s="131"/>
      <c r="BM97" s="131"/>
      <c r="BN97" s="131"/>
      <c r="BO97" s="131"/>
      <c r="BP97" s="132"/>
    </row>
    <row r="98" spans="54:68" ht="15.75" thickBot="1" x14ac:dyDescent="0.3">
      <c r="BB98" s="146"/>
      <c r="BC98" s="5">
        <v>0</v>
      </c>
      <c r="BE98" s="373"/>
      <c r="BF98" s="130">
        <f t="shared" si="82"/>
        <v>0</v>
      </c>
      <c r="BG98" s="127" t="b">
        <f>IF(BI98&gt;0,SUMPRODUCT(($BI$95:BI98=BI98)*($BF$95:BF98="X")))</f>
        <v>0</v>
      </c>
      <c r="BH98" s="128" t="s">
        <v>24</v>
      </c>
      <c r="BI98" s="130">
        <f>BI97</f>
        <v>0</v>
      </c>
      <c r="BJ98" s="131"/>
      <c r="BK98" s="131"/>
      <c r="BL98" s="131"/>
      <c r="BM98" s="131"/>
      <c r="BN98" s="131"/>
      <c r="BO98" s="131"/>
      <c r="BP98" s="132"/>
    </row>
    <row r="99" spans="54:68" ht="15.75" thickBot="1" x14ac:dyDescent="0.3">
      <c r="BB99" s="146"/>
      <c r="BC99" s="5">
        <v>0</v>
      </c>
      <c r="BE99" s="373"/>
      <c r="BF99" s="130">
        <f t="shared" si="82"/>
        <v>0</v>
      </c>
      <c r="BG99" s="127" t="b">
        <f>IF(BI99&gt;0,SUMPRODUCT(($BI$95:BI99=BI99)*($BF$95:BF99="X")))</f>
        <v>0</v>
      </c>
      <c r="BH99" s="128" t="s">
        <v>25</v>
      </c>
      <c r="BI99" s="130">
        <f>BC98</f>
        <v>0</v>
      </c>
      <c r="BJ99" s="131"/>
      <c r="BK99" s="131"/>
      <c r="BL99" s="131"/>
      <c r="BM99" s="131"/>
      <c r="BN99" s="131"/>
      <c r="BO99" s="131"/>
      <c r="BP99" s="132"/>
    </row>
    <row r="100" spans="54:68" ht="15.75" thickBot="1" x14ac:dyDescent="0.3">
      <c r="BB100" s="146"/>
      <c r="BC100" s="5">
        <v>1</v>
      </c>
      <c r="BE100" s="373"/>
      <c r="BF100" s="130">
        <f t="shared" si="82"/>
        <v>0</v>
      </c>
      <c r="BG100" s="127" t="b">
        <f>IF(BI100&gt;0,SUMPRODUCT(($BI$95:BI100=BI100)*($BF$95:BF100="X")))</f>
        <v>0</v>
      </c>
      <c r="BH100" s="128" t="s">
        <v>26</v>
      </c>
      <c r="BI100" s="130">
        <f>BI99</f>
        <v>0</v>
      </c>
      <c r="BJ100" s="131"/>
      <c r="BK100" s="131"/>
      <c r="BL100" s="131"/>
      <c r="BM100" s="131"/>
      <c r="BN100" s="131"/>
      <c r="BO100" s="131"/>
      <c r="BP100" s="132"/>
    </row>
    <row r="101" spans="54:68" ht="15.75" thickBot="1" x14ac:dyDescent="0.3">
      <c r="BB101" s="146"/>
      <c r="BC101" s="5">
        <v>1</v>
      </c>
      <c r="BE101" s="373"/>
      <c r="BF101" s="130">
        <f t="shared" si="82"/>
        <v>0</v>
      </c>
      <c r="BG101" s="127" t="b">
        <f>IF(BI101&gt;0,SUMPRODUCT(($BI$95:BI101=BI101)*($BF$95:BF101="X")))</f>
        <v>0</v>
      </c>
      <c r="BH101" s="128" t="s">
        <v>105</v>
      </c>
      <c r="BI101" s="130">
        <f>BC99</f>
        <v>0</v>
      </c>
      <c r="BJ101" s="131">
        <f ca="1">IF($BJ$6=1,RANDBETWEEN($BJ$104,$BK$104))</f>
        <v>2</v>
      </c>
      <c r="BK101" s="131">
        <f t="shared" ref="BK101:BP101" ca="1" si="84">IF($BJ$6=1,RANDBETWEEN($BJ$104,$BK$104))</f>
        <v>1</v>
      </c>
      <c r="BL101" s="131">
        <f t="shared" ca="1" si="84"/>
        <v>2</v>
      </c>
      <c r="BM101" s="131">
        <f t="shared" ca="1" si="84"/>
        <v>3</v>
      </c>
      <c r="BN101" s="131">
        <f t="shared" ca="1" si="84"/>
        <v>2</v>
      </c>
      <c r="BO101" s="131">
        <f t="shared" ca="1" si="84"/>
        <v>2</v>
      </c>
      <c r="BP101" s="131">
        <f t="shared" ca="1" si="84"/>
        <v>1</v>
      </c>
    </row>
    <row r="102" spans="54:68" ht="15.75" thickBot="1" x14ac:dyDescent="0.3">
      <c r="BB102" s="146"/>
      <c r="BC102" s="5">
        <v>0</v>
      </c>
      <c r="BE102" s="373"/>
      <c r="BF102" s="130" t="str">
        <f t="shared" si="82"/>
        <v>X</v>
      </c>
      <c r="BG102" s="127">
        <f>IF(BI102&gt;0,SUMPRODUCT(($BI$95:BI102=BI102)*($BF$95:BF102="X")))</f>
        <v>2</v>
      </c>
      <c r="BH102" s="128" t="s">
        <v>106</v>
      </c>
      <c r="BI102" s="130">
        <f t="shared" ref="BI102:BI104" si="85">BC100</f>
        <v>1</v>
      </c>
      <c r="BJ102" s="131">
        <f>'d2'!A10</f>
        <v>1</v>
      </c>
      <c r="BK102" s="131">
        <f>'d2'!B10</f>
        <v>2</v>
      </c>
      <c r="BL102" s="131">
        <f>'d2'!C10</f>
        <v>3</v>
      </c>
      <c r="BM102" s="131">
        <f>'d2'!D10</f>
        <v>4</v>
      </c>
      <c r="BN102" s="131">
        <f>'d2'!E10</f>
        <v>5</v>
      </c>
      <c r="BO102" s="131">
        <f>'d2'!F10</f>
        <v>6</v>
      </c>
      <c r="BP102" s="132">
        <f>'d2'!G10</f>
        <v>7</v>
      </c>
    </row>
    <row r="103" spans="54:68" ht="15.75" thickBot="1" x14ac:dyDescent="0.3">
      <c r="BB103" s="146"/>
      <c r="BC103" s="5">
        <v>0</v>
      </c>
      <c r="BE103" s="373"/>
      <c r="BF103" s="130" t="str">
        <f t="shared" si="82"/>
        <v>X</v>
      </c>
      <c r="BG103" s="127">
        <f>IF(BI103&gt;0,SUMPRODUCT(($BI$95:BI103=BI103)*($BF$95:BF103="X")))</f>
        <v>3</v>
      </c>
      <c r="BH103" s="128" t="s">
        <v>107</v>
      </c>
      <c r="BI103" s="130">
        <f t="shared" si="85"/>
        <v>1</v>
      </c>
      <c r="BJ103" s="131">
        <f>'d2'!A11</f>
        <v>2</v>
      </c>
      <c r="BK103" s="131">
        <f>'d2'!B11</f>
        <v>3</v>
      </c>
      <c r="BL103" s="131">
        <f>'d2'!C11</f>
        <v>1</v>
      </c>
      <c r="BM103" s="131">
        <f>'d2'!D11</f>
        <v>0</v>
      </c>
      <c r="BN103" s="131">
        <f>'d2'!E11</f>
        <v>0</v>
      </c>
      <c r="BO103" s="131">
        <f>'d2'!F11</f>
        <v>0</v>
      </c>
      <c r="BP103" s="132">
        <f>'d2'!G11</f>
        <v>0</v>
      </c>
    </row>
    <row r="104" spans="54:68" ht="15.75" thickBot="1" x14ac:dyDescent="0.3">
      <c r="BB104" s="146"/>
      <c r="BC104" s="5">
        <v>1</v>
      </c>
      <c r="BE104" s="373"/>
      <c r="BF104" s="130">
        <f t="shared" si="82"/>
        <v>0</v>
      </c>
      <c r="BG104" s="127" t="b">
        <f>IF(BI104&gt;0,SUMPRODUCT(($BI$95:BI104=BI104)*($BF$95:BF104="X")))</f>
        <v>0</v>
      </c>
      <c r="BH104" s="128" t="s">
        <v>108</v>
      </c>
      <c r="BI104" s="130">
        <f t="shared" si="85"/>
        <v>0</v>
      </c>
      <c r="BJ104" s="131">
        <f>IF(BK104=0,0,1)</f>
        <v>1</v>
      </c>
      <c r="BK104" s="131">
        <f>COUNTIF(BG95:BG105,"&gt;0")</f>
        <v>3</v>
      </c>
      <c r="BL104" s="131"/>
      <c r="BM104" s="131"/>
      <c r="BN104" s="131"/>
      <c r="BO104" s="131"/>
      <c r="BP104" s="132"/>
    </row>
    <row r="105" spans="54:68" ht="15.75" thickBot="1" x14ac:dyDescent="0.3">
      <c r="BB105" s="146"/>
      <c r="BC105" s="5">
        <v>1</v>
      </c>
      <c r="BE105" s="373"/>
      <c r="BF105" s="133">
        <f t="shared" si="82"/>
        <v>0</v>
      </c>
      <c r="BG105" s="127" t="b">
        <f>IF(BI105&gt;0,SUMPRODUCT(($BI$95:BI105=BI105)*($BF$95:BF105="X")))</f>
        <v>0</v>
      </c>
      <c r="BH105" s="128" t="s">
        <v>109</v>
      </c>
      <c r="BI105" s="133">
        <f>BI104</f>
        <v>0</v>
      </c>
      <c r="BJ105" s="134">
        <f ca="1">IF(BJ103=0,0,BJ101)</f>
        <v>2</v>
      </c>
      <c r="BK105" s="134">
        <f t="shared" ref="BK105:BP105" ca="1" si="86">IF(BK103=0,0,BK101)</f>
        <v>1</v>
      </c>
      <c r="BL105" s="134">
        <f t="shared" ca="1" si="86"/>
        <v>2</v>
      </c>
      <c r="BM105" s="134">
        <f t="shared" si="86"/>
        <v>0</v>
      </c>
      <c r="BN105" s="134">
        <f t="shared" si="86"/>
        <v>0</v>
      </c>
      <c r="BO105" s="134">
        <f t="shared" si="86"/>
        <v>0</v>
      </c>
      <c r="BP105" s="134">
        <f t="shared" si="86"/>
        <v>0</v>
      </c>
    </row>
    <row r="106" spans="54:68" ht="15.75" thickBot="1" x14ac:dyDescent="0.3">
      <c r="BB106" s="146"/>
      <c r="BC106" s="5">
        <v>0</v>
      </c>
      <c r="BE106" s="392"/>
      <c r="BF106" s="199" t="str">
        <f t="shared" si="82"/>
        <v>X</v>
      </c>
      <c r="BG106" s="199">
        <f>IF(BI106&gt;0,SUMPRODUCT(($BI$106:BI106=BI106)*($BF$106:BF106="X")))</f>
        <v>1</v>
      </c>
      <c r="BH106" s="128" t="s">
        <v>110</v>
      </c>
      <c r="BI106" s="199">
        <f>BC104</f>
        <v>1</v>
      </c>
      <c r="BJ106" s="204" t="str">
        <f ca="1">IF(ISERROR(VLOOKUP(BJ121,$BG$106:$BH$121,2,0)),"",(VLOOKUP(BJ121,$BG$106:$BH$6121,2,0)))</f>
        <v>C27</v>
      </c>
      <c r="BK106" s="204" t="str">
        <f t="shared" ref="BK106:BP106" ca="1" si="87">IF(ISERROR(VLOOKUP(BK121,$BG$106:$BH$121,2,0)),"",(VLOOKUP(BK121,$BG$106:$BH$6121,2,0)))</f>
        <v>C24</v>
      </c>
      <c r="BL106" s="204" t="str">
        <f t="shared" ca="1" si="87"/>
        <v>C25</v>
      </c>
      <c r="BM106" s="204" t="str">
        <f t="shared" ca="1" si="87"/>
        <v>C23</v>
      </c>
      <c r="BN106" s="204" t="str">
        <f t="shared" ca="1" si="87"/>
        <v>C25</v>
      </c>
      <c r="BO106" s="204" t="str">
        <f t="shared" ca="1" si="87"/>
        <v>C12</v>
      </c>
      <c r="BP106" s="204" t="str">
        <f t="shared" ca="1" si="87"/>
        <v>C23</v>
      </c>
    </row>
    <row r="107" spans="54:68" ht="15.75" thickBot="1" x14ac:dyDescent="0.3">
      <c r="BB107" s="146"/>
      <c r="BC107" s="5">
        <v>1</v>
      </c>
      <c r="BE107" s="393"/>
      <c r="BF107" s="115" t="str">
        <f t="shared" si="82"/>
        <v>X</v>
      </c>
      <c r="BG107" s="116">
        <f>IF(BI107&gt;0,SUMPRODUCT(($BI$106:BI107=BI107)*($BF$106:BF107="X")))</f>
        <v>2</v>
      </c>
      <c r="BH107" s="128" t="s">
        <v>111</v>
      </c>
      <c r="BI107" s="115">
        <f>BC104</f>
        <v>1</v>
      </c>
      <c r="BJ107" s="75"/>
      <c r="BK107" s="75"/>
      <c r="BL107" s="75"/>
      <c r="BM107" s="75"/>
      <c r="BN107" s="75"/>
      <c r="BO107" s="75"/>
      <c r="BP107" s="117"/>
    </row>
    <row r="108" spans="54:68" ht="15.75" thickBot="1" x14ac:dyDescent="0.3">
      <c r="BB108" s="146"/>
      <c r="BC108" s="5">
        <v>1</v>
      </c>
      <c r="BE108" s="393"/>
      <c r="BF108" s="115" t="str">
        <f t="shared" si="82"/>
        <v>X</v>
      </c>
      <c r="BG108" s="116">
        <f>IF(BI108&gt;0,SUMPRODUCT(($BI$106:BI108=BI108)*($BF$106:BF108="X")))</f>
        <v>3</v>
      </c>
      <c r="BH108" s="128" t="s">
        <v>112</v>
      </c>
      <c r="BI108" s="115">
        <f>BC105</f>
        <v>1</v>
      </c>
      <c r="BJ108" s="75"/>
      <c r="BK108" s="75"/>
      <c r="BL108" s="75"/>
      <c r="BM108" s="75"/>
      <c r="BN108" s="75"/>
      <c r="BO108" s="75"/>
      <c r="BP108" s="117"/>
    </row>
    <row r="109" spans="54:68" ht="15.75" thickBot="1" x14ac:dyDescent="0.3">
      <c r="BB109" s="146"/>
      <c r="BC109" s="5">
        <v>1</v>
      </c>
      <c r="BE109" s="393"/>
      <c r="BF109" s="115">
        <f t="shared" si="82"/>
        <v>0</v>
      </c>
      <c r="BG109" s="116" t="b">
        <f>IF(BI109&gt;0,SUMPRODUCT(($BI$106:BI109=BI109)*($BF$106:BF109="X")))</f>
        <v>0</v>
      </c>
      <c r="BH109" s="128" t="s">
        <v>113</v>
      </c>
      <c r="BI109" s="115">
        <f>BC106</f>
        <v>0</v>
      </c>
      <c r="BJ109" s="75"/>
      <c r="BK109" s="75"/>
      <c r="BL109" s="75"/>
      <c r="BM109" s="75"/>
      <c r="BN109" s="75"/>
      <c r="BO109" s="75"/>
      <c r="BP109" s="117"/>
    </row>
    <row r="110" spans="54:68" ht="15.75" thickBot="1" x14ac:dyDescent="0.3">
      <c r="BB110" s="146"/>
      <c r="BC110" s="5">
        <v>1</v>
      </c>
      <c r="BE110" s="393"/>
      <c r="BF110" s="115" t="str">
        <f t="shared" si="82"/>
        <v>X</v>
      </c>
      <c r="BG110" s="116">
        <f>IF(BI110&gt;0,SUMPRODUCT(($BI$106:BI110=BI110)*($BF$106:BF110="X")))</f>
        <v>4</v>
      </c>
      <c r="BH110" s="128" t="s">
        <v>114</v>
      </c>
      <c r="BI110" s="115">
        <f>BC107</f>
        <v>1</v>
      </c>
      <c r="BJ110" s="75"/>
      <c r="BK110" s="75"/>
      <c r="BL110" s="75"/>
      <c r="BM110" s="75"/>
      <c r="BN110" s="75"/>
      <c r="BO110" s="75"/>
      <c r="BP110" s="117"/>
    </row>
    <row r="111" spans="54:68" ht="15.75" thickBot="1" x14ac:dyDescent="0.3">
      <c r="BB111" s="146"/>
      <c r="BC111" s="5">
        <v>1</v>
      </c>
      <c r="BE111" s="393"/>
      <c r="BF111" s="115" t="str">
        <f t="shared" si="82"/>
        <v>X</v>
      </c>
      <c r="BG111" s="116">
        <f>IF(BI111&gt;0,SUMPRODUCT(($BI$106:BI111=BI111)*($BF$106:BF111="X")))</f>
        <v>5</v>
      </c>
      <c r="BH111" s="128" t="s">
        <v>115</v>
      </c>
      <c r="BI111" s="115">
        <f>BC107</f>
        <v>1</v>
      </c>
      <c r="BJ111" s="75"/>
      <c r="BK111" s="75"/>
      <c r="BL111" s="75"/>
      <c r="BM111" s="75"/>
      <c r="BN111" s="75"/>
      <c r="BO111" s="75"/>
      <c r="BP111" s="117"/>
    </row>
    <row r="112" spans="54:68" ht="15.75" thickBot="1" x14ac:dyDescent="0.3">
      <c r="BB112" s="146"/>
      <c r="BC112" s="5">
        <v>1</v>
      </c>
      <c r="BE112" s="393"/>
      <c r="BF112" s="115" t="str">
        <f t="shared" si="82"/>
        <v>X</v>
      </c>
      <c r="BG112" s="116">
        <f>IF(BI112&gt;0,SUMPRODUCT(($BI$106:BI112=BI112)*($BF$106:BF112="X")))</f>
        <v>6</v>
      </c>
      <c r="BH112" s="128" t="s">
        <v>116</v>
      </c>
      <c r="BI112" s="115">
        <f>BC108</f>
        <v>1</v>
      </c>
      <c r="BJ112" s="75"/>
      <c r="BK112" s="75"/>
      <c r="BL112" s="75"/>
      <c r="BM112" s="75"/>
      <c r="BN112" s="75"/>
      <c r="BO112" s="75"/>
      <c r="BP112" s="117"/>
    </row>
    <row r="113" spans="54:68" ht="15.75" thickBot="1" x14ac:dyDescent="0.3">
      <c r="BB113" s="146"/>
      <c r="BC113" s="5">
        <v>0</v>
      </c>
      <c r="BE113" s="393"/>
      <c r="BF113" s="115" t="str">
        <f t="shared" si="82"/>
        <v>X</v>
      </c>
      <c r="BG113" s="116">
        <f>IF(BI113&gt;0,SUMPRODUCT(($BI$106:BI113=BI113)*($BF$106:BF113="X")))</f>
        <v>7</v>
      </c>
      <c r="BH113" s="128" t="s">
        <v>117</v>
      </c>
      <c r="BI113" s="115">
        <f>BC124</f>
        <v>1</v>
      </c>
      <c r="BJ113" s="75"/>
      <c r="BK113" s="75"/>
      <c r="BL113" s="75"/>
      <c r="BM113" s="75"/>
      <c r="BN113" s="75"/>
      <c r="BO113" s="75"/>
      <c r="BP113" s="117"/>
    </row>
    <row r="114" spans="54:68" ht="15.75" thickBot="1" x14ac:dyDescent="0.3">
      <c r="BB114" s="146"/>
      <c r="BC114" s="5">
        <v>1</v>
      </c>
      <c r="BE114" s="393"/>
      <c r="BF114" s="115">
        <f t="shared" si="82"/>
        <v>0</v>
      </c>
      <c r="BG114" s="116" t="b">
        <f>IF(BI114&gt;0,SUMPRODUCT(($BI$106:BI114=BI114)*($BF$106:BF114="X")))</f>
        <v>0</v>
      </c>
      <c r="BH114" s="128" t="s">
        <v>118</v>
      </c>
      <c r="BI114" s="115">
        <f>BC125</f>
        <v>0</v>
      </c>
      <c r="BJ114" s="75"/>
      <c r="BK114" s="75"/>
      <c r="BL114" s="75"/>
      <c r="BM114" s="75"/>
      <c r="BN114" s="75"/>
      <c r="BO114" s="75"/>
      <c r="BP114" s="117"/>
    </row>
    <row r="115" spans="54:68" ht="15.75" thickBot="1" x14ac:dyDescent="0.3">
      <c r="BB115" s="146"/>
      <c r="BC115" s="5">
        <v>0</v>
      </c>
      <c r="BE115" s="393"/>
      <c r="BF115" s="115" t="str">
        <f t="shared" si="82"/>
        <v>X</v>
      </c>
      <c r="BG115" s="116">
        <f>IF(BI115&gt;0,SUMPRODUCT(($BI$106:BI115=BI115)*($BF$106:BF115="X")))</f>
        <v>8</v>
      </c>
      <c r="BH115" s="128" t="s">
        <v>119</v>
      </c>
      <c r="BI115" s="115">
        <f>BC126</f>
        <v>1</v>
      </c>
      <c r="BJ115" s="75"/>
      <c r="BK115" s="75"/>
      <c r="BL115" s="75"/>
      <c r="BM115" s="75"/>
      <c r="BN115" s="75"/>
      <c r="BO115" s="75"/>
      <c r="BP115" s="117"/>
    </row>
    <row r="116" spans="54:68" ht="15.75" thickBot="1" x14ac:dyDescent="0.3">
      <c r="BB116" s="146"/>
      <c r="BC116" s="5">
        <v>0</v>
      </c>
      <c r="BE116" s="393"/>
      <c r="BF116" s="115" t="str">
        <f t="shared" si="82"/>
        <v>X</v>
      </c>
      <c r="BG116" s="116">
        <f>IF(BI116&gt;0,SUMPRODUCT(($BI$106:BI116=BI116)*($BF$106:BF116="X")))</f>
        <v>9</v>
      </c>
      <c r="BH116" s="128" t="s">
        <v>120</v>
      </c>
      <c r="BI116" s="115">
        <f>BC126</f>
        <v>1</v>
      </c>
      <c r="BJ116" s="75"/>
      <c r="BK116" s="75"/>
      <c r="BL116" s="75"/>
      <c r="BM116" s="75"/>
      <c r="BN116" s="75"/>
      <c r="BO116" s="75"/>
      <c r="BP116" s="117"/>
    </row>
    <row r="117" spans="54:68" ht="15.75" thickBot="1" x14ac:dyDescent="0.3">
      <c r="BB117" s="146"/>
      <c r="BC117" s="5">
        <v>1</v>
      </c>
      <c r="BE117" s="393"/>
      <c r="BF117" s="115" t="str">
        <f t="shared" si="82"/>
        <v>X</v>
      </c>
      <c r="BG117" s="116">
        <f>IF(BI117&gt;0,SUMPRODUCT(($BI$106:BI117=BI117)*($BF$106:BF117="X")))</f>
        <v>10</v>
      </c>
      <c r="BH117" s="128" t="s">
        <v>121</v>
      </c>
      <c r="BI117" s="115">
        <f>BC126</f>
        <v>1</v>
      </c>
      <c r="BJ117" s="75"/>
      <c r="BK117" s="75"/>
      <c r="BL117" s="75"/>
      <c r="BM117" s="75"/>
      <c r="BN117" s="75"/>
      <c r="BO117" s="75"/>
      <c r="BP117" s="117"/>
    </row>
    <row r="118" spans="54:68" ht="15.75" thickBot="1" x14ac:dyDescent="0.3">
      <c r="BB118" s="146"/>
      <c r="BC118" s="5">
        <v>1</v>
      </c>
      <c r="BE118" s="393"/>
      <c r="BF118" s="115" t="str">
        <f t="shared" si="82"/>
        <v>X</v>
      </c>
      <c r="BG118" s="116">
        <f>IF(BI118&gt;0,SUMPRODUCT(($BI$106:BI118=BI118)*($BF$106:BF118="X")))</f>
        <v>11</v>
      </c>
      <c r="BH118" s="128" t="s">
        <v>122</v>
      </c>
      <c r="BI118" s="115">
        <f>BC127</f>
        <v>1</v>
      </c>
      <c r="BJ118" s="75"/>
      <c r="BK118" s="75"/>
      <c r="BL118" s="75"/>
      <c r="BM118" s="75"/>
      <c r="BN118" s="75"/>
      <c r="BO118" s="75"/>
      <c r="BP118" s="117"/>
    </row>
    <row r="119" spans="54:68" ht="15.75" thickBot="1" x14ac:dyDescent="0.3">
      <c r="BB119" s="146"/>
      <c r="BC119" s="5">
        <v>0</v>
      </c>
      <c r="BE119" s="393"/>
      <c r="BF119" s="115" t="str">
        <f t="shared" si="82"/>
        <v>X</v>
      </c>
      <c r="BG119" s="116">
        <f>IF(BI119&gt;0,SUMPRODUCT(($BI$106:BI119=BI119)*($BF$106:BF119="X")))</f>
        <v>12</v>
      </c>
      <c r="BH119" s="128" t="s">
        <v>123</v>
      </c>
      <c r="BI119" s="115">
        <f>BC127</f>
        <v>1</v>
      </c>
      <c r="BJ119" s="75"/>
      <c r="BK119" s="75"/>
      <c r="BL119" s="75"/>
      <c r="BM119" s="75"/>
      <c r="BN119" s="75"/>
      <c r="BO119" s="75"/>
      <c r="BP119" s="117"/>
    </row>
    <row r="120" spans="54:68" ht="15.75" thickBot="1" x14ac:dyDescent="0.3">
      <c r="BB120" s="146"/>
      <c r="BC120" s="5">
        <v>1</v>
      </c>
      <c r="BE120" s="393"/>
      <c r="BF120" s="202" t="str">
        <f t="shared" si="82"/>
        <v>X</v>
      </c>
      <c r="BG120" s="199">
        <f>IF(BI120&gt;0,SUMPRODUCT(($BI$106:BI120=BI120)*($BF$106:BF120="X")))</f>
        <v>13</v>
      </c>
      <c r="BH120" s="128" t="s">
        <v>124</v>
      </c>
      <c r="BI120" s="202">
        <f>BC127</f>
        <v>1</v>
      </c>
      <c r="BJ120" s="203">
        <f>IF($BK$120&gt;0,1,0)</f>
        <v>1</v>
      </c>
      <c r="BK120" s="203">
        <f>COUNTIF(BG106:BG121,"&gt;0")</f>
        <v>14</v>
      </c>
      <c r="BL120" s="75"/>
      <c r="BM120" s="75"/>
      <c r="BN120" s="75"/>
      <c r="BO120" s="75"/>
      <c r="BP120" s="117"/>
    </row>
    <row r="121" spans="54:68" ht="15.75" thickBot="1" x14ac:dyDescent="0.3">
      <c r="BB121" s="146"/>
      <c r="BC121" s="5">
        <v>0</v>
      </c>
      <c r="BE121" s="394"/>
      <c r="BF121" s="198" t="str">
        <f t="shared" si="82"/>
        <v>X</v>
      </c>
      <c r="BG121" s="199">
        <f>IF(BI121&gt;0,SUMPRODUCT(($BI$106:BI121=BI121)*($BF$106:BF121="X")))</f>
        <v>14</v>
      </c>
      <c r="BH121" s="128" t="s">
        <v>125</v>
      </c>
      <c r="BI121" s="198">
        <f>BC127</f>
        <v>1</v>
      </c>
      <c r="BJ121" s="200">
        <f ca="1">IF($BJ$6=1,RANDBETWEEN($BJ$120,$BK$120))</f>
        <v>14</v>
      </c>
      <c r="BK121" s="200">
        <f t="shared" ref="BK121:BP121" ca="1" si="88">IF($BJ$6=1,RANDBETWEEN($BJ$120,$BK$120))</f>
        <v>11</v>
      </c>
      <c r="BL121" s="200">
        <f t="shared" ca="1" si="88"/>
        <v>12</v>
      </c>
      <c r="BM121" s="200">
        <f t="shared" ca="1" si="88"/>
        <v>10</v>
      </c>
      <c r="BN121" s="200">
        <f t="shared" ca="1" si="88"/>
        <v>12</v>
      </c>
      <c r="BO121" s="200">
        <f t="shared" ca="1" si="88"/>
        <v>1</v>
      </c>
      <c r="BP121" s="201">
        <f t="shared" ca="1" si="88"/>
        <v>10</v>
      </c>
    </row>
    <row r="122" spans="54:68" ht="15.75" thickBot="1" x14ac:dyDescent="0.3">
      <c r="BB122" s="146"/>
      <c r="BC122" s="5">
        <v>1</v>
      </c>
      <c r="BE122" s="374"/>
      <c r="BF122" s="148" t="str">
        <f t="shared" si="82"/>
        <v>X</v>
      </c>
      <c r="BG122" s="148">
        <f>IF(BI122&gt;0,SUMPRODUCT(($BI$122:BI122=BI122)*($BF$122:BF122="X")))</f>
        <v>1</v>
      </c>
      <c r="BH122" s="128" t="s">
        <v>126</v>
      </c>
      <c r="BI122" s="148">
        <f>BC109</f>
        <v>1</v>
      </c>
      <c r="BJ122" s="205" t="str">
        <f ca="1">IF(ISERROR(VLOOKUP(BJ127,$BG$122:$BH$127,2,0)),"",(VLOOKUP(BJ127,$BG$122:$BH$127,2,0)))</f>
        <v>C30</v>
      </c>
      <c r="BK122" s="205" t="str">
        <f t="shared" ref="BK122:BP122" ca="1" si="89">IF(ISERROR(VLOOKUP(BK127,$BG$122:$BH$127,2,0)),"",(VLOOKUP(BK127,$BG$122:$BH$127,2,0)))</f>
        <v>C31</v>
      </c>
      <c r="BL122" s="205" t="str">
        <f t="shared" ca="1" si="89"/>
        <v>C30</v>
      </c>
      <c r="BM122" s="205" t="str">
        <f t="shared" ca="1" si="89"/>
        <v>C32</v>
      </c>
      <c r="BN122" s="205" t="str">
        <f t="shared" ca="1" si="89"/>
        <v>C30</v>
      </c>
      <c r="BO122" s="205" t="str">
        <f t="shared" ca="1" si="89"/>
        <v>C33</v>
      </c>
      <c r="BP122" s="205" t="str">
        <f t="shared" ca="1" si="89"/>
        <v>C32</v>
      </c>
    </row>
    <row r="123" spans="54:68" ht="15.75" thickBot="1" x14ac:dyDescent="0.3">
      <c r="BB123" s="146"/>
      <c r="BC123" s="5">
        <v>1</v>
      </c>
      <c r="BE123" s="375"/>
      <c r="BF123" s="115" t="str">
        <f t="shared" si="82"/>
        <v>X</v>
      </c>
      <c r="BG123" s="116">
        <f>IF(BI123&gt;0,SUMPRODUCT(($BI$122:BI123=BI123)*($BF$122:BF123="X")))</f>
        <v>2</v>
      </c>
      <c r="BH123" s="128" t="s">
        <v>127</v>
      </c>
      <c r="BI123" s="115">
        <f>BC110</f>
        <v>1</v>
      </c>
      <c r="BJ123" s="75"/>
      <c r="BK123" s="75"/>
      <c r="BL123" s="75"/>
      <c r="BM123" s="75"/>
      <c r="BN123" s="75"/>
      <c r="BO123" s="75"/>
      <c r="BP123" s="117"/>
    </row>
    <row r="124" spans="54:68" ht="15.75" thickBot="1" x14ac:dyDescent="0.3">
      <c r="BB124" s="146"/>
      <c r="BC124" s="5">
        <v>1</v>
      </c>
      <c r="BE124" s="375"/>
      <c r="BF124" s="115" t="str">
        <f t="shared" si="82"/>
        <v>X</v>
      </c>
      <c r="BG124" s="116">
        <f>IF(BI124&gt;0,SUMPRODUCT(($BI$122:BI124=BI124)*($BF$122:BF124="X")))</f>
        <v>3</v>
      </c>
      <c r="BH124" s="128" t="s">
        <v>128</v>
      </c>
      <c r="BI124" s="115">
        <f>BC110</f>
        <v>1</v>
      </c>
      <c r="BJ124" s="75"/>
      <c r="BK124" s="75"/>
      <c r="BL124" s="75"/>
      <c r="BM124" s="75"/>
      <c r="BN124" s="75"/>
      <c r="BO124" s="75"/>
      <c r="BP124" s="117"/>
    </row>
    <row r="125" spans="54:68" ht="15.75" thickBot="1" x14ac:dyDescent="0.3">
      <c r="BB125" s="146"/>
      <c r="BC125" s="5">
        <v>0</v>
      </c>
      <c r="BE125" s="375"/>
      <c r="BF125" s="115" t="str">
        <f t="shared" si="82"/>
        <v>X</v>
      </c>
      <c r="BG125" s="116">
        <f>IF(BI125&gt;0,SUMPRODUCT(($BI$122:BI125=BI125)*($BF$122:BF125="X")))</f>
        <v>4</v>
      </c>
      <c r="BH125" s="128" t="s">
        <v>129</v>
      </c>
      <c r="BI125" s="115">
        <f>BC110</f>
        <v>1</v>
      </c>
      <c r="BJ125" s="75"/>
      <c r="BK125" s="75"/>
      <c r="BL125" s="75"/>
      <c r="BM125" s="75"/>
      <c r="BN125" s="75"/>
      <c r="BO125" s="75"/>
      <c r="BP125" s="117"/>
    </row>
    <row r="126" spans="54:68" ht="15.75" thickBot="1" x14ac:dyDescent="0.3">
      <c r="BB126" s="146"/>
      <c r="BC126" s="5">
        <v>1</v>
      </c>
      <c r="BE126" s="375"/>
      <c r="BF126" s="149" t="str">
        <f t="shared" si="82"/>
        <v>X</v>
      </c>
      <c r="BG126" s="148">
        <f>IF(BI126&gt;0,SUMPRODUCT(($BI$122:BI126=BI126)*($BF$122:BF126="X")))</f>
        <v>5</v>
      </c>
      <c r="BH126" s="128" t="s">
        <v>130</v>
      </c>
      <c r="BI126" s="149">
        <f>BC110</f>
        <v>1</v>
      </c>
      <c r="BJ126" s="206">
        <f>IF(BK126=0,0,1)</f>
        <v>1</v>
      </c>
      <c r="BK126" s="206">
        <f>COUNTIF(BG122:BG127,"&gt;0")</f>
        <v>6</v>
      </c>
      <c r="BL126" s="75"/>
      <c r="BM126" s="75"/>
      <c r="BN126" s="75"/>
      <c r="BO126" s="75"/>
      <c r="BP126" s="117"/>
    </row>
    <row r="127" spans="54:68" ht="15.75" thickBot="1" x14ac:dyDescent="0.3">
      <c r="BB127" s="146"/>
      <c r="BC127" s="5">
        <v>1</v>
      </c>
      <c r="BE127" s="375"/>
      <c r="BF127" s="207" t="str">
        <f t="shared" si="82"/>
        <v>X</v>
      </c>
      <c r="BG127" s="148">
        <f>IF(BI127&gt;0,SUMPRODUCT(($BI$122:BI127=BI127)*($BF$122:BF127="X")))</f>
        <v>6</v>
      </c>
      <c r="BH127" s="128" t="s">
        <v>131</v>
      </c>
      <c r="BI127" s="207">
        <f>BC111</f>
        <v>1</v>
      </c>
      <c r="BJ127" s="208">
        <f ca="1">IF($BJ$6=1,RANDBETWEEN($BJ$126,$BK$126))</f>
        <v>3</v>
      </c>
      <c r="BK127" s="208">
        <f t="shared" ref="BK127:BP127" ca="1" si="90">IF($BJ$6=1,RANDBETWEEN($BJ$126,$BK$126))</f>
        <v>4</v>
      </c>
      <c r="BL127" s="208">
        <f t="shared" ca="1" si="90"/>
        <v>3</v>
      </c>
      <c r="BM127" s="208">
        <f t="shared" ca="1" si="90"/>
        <v>5</v>
      </c>
      <c r="BN127" s="208">
        <f t="shared" ca="1" si="90"/>
        <v>3</v>
      </c>
      <c r="BO127" s="208">
        <f t="shared" ca="1" si="90"/>
        <v>6</v>
      </c>
      <c r="BP127" s="209">
        <f t="shared" ca="1" si="90"/>
        <v>5</v>
      </c>
    </row>
    <row r="128" spans="54:68" ht="24" customHeight="1" thickBot="1" x14ac:dyDescent="0.3">
      <c r="BB128" s="146"/>
      <c r="BC128" s="5">
        <v>1</v>
      </c>
      <c r="BE128" s="376"/>
      <c r="BF128" s="210" t="str">
        <f t="shared" si="82"/>
        <v>X</v>
      </c>
      <c r="BG128" s="210">
        <f>IF(BI128&gt;0,SUMPRODUCT(($BI$128:BI128=BI128)*($BF$128:BF128="X")))</f>
        <v>1</v>
      </c>
      <c r="BH128" s="128" t="s">
        <v>132</v>
      </c>
      <c r="BI128" s="210">
        <f>BC112</f>
        <v>1</v>
      </c>
      <c r="BJ128" s="211" t="str">
        <f ca="1">IF(ISERROR(VLOOKUP(BJ140,$BG$128:$BH$140,2,0)),"",(VLOOKUP(BJ140,$BG$128:$BH$140,2,0)))</f>
        <v>C41</v>
      </c>
      <c r="BK128" s="211" t="str">
        <f t="shared" ref="BK128:BP128" ca="1" si="91">IF(ISERROR(VLOOKUP(BK140,$BG$128:$BH$140,2,0)),"",(VLOOKUP(BK140,$BG$128:$BH$140,2,0)))</f>
        <v>C34</v>
      </c>
      <c r="BL128" s="211" t="str">
        <f t="shared" ca="1" si="91"/>
        <v>C37</v>
      </c>
      <c r="BM128" s="211" t="str">
        <f t="shared" ca="1" si="91"/>
        <v>C41</v>
      </c>
      <c r="BN128" s="211" t="str">
        <f t="shared" ca="1" si="91"/>
        <v>C37</v>
      </c>
      <c r="BO128" s="211" t="str">
        <f t="shared" ca="1" si="91"/>
        <v>C34</v>
      </c>
      <c r="BP128" s="211" t="str">
        <f t="shared" ca="1" si="91"/>
        <v>C46</v>
      </c>
    </row>
    <row r="129" spans="54:68" ht="15.75" thickBot="1" x14ac:dyDescent="0.3">
      <c r="BB129" s="146"/>
      <c r="BC129" s="5">
        <v>1</v>
      </c>
      <c r="BE129" s="377"/>
      <c r="BF129" s="115">
        <f t="shared" si="82"/>
        <v>0</v>
      </c>
      <c r="BG129" s="116" t="b">
        <f>IF(BI129&gt;0,SUMPRODUCT(($BI$128:BI129=BI129)*($BF$128:BF129="X")))</f>
        <v>0</v>
      </c>
      <c r="BH129" s="128" t="s">
        <v>133</v>
      </c>
      <c r="BI129" s="115">
        <f>BC113</f>
        <v>0</v>
      </c>
      <c r="BJ129" s="75"/>
      <c r="BK129" s="75"/>
      <c r="BL129" s="75"/>
      <c r="BM129" s="75"/>
      <c r="BN129" s="75"/>
      <c r="BO129" s="75"/>
      <c r="BP129" s="117"/>
    </row>
    <row r="130" spans="54:68" ht="15.75" thickBot="1" x14ac:dyDescent="0.3">
      <c r="BB130" s="146"/>
      <c r="BC130" s="5">
        <v>1</v>
      </c>
      <c r="BE130" s="377"/>
      <c r="BF130" s="115">
        <f t="shared" si="82"/>
        <v>0</v>
      </c>
      <c r="BG130" s="116" t="b">
        <f>IF(BI130&gt;0,SUMPRODUCT(($BI$128:BI130=BI130)*($BF$128:BF130="X")))</f>
        <v>0</v>
      </c>
      <c r="BH130" s="128" t="s">
        <v>134</v>
      </c>
      <c r="BI130" s="115">
        <f>BC113</f>
        <v>0</v>
      </c>
      <c r="BJ130" s="75"/>
      <c r="BK130" s="75"/>
      <c r="BL130" s="75"/>
      <c r="BM130" s="75"/>
      <c r="BN130" s="75"/>
      <c r="BO130" s="75"/>
      <c r="BP130" s="117"/>
    </row>
    <row r="131" spans="54:68" ht="15.75" thickBot="1" x14ac:dyDescent="0.3">
      <c r="BB131" s="146"/>
      <c r="BC131" s="5">
        <v>1</v>
      </c>
      <c r="BE131" s="377"/>
      <c r="BF131" s="115" t="str">
        <f t="shared" si="82"/>
        <v>X</v>
      </c>
      <c r="BG131" s="116">
        <f>IF(BI131&gt;0,SUMPRODUCT(($BI$128:BI131=BI131)*($BF$128:BF131="X")))</f>
        <v>2</v>
      </c>
      <c r="BH131" s="128" t="s">
        <v>135</v>
      </c>
      <c r="BI131" s="115">
        <f>BC114</f>
        <v>1</v>
      </c>
      <c r="BJ131" s="75"/>
      <c r="BK131" s="75"/>
      <c r="BL131" s="75"/>
      <c r="BM131" s="75"/>
      <c r="BN131" s="75"/>
      <c r="BO131" s="75"/>
      <c r="BP131" s="117"/>
    </row>
    <row r="132" spans="54:68" ht="15.75" thickBot="1" x14ac:dyDescent="0.3">
      <c r="BB132" s="146"/>
      <c r="BC132" s="5">
        <v>0</v>
      </c>
      <c r="BE132" s="377"/>
      <c r="BF132" s="115">
        <f t="shared" si="82"/>
        <v>0</v>
      </c>
      <c r="BG132" s="116" t="b">
        <f>IF(BI132&gt;0,SUMPRODUCT(($BI$128:BI132=BI132)*($BF$128:BF132="X")))</f>
        <v>0</v>
      </c>
      <c r="BH132" s="128" t="s">
        <v>136</v>
      </c>
      <c r="BI132" s="115">
        <f>BC115</f>
        <v>0</v>
      </c>
      <c r="BJ132" s="75"/>
      <c r="BK132" s="75"/>
      <c r="BL132" s="75"/>
      <c r="BM132" s="75"/>
      <c r="BN132" s="75"/>
      <c r="BO132" s="75"/>
      <c r="BP132" s="117"/>
    </row>
    <row r="133" spans="54:68" ht="15.75" thickBot="1" x14ac:dyDescent="0.3">
      <c r="BB133" s="146"/>
      <c r="BC133" s="5">
        <v>0</v>
      </c>
      <c r="BE133" s="377"/>
      <c r="BF133" s="115">
        <f t="shared" si="82"/>
        <v>0</v>
      </c>
      <c r="BG133" s="116" t="b">
        <f>IF(BI133&gt;0,SUMPRODUCT(($BI$128:BI133=BI133)*($BF$128:BF133="X")))</f>
        <v>0</v>
      </c>
      <c r="BH133" s="128" t="s">
        <v>137</v>
      </c>
      <c r="BI133" s="115">
        <f>BC115</f>
        <v>0</v>
      </c>
      <c r="BJ133" s="75"/>
      <c r="BK133" s="75"/>
      <c r="BL133" s="75"/>
      <c r="BM133" s="75"/>
      <c r="BN133" s="75"/>
      <c r="BO133" s="75"/>
      <c r="BP133" s="117"/>
    </row>
    <row r="134" spans="54:68" ht="15.75" thickBot="1" x14ac:dyDescent="0.3">
      <c r="BB134" s="146"/>
      <c r="BC134" s="5">
        <v>1</v>
      </c>
      <c r="BE134" s="377"/>
      <c r="BF134" s="115">
        <f t="shared" si="82"/>
        <v>0</v>
      </c>
      <c r="BG134" s="116" t="b">
        <f>IF(BI134&gt;0,SUMPRODUCT(($BI$128:BI134=BI134)*($BF$128:BF134="X")))</f>
        <v>0</v>
      </c>
      <c r="BH134" s="128" t="s">
        <v>138</v>
      </c>
      <c r="BI134" s="115">
        <f>BC116</f>
        <v>0</v>
      </c>
      <c r="BJ134" s="75"/>
      <c r="BK134" s="75"/>
      <c r="BL134" s="75"/>
      <c r="BM134" s="75"/>
      <c r="BN134" s="75"/>
      <c r="BO134" s="75"/>
      <c r="BP134" s="117"/>
    </row>
    <row r="135" spans="54:68" ht="15.75" thickBot="1" x14ac:dyDescent="0.3">
      <c r="BB135" s="146"/>
      <c r="BC135" s="5">
        <v>0</v>
      </c>
      <c r="BE135" s="377"/>
      <c r="BF135" s="115" t="str">
        <f t="shared" si="82"/>
        <v>X</v>
      </c>
      <c r="BG135" s="116">
        <f>IF(BI135&gt;0,SUMPRODUCT(($BI$128:BI135=BI135)*($BF$128:BF135="X")))</f>
        <v>3</v>
      </c>
      <c r="BH135" s="128" t="s">
        <v>139</v>
      </c>
      <c r="BI135" s="115">
        <f>BC117</f>
        <v>1</v>
      </c>
      <c r="BJ135" s="75"/>
      <c r="BK135" s="75"/>
      <c r="BL135" s="75"/>
      <c r="BM135" s="75"/>
      <c r="BN135" s="75"/>
      <c r="BO135" s="75"/>
      <c r="BP135" s="117"/>
    </row>
    <row r="136" spans="54:68" ht="15.75" thickBot="1" x14ac:dyDescent="0.3">
      <c r="BB136" s="146"/>
      <c r="BC136" s="5">
        <v>1</v>
      </c>
      <c r="BE136" s="377"/>
      <c r="BF136" s="115" t="str">
        <f t="shared" si="82"/>
        <v>X</v>
      </c>
      <c r="BG136" s="116">
        <f>IF(BI136&gt;0,SUMPRODUCT(($BI$128:BI136=BI136)*($BF$128:BF136="X")))</f>
        <v>4</v>
      </c>
      <c r="BH136" s="128" t="s">
        <v>140</v>
      </c>
      <c r="BI136" s="115">
        <f>BC118</f>
        <v>1</v>
      </c>
      <c r="BJ136" s="75"/>
      <c r="BK136" s="75"/>
      <c r="BL136" s="75"/>
      <c r="BM136" s="75"/>
      <c r="BN136" s="75"/>
      <c r="BO136" s="75"/>
      <c r="BP136" s="117"/>
    </row>
    <row r="137" spans="54:68" ht="15.75" thickBot="1" x14ac:dyDescent="0.3">
      <c r="BB137" s="146"/>
      <c r="BC137" s="5">
        <v>0</v>
      </c>
      <c r="BE137" s="377"/>
      <c r="BF137" s="115">
        <f t="shared" si="82"/>
        <v>0</v>
      </c>
      <c r="BG137" s="116" t="b">
        <f>IF(BI137&gt;0,SUMPRODUCT(($BI$128:BI137=BI137)*($BF$128:BF137="X")))</f>
        <v>0</v>
      </c>
      <c r="BH137" s="128" t="s">
        <v>141</v>
      </c>
      <c r="BI137" s="115">
        <f>BC119</f>
        <v>0</v>
      </c>
      <c r="BJ137" s="75"/>
      <c r="BK137" s="75"/>
      <c r="BL137" s="75"/>
      <c r="BM137" s="75"/>
      <c r="BN137" s="75"/>
      <c r="BO137" s="75"/>
      <c r="BP137" s="117"/>
    </row>
    <row r="138" spans="54:68" ht="15.75" thickBot="1" x14ac:dyDescent="0.3">
      <c r="BB138" s="146"/>
      <c r="BC138" s="5">
        <v>0</v>
      </c>
      <c r="BE138" s="377"/>
      <c r="BF138" s="115">
        <f t="shared" si="82"/>
        <v>0</v>
      </c>
      <c r="BG138" s="116" t="b">
        <f>IF(BI138&gt;0,SUMPRODUCT(($BI$128:BI138=BI138)*($BF$128:BF138="X")))</f>
        <v>0</v>
      </c>
      <c r="BH138" s="128" t="s">
        <v>142</v>
      </c>
      <c r="BI138" s="115">
        <f>BC119</f>
        <v>0</v>
      </c>
      <c r="BJ138" s="75"/>
      <c r="BK138" s="75"/>
      <c r="BL138" s="75"/>
      <c r="BM138" s="75"/>
      <c r="BN138" s="75"/>
      <c r="BO138" s="75"/>
      <c r="BP138" s="117"/>
    </row>
    <row r="139" spans="54:68" ht="15.75" thickBot="1" x14ac:dyDescent="0.3">
      <c r="BB139" s="146"/>
      <c r="BC139" s="5">
        <v>0</v>
      </c>
      <c r="BE139" s="377"/>
      <c r="BF139" s="212">
        <f t="shared" si="82"/>
        <v>0</v>
      </c>
      <c r="BG139" s="210" t="b">
        <f>IF(BI139&gt;0,SUMPRODUCT(($BI$128:BI139=BI139)*($BF$128:BF139="X")))</f>
        <v>0</v>
      </c>
      <c r="BH139" s="128" t="s">
        <v>143</v>
      </c>
      <c r="BI139" s="212">
        <f>BC119</f>
        <v>0</v>
      </c>
      <c r="BJ139" s="213">
        <f>IF(BK139=0,0,1)</f>
        <v>1</v>
      </c>
      <c r="BK139" s="213">
        <f>COUNTIF(BG128:BG140,"&gt;0")</f>
        <v>5</v>
      </c>
      <c r="BL139" s="75"/>
      <c r="BM139" s="75"/>
      <c r="BN139" s="75"/>
      <c r="BO139" s="75"/>
      <c r="BP139" s="117"/>
    </row>
    <row r="140" spans="54:68" ht="15.75" thickBot="1" x14ac:dyDescent="0.3">
      <c r="BB140" s="146"/>
      <c r="BC140" s="5">
        <v>0</v>
      </c>
      <c r="BE140" s="378"/>
      <c r="BF140" s="214" t="str">
        <f t="shared" si="82"/>
        <v>X</v>
      </c>
      <c r="BG140" s="210">
        <f>IF(BI140&gt;0,SUMPRODUCT(($BI$128:BI140=BI140)*($BF$128:BF140="X")))</f>
        <v>5</v>
      </c>
      <c r="BH140" s="128" t="s">
        <v>144</v>
      </c>
      <c r="BI140" s="214">
        <f>BC120</f>
        <v>1</v>
      </c>
      <c r="BJ140" s="215">
        <f ca="1">IF($BJ$6=1,RANDBETWEEN($BJ$139,$BK$139))</f>
        <v>3</v>
      </c>
      <c r="BK140" s="215">
        <f t="shared" ref="BK140:BP140" ca="1" si="92">IF($BJ$6=1,RANDBETWEEN($BJ$139,$BK$139))</f>
        <v>1</v>
      </c>
      <c r="BL140" s="215">
        <f t="shared" ca="1" si="92"/>
        <v>2</v>
      </c>
      <c r="BM140" s="215">
        <f t="shared" ca="1" si="92"/>
        <v>3</v>
      </c>
      <c r="BN140" s="215">
        <f t="shared" ca="1" si="92"/>
        <v>2</v>
      </c>
      <c r="BO140" s="215">
        <f t="shared" ca="1" si="92"/>
        <v>1</v>
      </c>
      <c r="BP140" s="216">
        <f t="shared" ca="1" si="92"/>
        <v>5</v>
      </c>
    </row>
    <row r="141" spans="54:68" ht="18" customHeight="1" thickBot="1" x14ac:dyDescent="0.3">
      <c r="BB141" s="146"/>
      <c r="BC141" s="5">
        <v>0</v>
      </c>
      <c r="BE141" s="379"/>
      <c r="BF141" s="220">
        <f t="shared" si="82"/>
        <v>0</v>
      </c>
      <c r="BG141" s="53" t="b">
        <f>IF(BI141&gt;0,SUMPRODUCT(($BI$141:BI141=BI141)*($BF$141:BF141="X")))</f>
        <v>0</v>
      </c>
      <c r="BH141" s="128" t="s">
        <v>145</v>
      </c>
      <c r="BI141" s="53">
        <f>BC121</f>
        <v>0</v>
      </c>
      <c r="BJ141" s="221" t="str">
        <f ca="1">IF(ISERROR(VLOOKUP(BJ145,$BG$141:$BH$145,2,0)),"",(VLOOKUP(BJ145,$BG$141:$BH$145,2,0)))</f>
        <v>C49</v>
      </c>
      <c r="BK141" s="221" t="str">
        <f t="shared" ref="BK141:BP141" ca="1" si="93">IF(ISERROR(VLOOKUP(BK145,$BG$141:$BH$145,2,0)),"",(VLOOKUP(BK145,$BG$141:$BH$145,2,0)))</f>
        <v>C50</v>
      </c>
      <c r="BL141" s="221" t="str">
        <f t="shared" ca="1" si="93"/>
        <v>C49</v>
      </c>
      <c r="BM141" s="221" t="str">
        <f t="shared" ca="1" si="93"/>
        <v>C49</v>
      </c>
      <c r="BN141" s="221" t="str">
        <f t="shared" ca="1" si="93"/>
        <v>C49</v>
      </c>
      <c r="BO141" s="221" t="str">
        <f t="shared" ca="1" si="93"/>
        <v>C51</v>
      </c>
      <c r="BP141" s="221" t="str">
        <f t="shared" ca="1" si="93"/>
        <v>C51</v>
      </c>
    </row>
    <row r="142" spans="54:68" ht="15.75" thickBot="1" x14ac:dyDescent="0.3">
      <c r="BB142" s="146"/>
      <c r="BC142" s="5">
        <v>0</v>
      </c>
      <c r="BE142" s="380"/>
      <c r="BF142" s="124">
        <f t="shared" si="82"/>
        <v>0</v>
      </c>
      <c r="BG142" s="116" t="b">
        <f>IF(BI142&gt;0,SUMPRODUCT(($BI$141:BI142=BI142)*($BF$141:BF142="X")))</f>
        <v>0</v>
      </c>
      <c r="BH142" s="128" t="s">
        <v>146</v>
      </c>
      <c r="BI142" s="115">
        <f>BC121</f>
        <v>0</v>
      </c>
      <c r="BJ142" s="75"/>
      <c r="BK142" s="75"/>
      <c r="BL142" s="75"/>
      <c r="BM142" s="75"/>
      <c r="BN142" s="75"/>
      <c r="BO142" s="75"/>
      <c r="BP142" s="117"/>
    </row>
    <row r="143" spans="54:68" ht="15.75" thickBot="1" x14ac:dyDescent="0.3">
      <c r="BB143" s="146"/>
      <c r="BC143" s="5">
        <v>1</v>
      </c>
      <c r="BE143" s="380"/>
      <c r="BF143" s="124" t="str">
        <f t="shared" si="82"/>
        <v>X</v>
      </c>
      <c r="BG143" s="116">
        <f>IF(BI143&gt;0,SUMPRODUCT(($BI$141:BI143=BI143)*($BF$141:BF143="X")))</f>
        <v>1</v>
      </c>
      <c r="BH143" s="128" t="s">
        <v>147</v>
      </c>
      <c r="BI143" s="115">
        <f>BC122</f>
        <v>1</v>
      </c>
      <c r="BJ143" s="75"/>
      <c r="BK143" s="75"/>
      <c r="BL143" s="75"/>
      <c r="BM143" s="75"/>
      <c r="BN143" s="75"/>
      <c r="BO143" s="75"/>
      <c r="BP143" s="117"/>
    </row>
    <row r="144" spans="54:68" ht="15.75" thickBot="1" x14ac:dyDescent="0.3">
      <c r="BB144" s="146"/>
      <c r="BC144" s="5">
        <v>1</v>
      </c>
      <c r="BE144" s="380"/>
      <c r="BF144" s="217" t="str">
        <f t="shared" si="82"/>
        <v>X</v>
      </c>
      <c r="BG144" s="53">
        <f>IF(BI144&gt;0,SUMPRODUCT(($BI$141:BI144=BI144)*($BF$141:BF144="X")))</f>
        <v>2</v>
      </c>
      <c r="BH144" s="128" t="s">
        <v>148</v>
      </c>
      <c r="BI144" s="150">
        <f>BC122</f>
        <v>1</v>
      </c>
      <c r="BJ144" s="218">
        <f>IF(BK144=0,0,1)</f>
        <v>1</v>
      </c>
      <c r="BK144" s="218">
        <f>COUNTIF(BG141:BG146,"&gt;0")</f>
        <v>3</v>
      </c>
      <c r="BL144" s="75"/>
      <c r="BM144" s="75"/>
      <c r="BN144" s="75"/>
      <c r="BO144" s="75"/>
      <c r="BP144" s="117"/>
    </row>
    <row r="145" spans="54:68" ht="15.75" thickBot="1" x14ac:dyDescent="0.3">
      <c r="BB145" s="146"/>
      <c r="BC145" s="5">
        <v>1</v>
      </c>
      <c r="BE145" s="381"/>
      <c r="BF145" s="217" t="str">
        <f t="shared" si="82"/>
        <v>X</v>
      </c>
      <c r="BG145" s="53">
        <f>IF(BI145&gt;0,SUMPRODUCT(($BI$141:BI145=BI145)*($BF$141:BF145="X")))</f>
        <v>3</v>
      </c>
      <c r="BH145" s="128" t="s">
        <v>149</v>
      </c>
      <c r="BI145" s="150">
        <f>BC122</f>
        <v>1</v>
      </c>
      <c r="BJ145" s="218">
        <f ca="1">IF($BJ$6=1,RANDBETWEEN($BJ$144,$BK$144))</f>
        <v>1</v>
      </c>
      <c r="BK145" s="218">
        <f t="shared" ref="BK145:BP145" ca="1" si="94">IF($BJ$6=1,RANDBETWEEN($BJ$144,$BK$144))</f>
        <v>2</v>
      </c>
      <c r="BL145" s="218">
        <f t="shared" ca="1" si="94"/>
        <v>1</v>
      </c>
      <c r="BM145" s="218">
        <f t="shared" ca="1" si="94"/>
        <v>1</v>
      </c>
      <c r="BN145" s="218">
        <f t="shared" ca="1" si="94"/>
        <v>1</v>
      </c>
      <c r="BO145" s="218">
        <f t="shared" ca="1" si="94"/>
        <v>3</v>
      </c>
      <c r="BP145" s="219">
        <f t="shared" ca="1" si="94"/>
        <v>3</v>
      </c>
    </row>
    <row r="146" spans="54:68" ht="15.75" thickBot="1" x14ac:dyDescent="0.3">
      <c r="BB146" s="146"/>
      <c r="BC146" s="5">
        <v>1</v>
      </c>
      <c r="BE146" s="222"/>
      <c r="BF146" s="223"/>
      <c r="BG146" s="223"/>
      <c r="BH146" s="224" t="s">
        <v>150</v>
      </c>
      <c r="BI146" s="223">
        <v>1</v>
      </c>
      <c r="BJ146" s="225" t="str">
        <f>IF($BI$146=1,$BH$146,"")</f>
        <v>C52</v>
      </c>
      <c r="BK146" s="225" t="str">
        <f t="shared" ref="BK146:BP146" si="95">IF($BI$146=1,$BH$146,"")</f>
        <v>C52</v>
      </c>
      <c r="BL146" s="225" t="str">
        <f t="shared" si="95"/>
        <v>C52</v>
      </c>
      <c r="BM146" s="225" t="str">
        <f t="shared" si="95"/>
        <v>C52</v>
      </c>
      <c r="BN146" s="225" t="str">
        <f t="shared" si="95"/>
        <v>C52</v>
      </c>
      <c r="BO146" s="225" t="str">
        <f t="shared" si="95"/>
        <v>C52</v>
      </c>
      <c r="BP146" s="225" t="str">
        <f t="shared" si="95"/>
        <v>C52</v>
      </c>
    </row>
    <row r="147" spans="54:68" x14ac:dyDescent="0.25">
      <c r="BB147" s="146"/>
      <c r="BC147" s="313">
        <v>1</v>
      </c>
      <c r="BD147" s="121"/>
      <c r="BE147" s="369"/>
      <c r="BF147" s="76" t="str">
        <f>IF(BI147=1,"X",0)</f>
        <v>X</v>
      </c>
      <c r="BG147" s="118">
        <f>IF(BI147&gt;0,SUMPRODUCT(($BI$147:BI147=BI147)*($BF$147:BF147="X")))</f>
        <v>1</v>
      </c>
      <c r="BH147" s="80" t="s">
        <v>13</v>
      </c>
      <c r="BI147" s="119">
        <f>BC147</f>
        <v>1</v>
      </c>
      <c r="BJ147" s="120" t="str">
        <f ca="1">IF(ISERROR(VLOOKUP(BJ150,$BG$147:$BH$150,2,0)),"",(VLOOKUP(BJ150,$BG$147:$BH$150,2,0)))</f>
        <v>D4</v>
      </c>
      <c r="BK147" s="120" t="str">
        <f t="shared" ref="BK147:BP147" ca="1" si="96">IF(ISERROR(VLOOKUP(BK150,$BG$147:$BH$150,2,0)),"",(VLOOKUP(BK150,$BG$147:$BH$150,2,0)))</f>
        <v>D2</v>
      </c>
      <c r="BL147" s="120" t="str">
        <f t="shared" ca="1" si="96"/>
        <v>D4</v>
      </c>
      <c r="BM147" s="120" t="str">
        <f t="shared" ca="1" si="96"/>
        <v>D4</v>
      </c>
      <c r="BN147" s="120" t="str">
        <f t="shared" ca="1" si="96"/>
        <v>D2</v>
      </c>
      <c r="BO147" s="120" t="str">
        <f t="shared" ca="1" si="96"/>
        <v>D4</v>
      </c>
      <c r="BP147" s="120" t="str">
        <f t="shared" ca="1" si="96"/>
        <v>D2</v>
      </c>
    </row>
    <row r="148" spans="54:68" x14ac:dyDescent="0.25">
      <c r="BB148" s="146"/>
      <c r="BC148" s="314">
        <v>1</v>
      </c>
      <c r="BD148" s="122"/>
      <c r="BE148" s="369"/>
      <c r="BF148" s="76" t="str">
        <f t="shared" ref="BF148:BF160" si="97">IF(BI148=1,"X",0)</f>
        <v>X</v>
      </c>
      <c r="BG148" s="118">
        <f>IF(BI148&gt;0,SUMPRODUCT(($BI$147:BI148=BI148)*($BF$147:BF148="X")))</f>
        <v>2</v>
      </c>
      <c r="BH148" s="80" t="s">
        <v>14</v>
      </c>
      <c r="BI148" s="107">
        <f>BI147</f>
        <v>1</v>
      </c>
      <c r="BJ148" s="77"/>
      <c r="BK148" s="77"/>
      <c r="BL148" s="77"/>
      <c r="BM148" s="77"/>
      <c r="BN148" s="77"/>
      <c r="BO148" s="77"/>
      <c r="BP148" s="78"/>
    </row>
    <row r="149" spans="54:68" x14ac:dyDescent="0.25">
      <c r="BB149" s="146"/>
      <c r="BC149" s="314">
        <v>0</v>
      </c>
      <c r="BD149" s="122"/>
      <c r="BE149" s="369"/>
      <c r="BF149" s="76">
        <f t="shared" si="97"/>
        <v>0</v>
      </c>
      <c r="BG149" s="118" t="b">
        <f>IF(BI149&gt;0,SUMPRODUCT(($BI$147:BI149=BI149)*($BF$147:BF149="X")))</f>
        <v>0</v>
      </c>
      <c r="BH149" s="80" t="s">
        <v>15</v>
      </c>
      <c r="BI149" s="107">
        <f>BC149</f>
        <v>0</v>
      </c>
      <c r="BJ149" s="77">
        <f>IF(BK149=0,0,1)</f>
        <v>1</v>
      </c>
      <c r="BK149" s="77">
        <f>COUNTIF(BI147:BI150,"&gt;0")</f>
        <v>3</v>
      </c>
      <c r="BL149" s="77"/>
      <c r="BM149" s="77"/>
      <c r="BN149" s="77"/>
      <c r="BO149" s="77"/>
      <c r="BP149" s="78"/>
    </row>
    <row r="150" spans="54:68" ht="15.75" thickBot="1" x14ac:dyDescent="0.3">
      <c r="BB150" s="146"/>
      <c r="BC150" s="314">
        <v>1</v>
      </c>
      <c r="BD150" s="122"/>
      <c r="BE150" s="369"/>
      <c r="BF150" s="76" t="str">
        <f t="shared" si="97"/>
        <v>X</v>
      </c>
      <c r="BG150" s="118">
        <f>IF(BI150&gt;0,SUMPRODUCT(($BI$147:BI150=BI150)*($BF$147:BF150="X")))</f>
        <v>3</v>
      </c>
      <c r="BH150" s="80" t="s">
        <v>16</v>
      </c>
      <c r="BI150" s="108">
        <f>BC150</f>
        <v>1</v>
      </c>
      <c r="BJ150" s="83">
        <f ca="1">IF($BJ$6=1,RANDBETWEEN($BJ$149,$BK$149))</f>
        <v>3</v>
      </c>
      <c r="BK150" s="83">
        <f t="shared" ref="BK150:BP150" ca="1" si="98">IF($BJ$6=1,RANDBETWEEN($BJ$149,$BK$149))</f>
        <v>2</v>
      </c>
      <c r="BL150" s="83">
        <f t="shared" ca="1" si="98"/>
        <v>3</v>
      </c>
      <c r="BM150" s="83">
        <f t="shared" ca="1" si="98"/>
        <v>3</v>
      </c>
      <c r="BN150" s="83">
        <f t="shared" ca="1" si="98"/>
        <v>2</v>
      </c>
      <c r="BO150" s="83">
        <f t="shared" ca="1" si="98"/>
        <v>3</v>
      </c>
      <c r="BP150" s="83">
        <f t="shared" ca="1" si="98"/>
        <v>2</v>
      </c>
    </row>
    <row r="151" spans="54:68" ht="15.75" thickBot="1" x14ac:dyDescent="0.3">
      <c r="BB151" s="146"/>
      <c r="BC151" s="314">
        <v>1</v>
      </c>
      <c r="BD151" s="122"/>
      <c r="BE151" s="369"/>
      <c r="BF151" s="76" t="str">
        <f t="shared" si="97"/>
        <v>X</v>
      </c>
      <c r="BG151" s="226"/>
      <c r="BH151" s="227" t="s">
        <v>17</v>
      </c>
      <c r="BI151" s="228">
        <f>BC148</f>
        <v>1</v>
      </c>
      <c r="BJ151" s="229" t="str">
        <f>IF($BI$151=1,$BH$151,"")</f>
        <v>D5</v>
      </c>
      <c r="BK151" s="229" t="str">
        <f t="shared" ref="BK151:BP151" si="99">IF($BI$151=1,$BH$151,"")</f>
        <v>D5</v>
      </c>
      <c r="BL151" s="229" t="str">
        <f t="shared" si="99"/>
        <v>D5</v>
      </c>
      <c r="BM151" s="229" t="str">
        <f t="shared" si="99"/>
        <v>D5</v>
      </c>
      <c r="BN151" s="229" t="str">
        <f t="shared" si="99"/>
        <v>D5</v>
      </c>
      <c r="BO151" s="229" t="str">
        <f t="shared" si="99"/>
        <v>D5</v>
      </c>
      <c r="BP151" s="229" t="str">
        <f t="shared" si="99"/>
        <v>D5</v>
      </c>
    </row>
    <row r="152" spans="54:68" ht="15.75" thickBot="1" x14ac:dyDescent="0.3">
      <c r="BB152" s="146"/>
      <c r="BC152" s="314">
        <v>0</v>
      </c>
      <c r="BD152" s="122"/>
      <c r="BE152" s="369"/>
      <c r="BF152" s="76" t="str">
        <f t="shared" si="97"/>
        <v>X</v>
      </c>
      <c r="BG152" s="84">
        <f>IF(BI152&gt;0,SUMPRODUCT(($BI$152:BI152=BI152)*($BF$152:BF152="X")))</f>
        <v>1</v>
      </c>
      <c r="BH152" s="80" t="s">
        <v>27</v>
      </c>
      <c r="BI152" s="109">
        <f>BC151</f>
        <v>1</v>
      </c>
      <c r="BJ152" s="85" t="str">
        <f ca="1">IF(ISERROR(VLOOKUP(BJ159,$BG$152:$BH$159,2,0)),"",(VLOOKUP(BJ159,$BG$152:$BH$159,2,0)))</f>
        <v>D9</v>
      </c>
      <c r="BK152" s="85" t="str">
        <f t="shared" ref="BK152:BP152" ca="1" si="100">IF(ISERROR(VLOOKUP(BK159,$BG$152:$BH$159,2,0)),"",(VLOOKUP(BK159,$BG$152:$BH$159,2,0)))</f>
        <v>D10</v>
      </c>
      <c r="BL152" s="85" t="str">
        <f t="shared" ca="1" si="100"/>
        <v>D7</v>
      </c>
      <c r="BM152" s="85" t="str">
        <f t="shared" ca="1" si="100"/>
        <v>D7</v>
      </c>
      <c r="BN152" s="85" t="str">
        <f t="shared" ca="1" si="100"/>
        <v>D9</v>
      </c>
      <c r="BO152" s="85" t="str">
        <f t="shared" ca="1" si="100"/>
        <v>D6</v>
      </c>
      <c r="BP152" s="85" t="str">
        <f t="shared" ca="1" si="100"/>
        <v>D7</v>
      </c>
    </row>
    <row r="153" spans="54:68" ht="15.75" thickBot="1" x14ac:dyDescent="0.3">
      <c r="BB153" s="146"/>
      <c r="BC153" s="314">
        <v>1</v>
      </c>
      <c r="BD153" s="122"/>
      <c r="BE153" s="369"/>
      <c r="BF153" s="76" t="str">
        <f t="shared" si="97"/>
        <v>X</v>
      </c>
      <c r="BG153" s="84">
        <f>IF(BI153&gt;0,SUMPRODUCT(($BI$152:BI153=BI153)*($BF$152:BF153="X")))</f>
        <v>2</v>
      </c>
      <c r="BH153" s="80" t="s">
        <v>28</v>
      </c>
      <c r="BI153" s="107">
        <f>BC151</f>
        <v>1</v>
      </c>
      <c r="BJ153" s="77"/>
      <c r="BK153" s="77"/>
      <c r="BL153" s="77"/>
      <c r="BM153" s="77"/>
      <c r="BN153" s="77"/>
      <c r="BO153" s="77"/>
      <c r="BP153" s="78"/>
    </row>
    <row r="154" spans="54:68" ht="15.75" thickBot="1" x14ac:dyDescent="0.3">
      <c r="BB154" s="146"/>
      <c r="BC154" s="314">
        <v>1</v>
      </c>
      <c r="BD154" s="122"/>
      <c r="BE154" s="369"/>
      <c r="BF154" s="76">
        <f t="shared" si="97"/>
        <v>0</v>
      </c>
      <c r="BG154" s="84" t="b">
        <f>IF(BI154&gt;0,SUMPRODUCT(($BI$152:BI154=BI154)*($BF$152:BF154="X")))</f>
        <v>0</v>
      </c>
      <c r="BH154" s="80" t="s">
        <v>32</v>
      </c>
      <c r="BI154" s="107">
        <f>BC152</f>
        <v>0</v>
      </c>
      <c r="BJ154" s="77"/>
      <c r="BK154" s="77"/>
      <c r="BL154" s="77"/>
      <c r="BM154" s="77"/>
      <c r="BN154" s="77"/>
      <c r="BO154" s="77"/>
      <c r="BP154" s="78"/>
    </row>
    <row r="155" spans="54:68" ht="15.75" thickBot="1" x14ac:dyDescent="0.3">
      <c r="BB155" s="146"/>
      <c r="BC155" s="314">
        <v>0</v>
      </c>
      <c r="BD155" s="122"/>
      <c r="BE155" s="369"/>
      <c r="BF155" s="76" t="str">
        <f t="shared" si="97"/>
        <v>X</v>
      </c>
      <c r="BG155" s="84">
        <f>IF(BI155&gt;0,SUMPRODUCT(($BI$152:BI155=BI155)*($BF$152:BF155="X")))</f>
        <v>3</v>
      </c>
      <c r="BH155" s="80" t="s">
        <v>33</v>
      </c>
      <c r="BI155" s="107">
        <f>BC153</f>
        <v>1</v>
      </c>
      <c r="BJ155" s="77"/>
      <c r="BK155" s="77"/>
      <c r="BL155" s="77"/>
      <c r="BM155" s="77"/>
      <c r="BN155" s="77"/>
      <c r="BO155" s="77"/>
      <c r="BP155" s="78"/>
    </row>
    <row r="156" spans="54:68" ht="15.75" thickBot="1" x14ac:dyDescent="0.3">
      <c r="BB156" s="146"/>
      <c r="BC156" s="314">
        <v>1</v>
      </c>
      <c r="BD156" s="122"/>
      <c r="BE156" s="369"/>
      <c r="BF156" s="76" t="str">
        <f t="shared" si="97"/>
        <v>X</v>
      </c>
      <c r="BG156" s="84">
        <f>IF(BI156&gt;0,SUMPRODUCT(($BI$152:BI156=BI156)*($BF$152:BF156="X")))</f>
        <v>4</v>
      </c>
      <c r="BH156" s="80" t="s">
        <v>151</v>
      </c>
      <c r="BI156" s="107">
        <f>BC153</f>
        <v>1</v>
      </c>
      <c r="BJ156" s="77"/>
      <c r="BK156" s="77"/>
      <c r="BL156" s="77"/>
      <c r="BM156" s="77"/>
      <c r="BN156" s="77"/>
      <c r="BO156" s="77"/>
      <c r="BP156" s="78"/>
    </row>
    <row r="157" spans="54:68" ht="15.75" thickBot="1" x14ac:dyDescent="0.3">
      <c r="BB157" s="146"/>
      <c r="BC157" s="314">
        <v>0</v>
      </c>
      <c r="BD157" s="122"/>
      <c r="BE157" s="369"/>
      <c r="BF157" s="76" t="str">
        <f t="shared" si="97"/>
        <v>X</v>
      </c>
      <c r="BG157" s="84">
        <f>IF(BI157&gt;0,SUMPRODUCT(($BI$152:BI157=BI157)*($BF$152:BF157="X")))</f>
        <v>5</v>
      </c>
      <c r="BH157" s="80" t="s">
        <v>152</v>
      </c>
      <c r="BI157" s="107">
        <f>BC153</f>
        <v>1</v>
      </c>
      <c r="BJ157" s="77"/>
      <c r="BK157" s="77"/>
      <c r="BL157" s="77"/>
      <c r="BM157" s="77"/>
      <c r="BN157" s="77"/>
      <c r="BO157" s="77"/>
      <c r="BP157" s="78"/>
    </row>
    <row r="158" spans="54:68" ht="15.75" thickBot="1" x14ac:dyDescent="0.3">
      <c r="BB158" s="146"/>
      <c r="BC158" s="314">
        <v>0</v>
      </c>
      <c r="BD158" s="122"/>
      <c r="BE158" s="369"/>
      <c r="BF158" s="76" t="str">
        <f t="shared" si="97"/>
        <v>X</v>
      </c>
      <c r="BG158" s="84">
        <f>IF(BI158&gt;0,SUMPRODUCT(($BI$152:BI158=BI158)*($BF$152:BF158="X")))</f>
        <v>6</v>
      </c>
      <c r="BH158" s="80" t="s">
        <v>34</v>
      </c>
      <c r="BI158" s="107">
        <f>BC154</f>
        <v>1</v>
      </c>
      <c r="BJ158" s="77">
        <f>IF(BK158=0,0,1)</f>
        <v>1</v>
      </c>
      <c r="BK158" s="77">
        <f>COUNTIF(BG152:BG159,"&gt;0")</f>
        <v>7</v>
      </c>
      <c r="BL158" s="77"/>
      <c r="BM158" s="77"/>
      <c r="BN158" s="77"/>
      <c r="BO158" s="77"/>
      <c r="BP158" s="78"/>
    </row>
    <row r="159" spans="54:68" ht="15.75" thickBot="1" x14ac:dyDescent="0.3">
      <c r="BB159" s="146"/>
      <c r="BC159" s="314">
        <v>0</v>
      </c>
      <c r="BD159" s="122"/>
      <c r="BE159" s="369"/>
      <c r="BF159" s="76" t="str">
        <f t="shared" si="97"/>
        <v>X</v>
      </c>
      <c r="BG159" s="84">
        <f>IF(BI159&gt;0,SUMPRODUCT(($BI$152:BI159=BI159)*($BF$152:BF159="X")))</f>
        <v>7</v>
      </c>
      <c r="BH159" s="80" t="s">
        <v>35</v>
      </c>
      <c r="BI159" s="110">
        <f>BC154</f>
        <v>1</v>
      </c>
      <c r="BJ159" s="86">
        <f ca="1">IF($BJ$6=1,RANDBETWEEN($BJ$158,$BK$158))</f>
        <v>3</v>
      </c>
      <c r="BK159" s="86">
        <f t="shared" ref="BK159:BP159" ca="1" si="101">IF($BJ$6=1,RANDBETWEEN($BJ$158,$BK$158))</f>
        <v>4</v>
      </c>
      <c r="BL159" s="86">
        <f t="shared" ca="1" si="101"/>
        <v>2</v>
      </c>
      <c r="BM159" s="86">
        <f t="shared" ca="1" si="101"/>
        <v>2</v>
      </c>
      <c r="BN159" s="86">
        <f t="shared" ca="1" si="101"/>
        <v>3</v>
      </c>
      <c r="BO159" s="86">
        <f t="shared" ca="1" si="101"/>
        <v>1</v>
      </c>
      <c r="BP159" s="86">
        <f t="shared" ca="1" si="101"/>
        <v>2</v>
      </c>
    </row>
    <row r="160" spans="54:68" ht="15.75" thickBot="1" x14ac:dyDescent="0.3">
      <c r="BB160" s="146"/>
      <c r="BC160" s="314">
        <v>0</v>
      </c>
      <c r="BD160" s="122"/>
      <c r="BE160" s="369"/>
      <c r="BF160" s="76" t="str">
        <f t="shared" si="97"/>
        <v>X</v>
      </c>
      <c r="BG160" s="226"/>
      <c r="BH160" s="227" t="s">
        <v>153</v>
      </c>
      <c r="BI160" s="228">
        <v>1</v>
      </c>
      <c r="BJ160" s="229" t="str">
        <f ca="1">IF(AND($BI$160=1,OR(BJ152="D6",BJ152="D7")),$BH$160,"")</f>
        <v/>
      </c>
      <c r="BK160" s="229" t="str">
        <f t="shared" ref="BK160:BP160" ca="1" si="102">IF(AND($BI$160=1,OR(BK152="D6",BK152="D7")),$BH$160,"")</f>
        <v/>
      </c>
      <c r="BL160" s="229" t="str">
        <f t="shared" ca="1" si="102"/>
        <v>D14</v>
      </c>
      <c r="BM160" s="229" t="str">
        <f t="shared" ca="1" si="102"/>
        <v>D14</v>
      </c>
      <c r="BN160" s="229" t="str">
        <f t="shared" ca="1" si="102"/>
        <v/>
      </c>
      <c r="BO160" s="229" t="str">
        <f t="shared" ca="1" si="102"/>
        <v>D14</v>
      </c>
      <c r="BP160" s="229" t="str">
        <f t="shared" ca="1" si="102"/>
        <v>D14</v>
      </c>
    </row>
    <row r="161" spans="54:68" ht="15.75" thickBot="1" x14ac:dyDescent="0.3">
      <c r="BB161" s="146"/>
      <c r="BC161" s="314">
        <v>0</v>
      </c>
      <c r="BD161" s="122"/>
      <c r="BE161" s="369"/>
      <c r="BF161" s="76" t="str">
        <f>IF(BI161=1,"X",0)</f>
        <v>X</v>
      </c>
      <c r="BG161" s="87">
        <f>IF(BI161&gt;0,SUMPRODUCT(($BI$161:BI161=BI161)*($BF$161:BF161="X")))</f>
        <v>1</v>
      </c>
      <c r="BH161" s="80" t="s">
        <v>18</v>
      </c>
      <c r="BI161" s="111">
        <f>BC156</f>
        <v>1</v>
      </c>
      <c r="BJ161" s="88" t="str">
        <f ca="1">IF(ISERROR(VLOOKUP(BJ163,$BG$161:$BH$163,2,0)),"",(VLOOKUP(BJ163,$BG$161:$BH$163,2,0)))</f>
        <v>D16</v>
      </c>
      <c r="BK161" s="88" t="str">
        <f t="shared" ref="BK161:BP161" ca="1" si="103">IF(ISERROR(VLOOKUP(BK163,$BG$161:$BH$163,2,0)),"",(VLOOKUP(BK163,$BG$161:$BH$163,2,0)))</f>
        <v>D15</v>
      </c>
      <c r="BL161" s="88" t="str">
        <f t="shared" ca="1" si="103"/>
        <v>D15</v>
      </c>
      <c r="BM161" s="88" t="str">
        <f t="shared" ca="1" si="103"/>
        <v>D16</v>
      </c>
      <c r="BN161" s="88" t="str">
        <f t="shared" ca="1" si="103"/>
        <v>D16</v>
      </c>
      <c r="BO161" s="88" t="str">
        <f t="shared" ca="1" si="103"/>
        <v>D15</v>
      </c>
      <c r="BP161" s="88" t="str">
        <f t="shared" ca="1" si="103"/>
        <v>D15</v>
      </c>
    </row>
    <row r="162" spans="54:68" ht="15.75" thickBot="1" x14ac:dyDescent="0.3">
      <c r="BB162" s="146"/>
      <c r="BC162" s="314">
        <v>1</v>
      </c>
      <c r="BD162" s="122"/>
      <c r="BE162" s="369"/>
      <c r="BF162" s="76" t="str">
        <f t="shared" ref="BF162:BF171" si="104">IF(BI162=1,"X",0)</f>
        <v>X</v>
      </c>
      <c r="BG162" s="87">
        <f>IF(BI162&gt;0,SUMPRODUCT(($BI$161:BI162=BI162)*($BF$161:BF162="X")))</f>
        <v>2</v>
      </c>
      <c r="BH162" s="80" t="s">
        <v>19</v>
      </c>
      <c r="BI162" s="107">
        <f>BI161</f>
        <v>1</v>
      </c>
      <c r="BJ162" s="77">
        <f>IF(BK162=0,0,1)</f>
        <v>1</v>
      </c>
      <c r="BK162" s="77">
        <f>COUNTIF(BG161:BG163,"&gt;0")</f>
        <v>3</v>
      </c>
      <c r="BL162" s="77"/>
      <c r="BM162" s="77"/>
      <c r="BN162" s="77"/>
      <c r="BO162" s="77"/>
      <c r="BP162" s="78"/>
    </row>
    <row r="163" spans="54:68" ht="15.75" thickBot="1" x14ac:dyDescent="0.3">
      <c r="BB163" s="146"/>
      <c r="BC163" s="314">
        <v>0</v>
      </c>
      <c r="BD163" s="122"/>
      <c r="BE163" s="369"/>
      <c r="BF163" s="76" t="str">
        <f t="shared" si="104"/>
        <v>X</v>
      </c>
      <c r="BG163" s="87">
        <f>IF(BI163&gt;0,SUMPRODUCT(($BI$161:BI163=BI163)*($BF$161:BF163="X")))</f>
        <v>3</v>
      </c>
      <c r="BH163" s="80" t="s">
        <v>154</v>
      </c>
      <c r="BI163" s="112">
        <f>BI161</f>
        <v>1</v>
      </c>
      <c r="BJ163" s="89">
        <f ca="1">IF($BJ$6=1,RANDBETWEEN($BJ$162,$BK$162))</f>
        <v>2</v>
      </c>
      <c r="BK163" s="89">
        <f t="shared" ref="BK163:BP163" ca="1" si="105">IF($BJ$6=1,RANDBETWEEN($BJ$162,$BK$162))</f>
        <v>1</v>
      </c>
      <c r="BL163" s="89">
        <f t="shared" ca="1" si="105"/>
        <v>1</v>
      </c>
      <c r="BM163" s="89">
        <f t="shared" ca="1" si="105"/>
        <v>2</v>
      </c>
      <c r="BN163" s="89">
        <f t="shared" ca="1" si="105"/>
        <v>2</v>
      </c>
      <c r="BO163" s="89">
        <f t="shared" ca="1" si="105"/>
        <v>1</v>
      </c>
      <c r="BP163" s="89">
        <f t="shared" ca="1" si="105"/>
        <v>1</v>
      </c>
    </row>
    <row r="164" spans="54:68" ht="15.75" thickBot="1" x14ac:dyDescent="0.3">
      <c r="BB164" s="146"/>
      <c r="BC164" s="314">
        <v>1</v>
      </c>
      <c r="BD164" s="122"/>
      <c r="BE164" s="369"/>
      <c r="BF164" s="76">
        <f t="shared" si="104"/>
        <v>0</v>
      </c>
      <c r="BG164" s="90" t="b">
        <f>IF(BI164&gt;0,SUMPRODUCT(($BI$164:BI164=BI164)*($BF$164:BF164="X")))</f>
        <v>0</v>
      </c>
      <c r="BH164" s="81" t="s">
        <v>155</v>
      </c>
      <c r="BI164" s="113">
        <f>BC157</f>
        <v>0</v>
      </c>
      <c r="BJ164" s="91" t="str">
        <f ca="1">IF(ISERROR(VLOOKUP(BJ171,$BG$164:$BH$171,2,0)),"",(VLOOKUP(BJ171,$BG$164:$BH$171,2,0)))</f>
        <v>D24</v>
      </c>
      <c r="BK164" s="91" t="str">
        <f t="shared" ref="BK164:BP164" ca="1" si="106">IF(ISERROR(VLOOKUP(BK171,$BG$164:$BH$171,2,0)),"",(VLOOKUP(BK171,$BG$164:$BH$171,2,0)))</f>
        <v>D24</v>
      </c>
      <c r="BL164" s="91" t="str">
        <f t="shared" ca="1" si="106"/>
        <v>D24</v>
      </c>
      <c r="BM164" s="91" t="str">
        <f t="shared" ca="1" si="106"/>
        <v>D24</v>
      </c>
      <c r="BN164" s="91" t="str">
        <f t="shared" ca="1" si="106"/>
        <v>D24</v>
      </c>
      <c r="BO164" s="91" t="str">
        <f t="shared" ca="1" si="106"/>
        <v>D24</v>
      </c>
      <c r="BP164" s="91" t="str">
        <f t="shared" ca="1" si="106"/>
        <v>D24</v>
      </c>
    </row>
    <row r="165" spans="54:68" ht="15.75" thickBot="1" x14ac:dyDescent="0.3">
      <c r="BB165" s="146"/>
      <c r="BC165" s="314">
        <v>0</v>
      </c>
      <c r="BD165" s="122"/>
      <c r="BE165" s="369"/>
      <c r="BF165" s="76">
        <f t="shared" si="104"/>
        <v>0</v>
      </c>
      <c r="BG165" s="90" t="b">
        <f>IF(BI165&gt;0,SUMPRODUCT(($BI$164:BI165=BI165)*($BF$164:BF165="X")))</f>
        <v>0</v>
      </c>
      <c r="BH165" s="80" t="s">
        <v>156</v>
      </c>
      <c r="BI165" s="107">
        <f>BC158</f>
        <v>0</v>
      </c>
      <c r="BJ165" s="77"/>
      <c r="BK165" s="77"/>
      <c r="BL165" s="77"/>
      <c r="BM165" s="77"/>
      <c r="BN165" s="77"/>
      <c r="BO165" s="77"/>
      <c r="BP165" s="78"/>
    </row>
    <row r="166" spans="54:68" ht="15.75" thickBot="1" x14ac:dyDescent="0.3">
      <c r="BB166" s="146"/>
      <c r="BC166" s="314">
        <v>0</v>
      </c>
      <c r="BD166" s="122"/>
      <c r="BE166" s="369"/>
      <c r="BF166" s="76">
        <f t="shared" si="104"/>
        <v>0</v>
      </c>
      <c r="BG166" s="90" t="b">
        <f>IF(BI166&gt;0,SUMPRODUCT(($BI$164:BI166=BI166)*($BF$164:BF166="X")))</f>
        <v>0</v>
      </c>
      <c r="BH166" s="80" t="s">
        <v>157</v>
      </c>
      <c r="BI166" s="107">
        <f>BC159</f>
        <v>0</v>
      </c>
      <c r="BJ166" s="77"/>
      <c r="BK166" s="77"/>
      <c r="BL166" s="77"/>
      <c r="BM166" s="77"/>
      <c r="BN166" s="77"/>
      <c r="BO166" s="77"/>
      <c r="BP166" s="78"/>
    </row>
    <row r="167" spans="54:68" ht="15.75" thickBot="1" x14ac:dyDescent="0.3">
      <c r="BB167" s="146"/>
      <c r="BC167" s="314">
        <v>1</v>
      </c>
      <c r="BD167" s="122"/>
      <c r="BE167" s="369"/>
      <c r="BF167" s="76">
        <f t="shared" si="104"/>
        <v>0</v>
      </c>
      <c r="BG167" s="90" t="b">
        <f>IF(BI167&gt;0,SUMPRODUCT(($BI$164:BI167=BI167)*($BF$164:BF167="X")))</f>
        <v>0</v>
      </c>
      <c r="BH167" s="80" t="s">
        <v>158</v>
      </c>
      <c r="BI167" s="107">
        <f>BI166</f>
        <v>0</v>
      </c>
      <c r="BJ167" s="77"/>
      <c r="BK167" s="77"/>
      <c r="BL167" s="77"/>
      <c r="BM167" s="77"/>
      <c r="BN167" s="77"/>
      <c r="BO167" s="77"/>
      <c r="BP167" s="78"/>
    </row>
    <row r="168" spans="54:68" ht="15.75" thickBot="1" x14ac:dyDescent="0.3">
      <c r="BB168" s="146"/>
      <c r="BC168" s="314">
        <v>1</v>
      </c>
      <c r="BD168" s="122"/>
      <c r="BE168" s="369"/>
      <c r="BF168" s="76">
        <f t="shared" si="104"/>
        <v>0</v>
      </c>
      <c r="BG168" s="90" t="b">
        <f>IF(BI168&gt;0,SUMPRODUCT(($BI$164:BI168=BI168)*($BF$164:BF168="X")))</f>
        <v>0</v>
      </c>
      <c r="BH168" s="80" t="s">
        <v>159</v>
      </c>
      <c r="BI168" s="107">
        <f>BC160</f>
        <v>0</v>
      </c>
      <c r="BJ168" s="77"/>
      <c r="BK168" s="77"/>
      <c r="BL168" s="77"/>
      <c r="BM168" s="77"/>
      <c r="BN168" s="77"/>
      <c r="BO168" s="77"/>
      <c r="BP168" s="78"/>
    </row>
    <row r="169" spans="54:68" ht="15.75" thickBot="1" x14ac:dyDescent="0.3">
      <c r="BB169" s="146"/>
      <c r="BC169" s="314">
        <v>1</v>
      </c>
      <c r="BD169" s="122"/>
      <c r="BE169" s="369"/>
      <c r="BF169" s="76">
        <f t="shared" si="104"/>
        <v>0</v>
      </c>
      <c r="BG169" s="90" t="b">
        <f>IF(BI169&gt;0,SUMPRODUCT(($BI$164:BI169=BI169)*($BF$164:BF169="X")))</f>
        <v>0</v>
      </c>
      <c r="BH169" s="80" t="s">
        <v>160</v>
      </c>
      <c r="BI169" s="107">
        <f>BC161</f>
        <v>0</v>
      </c>
      <c r="BJ169" s="77"/>
      <c r="BK169" s="77"/>
      <c r="BL169" s="77"/>
      <c r="BM169" s="77"/>
      <c r="BN169" s="77"/>
      <c r="BO169" s="77"/>
      <c r="BP169" s="78"/>
    </row>
    <row r="170" spans="54:68" ht="15.75" thickBot="1" x14ac:dyDescent="0.3">
      <c r="BB170" s="146"/>
      <c r="BC170" s="314">
        <v>1</v>
      </c>
      <c r="BD170" s="122"/>
      <c r="BE170" s="369"/>
      <c r="BF170" s="76" t="str">
        <f t="shared" si="104"/>
        <v>X</v>
      </c>
      <c r="BG170" s="90">
        <f>IF(BI170&gt;0,SUMPRODUCT(($BI$164:BI170=BI170)*($BF$164:BF170="X")))</f>
        <v>1</v>
      </c>
      <c r="BH170" s="80" t="s">
        <v>161</v>
      </c>
      <c r="BI170" s="107">
        <f>BC162</f>
        <v>1</v>
      </c>
      <c r="BJ170" s="77">
        <f>IF(BK170=0,0,1)</f>
        <v>1</v>
      </c>
      <c r="BK170" s="77">
        <f>COUNTIF(BG164:BG171,"&gt;0")</f>
        <v>1</v>
      </c>
      <c r="BL170" s="77"/>
      <c r="BM170" s="77"/>
      <c r="BN170" s="77"/>
      <c r="BO170" s="77"/>
      <c r="BP170" s="78"/>
    </row>
    <row r="171" spans="54:68" ht="15.75" thickBot="1" x14ac:dyDescent="0.3">
      <c r="BB171" s="146"/>
      <c r="BC171" s="315">
        <v>0</v>
      </c>
      <c r="BD171" s="123"/>
      <c r="BE171" s="370"/>
      <c r="BF171" s="79">
        <f t="shared" si="104"/>
        <v>0</v>
      </c>
      <c r="BG171" s="90" t="b">
        <f>IF(BI171&gt;0,SUMPRODUCT(($BI$164:BI171=BI171)*($BF$164:BF171="X")))</f>
        <v>0</v>
      </c>
      <c r="BH171" s="81" t="s">
        <v>162</v>
      </c>
      <c r="BI171" s="114">
        <f>BC163</f>
        <v>0</v>
      </c>
      <c r="BJ171" s="82">
        <f ca="1">IF($BJ$6=1,RANDBETWEEN($BJ$170,$BK$170))</f>
        <v>1</v>
      </c>
      <c r="BK171" s="82">
        <f t="shared" ref="BK171:BP171" ca="1" si="107">IF($BJ$6=1,RANDBETWEEN($BJ$170,$BK$170))</f>
        <v>1</v>
      </c>
      <c r="BL171" s="82">
        <f t="shared" ca="1" si="107"/>
        <v>1</v>
      </c>
      <c r="BM171" s="82">
        <f t="shared" ca="1" si="107"/>
        <v>1</v>
      </c>
      <c r="BN171" s="82">
        <f t="shared" ca="1" si="107"/>
        <v>1</v>
      </c>
      <c r="BO171" s="82">
        <f t="shared" ca="1" si="107"/>
        <v>1</v>
      </c>
      <c r="BP171" s="82">
        <f t="shared" ca="1" si="107"/>
        <v>1</v>
      </c>
    </row>
  </sheetData>
  <mergeCells count="21">
    <mergeCell ref="BE147:BE171"/>
    <mergeCell ref="BA71:BA74"/>
    <mergeCell ref="BA51:BA55"/>
    <mergeCell ref="BA56:BA58"/>
    <mergeCell ref="BA59:BA67"/>
    <mergeCell ref="BA68:BA70"/>
    <mergeCell ref="BE95:BE105"/>
    <mergeCell ref="BE122:BE127"/>
    <mergeCell ref="BE128:BE140"/>
    <mergeCell ref="BE141:BE145"/>
    <mergeCell ref="BE75:BE87"/>
    <mergeCell ref="BE53:BE68"/>
    <mergeCell ref="BE88:BE92"/>
    <mergeCell ref="BE69:BE74"/>
    <mergeCell ref="BE106:BE121"/>
    <mergeCell ref="A15:E15"/>
    <mergeCell ref="BA42:BA50"/>
    <mergeCell ref="BE42:BE52"/>
    <mergeCell ref="AF6:AK6"/>
    <mergeCell ref="AL6:AN6"/>
    <mergeCell ref="BE16:BE4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BF47"/>
  <sheetViews>
    <sheetView showZeros="0" tabSelected="1" zoomScale="85" zoomScaleNormal="85" zoomScaleSheetLayoutView="100" workbookViewId="0">
      <pane ySplit="3" topLeftCell="A4" activePane="bottomLeft" state="frozen"/>
      <selection pane="bottomLeft" activeCell="D42" sqref="D42"/>
    </sheetView>
  </sheetViews>
  <sheetFormatPr baseColWidth="10" defaultRowHeight="15" x14ac:dyDescent="0.25"/>
  <cols>
    <col min="1" max="1" width="11.42578125" style="260"/>
    <col min="2" max="2" width="31.5703125" style="263" customWidth="1"/>
    <col min="3" max="5" width="10.5703125" style="260" customWidth="1"/>
    <col min="6" max="8" width="10.5703125" style="332" customWidth="1"/>
    <col min="9" max="9" width="10.5703125" style="260" customWidth="1"/>
    <col min="10" max="10" width="29.85546875" style="263" customWidth="1"/>
    <col min="11" max="13" width="10.5703125" style="260" customWidth="1"/>
    <col min="14" max="16" width="10.5703125" style="332" customWidth="1"/>
    <col min="17" max="17" width="10.5703125" style="260" customWidth="1"/>
    <col min="18" max="18" width="29.85546875" style="263" customWidth="1"/>
    <col min="19" max="21" width="10.5703125" style="260" customWidth="1"/>
    <col min="22" max="24" width="10.5703125" style="332" customWidth="1"/>
    <col min="25" max="25" width="10.5703125" style="260" customWidth="1"/>
    <col min="26" max="26" width="29.85546875" style="263" customWidth="1"/>
    <col min="27" max="29" width="10.5703125" style="260" customWidth="1"/>
    <col min="30" max="32" width="10.5703125" style="332" customWidth="1"/>
    <col min="33" max="33" width="10.5703125" style="260" customWidth="1"/>
    <col min="34" max="34" width="29.85546875" style="263" customWidth="1"/>
    <col min="35" max="37" width="10.5703125" style="260" customWidth="1"/>
    <col min="38" max="40" width="10.5703125" style="332" customWidth="1"/>
    <col min="41" max="41" width="10.5703125" style="260" customWidth="1"/>
    <col min="42" max="42" width="29.85546875" style="263" customWidth="1"/>
    <col min="43" max="45" width="10.5703125" style="260" customWidth="1"/>
    <col min="46" max="48" width="10.5703125" style="332" customWidth="1"/>
    <col min="49" max="49" width="10.5703125" style="260" customWidth="1"/>
    <col min="50" max="50" width="29.85546875" style="263" customWidth="1"/>
    <col min="51" max="53" width="10.5703125" style="260" customWidth="1"/>
    <col min="54" max="56" width="10.5703125" style="332" customWidth="1"/>
    <col min="57" max="16384" width="11.42578125" style="260"/>
  </cols>
  <sheetData>
    <row r="1" spans="1:58" ht="12.75" customHeight="1" thickTop="1" x14ac:dyDescent="0.25">
      <c r="A1" s="395" t="s">
        <v>260</v>
      </c>
      <c r="B1" s="396"/>
      <c r="C1" s="396"/>
      <c r="D1" s="396"/>
      <c r="E1" s="396"/>
      <c r="F1" s="396"/>
      <c r="G1" s="396"/>
      <c r="H1" s="397"/>
      <c r="I1" s="395" t="s">
        <v>261</v>
      </c>
      <c r="J1" s="396"/>
      <c r="K1" s="396"/>
      <c r="L1" s="396"/>
      <c r="M1" s="396"/>
      <c r="N1" s="396"/>
      <c r="O1" s="396"/>
      <c r="P1" s="397"/>
      <c r="Q1" s="395" t="s">
        <v>262</v>
      </c>
      <c r="R1" s="396"/>
      <c r="S1" s="396"/>
      <c r="T1" s="396"/>
      <c r="U1" s="396"/>
      <c r="V1" s="396"/>
      <c r="W1" s="396"/>
      <c r="X1" s="397"/>
      <c r="Y1" s="395" t="s">
        <v>263</v>
      </c>
      <c r="Z1" s="396"/>
      <c r="AA1" s="396"/>
      <c r="AB1" s="396"/>
      <c r="AC1" s="396"/>
      <c r="AD1" s="396"/>
      <c r="AE1" s="396"/>
      <c r="AF1" s="397"/>
      <c r="AG1" s="395" t="s">
        <v>264</v>
      </c>
      <c r="AH1" s="396"/>
      <c r="AI1" s="396"/>
      <c r="AJ1" s="396"/>
      <c r="AK1" s="396"/>
      <c r="AL1" s="396"/>
      <c r="AM1" s="396"/>
      <c r="AN1" s="397"/>
      <c r="AO1" s="395" t="s">
        <v>265</v>
      </c>
      <c r="AP1" s="396"/>
      <c r="AQ1" s="396"/>
      <c r="AR1" s="396"/>
      <c r="AS1" s="396"/>
      <c r="AT1" s="396"/>
      <c r="AU1" s="396"/>
      <c r="AV1" s="397"/>
      <c r="AW1" s="395" t="s">
        <v>266</v>
      </c>
      <c r="AX1" s="396"/>
      <c r="AY1" s="396"/>
      <c r="AZ1" s="396"/>
      <c r="BA1" s="396"/>
      <c r="BB1" s="396"/>
      <c r="BC1" s="396"/>
      <c r="BD1" s="397"/>
    </row>
    <row r="2" spans="1:58" ht="12.75" customHeight="1" x14ac:dyDescent="0.25">
      <c r="A2" s="398"/>
      <c r="B2" s="399"/>
      <c r="C2" s="399"/>
      <c r="D2" s="399"/>
      <c r="E2" s="399"/>
      <c r="F2" s="399"/>
      <c r="G2" s="399"/>
      <c r="H2" s="400"/>
      <c r="I2" s="398"/>
      <c r="J2" s="399"/>
      <c r="K2" s="399"/>
      <c r="L2" s="399"/>
      <c r="M2" s="399"/>
      <c r="N2" s="399"/>
      <c r="O2" s="399"/>
      <c r="P2" s="400"/>
      <c r="Q2" s="398"/>
      <c r="R2" s="399"/>
      <c r="S2" s="399"/>
      <c r="T2" s="399"/>
      <c r="U2" s="399"/>
      <c r="V2" s="399"/>
      <c r="W2" s="399"/>
      <c r="X2" s="400"/>
      <c r="Y2" s="398"/>
      <c r="Z2" s="399"/>
      <c r="AA2" s="399"/>
      <c r="AB2" s="399"/>
      <c r="AC2" s="399"/>
      <c r="AD2" s="399"/>
      <c r="AE2" s="399"/>
      <c r="AF2" s="400"/>
      <c r="AG2" s="398"/>
      <c r="AH2" s="399"/>
      <c r="AI2" s="399"/>
      <c r="AJ2" s="399"/>
      <c r="AK2" s="399"/>
      <c r="AL2" s="399"/>
      <c r="AM2" s="399"/>
      <c r="AN2" s="400"/>
      <c r="AO2" s="398"/>
      <c r="AP2" s="399"/>
      <c r="AQ2" s="399"/>
      <c r="AR2" s="399"/>
      <c r="AS2" s="399"/>
      <c r="AT2" s="399"/>
      <c r="AU2" s="399"/>
      <c r="AV2" s="400"/>
      <c r="AW2" s="398"/>
      <c r="AX2" s="399"/>
      <c r="AY2" s="399"/>
      <c r="AZ2" s="399"/>
      <c r="BA2" s="399"/>
      <c r="BB2" s="399"/>
      <c r="BC2" s="399"/>
      <c r="BD2" s="400"/>
    </row>
    <row r="3" spans="1:58" ht="16.5" customHeight="1" x14ac:dyDescent="0.25">
      <c r="A3" s="271"/>
      <c r="B3" s="344">
        <v>10000</v>
      </c>
      <c r="C3" s="290"/>
      <c r="D3" s="290"/>
      <c r="E3" s="290"/>
      <c r="F3" s="318" t="s">
        <v>254</v>
      </c>
      <c r="G3" s="318" t="s">
        <v>255</v>
      </c>
      <c r="H3" s="318" t="s">
        <v>256</v>
      </c>
      <c r="I3" s="271"/>
      <c r="J3" s="264">
        <v>15000</v>
      </c>
      <c r="K3" s="290"/>
      <c r="L3" s="290"/>
      <c r="M3" s="290"/>
      <c r="N3" s="318" t="s">
        <v>254</v>
      </c>
      <c r="O3" s="318" t="s">
        <v>255</v>
      </c>
      <c r="P3" s="318" t="s">
        <v>256</v>
      </c>
      <c r="Q3" s="271"/>
      <c r="R3" s="264">
        <v>17500</v>
      </c>
      <c r="S3" s="290"/>
      <c r="T3" s="290"/>
      <c r="U3" s="290"/>
      <c r="V3" s="318" t="s">
        <v>254</v>
      </c>
      <c r="W3" s="318" t="s">
        <v>255</v>
      </c>
      <c r="X3" s="318" t="s">
        <v>256</v>
      </c>
      <c r="Y3" s="271"/>
      <c r="Z3" s="264">
        <v>10000</v>
      </c>
      <c r="AA3" s="290"/>
      <c r="AB3" s="290"/>
      <c r="AC3" s="290"/>
      <c r="AD3" s="318" t="s">
        <v>254</v>
      </c>
      <c r="AE3" s="318" t="s">
        <v>255</v>
      </c>
      <c r="AF3" s="318" t="s">
        <v>256</v>
      </c>
      <c r="AG3" s="271"/>
      <c r="AH3" s="264">
        <v>10000</v>
      </c>
      <c r="AI3" s="290"/>
      <c r="AJ3" s="290"/>
      <c r="AK3" s="290"/>
      <c r="AL3" s="318" t="s">
        <v>254</v>
      </c>
      <c r="AM3" s="318" t="s">
        <v>255</v>
      </c>
      <c r="AN3" s="318" t="s">
        <v>256</v>
      </c>
      <c r="AO3" s="271"/>
      <c r="AP3" s="264">
        <v>20000</v>
      </c>
      <c r="AQ3" s="290"/>
      <c r="AR3" s="290"/>
      <c r="AS3" s="290"/>
      <c r="AT3" s="318" t="s">
        <v>254</v>
      </c>
      <c r="AU3" s="318" t="s">
        <v>255</v>
      </c>
      <c r="AV3" s="318" t="s">
        <v>256</v>
      </c>
      <c r="AW3" s="271"/>
      <c r="AX3" s="264">
        <v>10000</v>
      </c>
      <c r="AY3" s="290"/>
      <c r="AZ3" s="290"/>
      <c r="BA3" s="290"/>
      <c r="BB3" s="318" t="s">
        <v>254</v>
      </c>
      <c r="BC3" s="318" t="s">
        <v>255</v>
      </c>
      <c r="BD3" s="318" t="s">
        <v>256</v>
      </c>
    </row>
    <row r="4" spans="1:58" ht="16.5" customHeight="1" x14ac:dyDescent="0.25">
      <c r="A4" s="335">
        <f>+A6+A13+A20+A27</f>
        <v>1</v>
      </c>
      <c r="B4" s="317"/>
      <c r="C4" s="280">
        <f>SUM(C7:C33)</f>
        <v>64</v>
      </c>
      <c r="D4" s="291">
        <f>E4/B3</f>
        <v>0</v>
      </c>
      <c r="E4" s="277"/>
      <c r="F4" s="319">
        <f>SUM(F7:F33)</f>
        <v>506.2</v>
      </c>
      <c r="G4" s="319">
        <f>SUM(G7:G33)</f>
        <v>432.6</v>
      </c>
      <c r="H4" s="320">
        <f>SUM(H7:H33)</f>
        <v>1235</v>
      </c>
      <c r="I4" s="335">
        <f>+I6+I13+I20+I27</f>
        <v>1</v>
      </c>
      <c r="J4" s="317"/>
      <c r="K4" s="280">
        <f>SUM(K7:K33)</f>
        <v>98</v>
      </c>
      <c r="L4" s="291">
        <f>M4/J3</f>
        <v>0</v>
      </c>
      <c r="M4" s="277"/>
      <c r="N4" s="319">
        <f>SUM(N7:N33)</f>
        <v>1238.2</v>
      </c>
      <c r="O4" s="319">
        <f>SUM(O7:O33)</f>
        <v>729.10000000000014</v>
      </c>
      <c r="P4" s="320">
        <f>SUM(P7:P33)</f>
        <v>662.69999999999993</v>
      </c>
      <c r="Q4" s="335">
        <f>+Q6+Q13+Q20+Q27</f>
        <v>1</v>
      </c>
      <c r="R4" s="317"/>
      <c r="S4" s="280">
        <f>SUM(S7:S33)</f>
        <v>114</v>
      </c>
      <c r="T4" s="291">
        <f>U4/R3</f>
        <v>0</v>
      </c>
      <c r="U4" s="277"/>
      <c r="V4" s="319">
        <f>SUM(V7:V33)</f>
        <v>942.7</v>
      </c>
      <c r="W4" s="319">
        <f>SUM(W7:W33)</f>
        <v>902.8</v>
      </c>
      <c r="X4" s="320">
        <f>SUM(X7:X33)</f>
        <v>1371.4499999999998</v>
      </c>
      <c r="Y4" s="335">
        <f>+Y6+Y13+Y20+Y27</f>
        <v>1</v>
      </c>
      <c r="Z4" s="317"/>
      <c r="AA4" s="280">
        <f>SUM(AA7:AA33)</f>
        <v>61</v>
      </c>
      <c r="AB4" s="291">
        <f>AC4/Z3</f>
        <v>0</v>
      </c>
      <c r="AC4" s="277"/>
      <c r="AD4" s="319">
        <f>SUM(AD7:AD33)</f>
        <v>538.5</v>
      </c>
      <c r="AE4" s="319">
        <f>SUM(AE7:AE33)</f>
        <v>492.2</v>
      </c>
      <c r="AF4" s="320">
        <f>SUM(AF7:AF33)</f>
        <v>854.9</v>
      </c>
      <c r="AG4" s="335">
        <f>+AG6+AG13+AG20+AG27</f>
        <v>1</v>
      </c>
      <c r="AH4" s="317"/>
      <c r="AI4" s="280">
        <f>SUM(AI7:AI33)</f>
        <v>69</v>
      </c>
      <c r="AJ4" s="291">
        <f>AK4/AH3</f>
        <v>0</v>
      </c>
      <c r="AK4" s="277"/>
      <c r="AL4" s="319">
        <f>SUM(AL7:AL33)</f>
        <v>633.4</v>
      </c>
      <c r="AM4" s="319">
        <f>SUM(AM7:AM33)</f>
        <v>313.60000000000002</v>
      </c>
      <c r="AN4" s="320">
        <f>SUM(AN7:AN33)</f>
        <v>1330.3999999999999</v>
      </c>
      <c r="AO4" s="335">
        <f>+AO6+AO13+AO20+AO27</f>
        <v>1</v>
      </c>
      <c r="AP4" s="317"/>
      <c r="AQ4" s="280">
        <f>SUM(AQ7:AQ33)</f>
        <v>178</v>
      </c>
      <c r="AR4" s="291">
        <f>AS4/AP3</f>
        <v>0</v>
      </c>
      <c r="AS4" s="277"/>
      <c r="AT4" s="319">
        <f>SUM(AT7:AT33)</f>
        <v>1430.4</v>
      </c>
      <c r="AU4" s="319">
        <f>SUM(AU7:AU33)</f>
        <v>721.09999999999991</v>
      </c>
      <c r="AV4" s="320">
        <f>SUM(AV7:AV33)</f>
        <v>1815.1000000000001</v>
      </c>
      <c r="AW4" s="335">
        <f>+AW6+AW13+AW20+AW27</f>
        <v>1</v>
      </c>
      <c r="AX4" s="317"/>
      <c r="AY4" s="280">
        <f>SUM(AY7:AY33)</f>
        <v>62</v>
      </c>
      <c r="AZ4" s="291">
        <f>BA4/AX3</f>
        <v>0</v>
      </c>
      <c r="BA4" s="277"/>
      <c r="BB4" s="319">
        <f>SUM(BB7:BB33)</f>
        <v>578.6</v>
      </c>
      <c r="BC4" s="319">
        <f>SUM(BC7:BC33)</f>
        <v>302.3</v>
      </c>
      <c r="BD4" s="320">
        <f>SUM(BD7:BD33)</f>
        <v>1161.5500000000002</v>
      </c>
    </row>
    <row r="5" spans="1:58" ht="16.5" customHeight="1" x14ac:dyDescent="0.25">
      <c r="A5" s="271"/>
      <c r="B5" s="265"/>
      <c r="C5" s="316" t="s">
        <v>257</v>
      </c>
      <c r="D5" s="316" t="s">
        <v>258</v>
      </c>
      <c r="E5" s="316" t="s">
        <v>259</v>
      </c>
      <c r="F5" s="321">
        <f>(F4*(100/($F$4+$G$4+$H$4)/100))</f>
        <v>0.23286410893366455</v>
      </c>
      <c r="G5" s="321">
        <f>(G4*(100/($F$4+$G$4+$H$4)/100))</f>
        <v>0.19900634833011316</v>
      </c>
      <c r="H5" s="322">
        <f>(H4*(100/($F$4+$G$4+$H$4)/100))</f>
        <v>0.56812954273622229</v>
      </c>
      <c r="I5" s="271"/>
      <c r="J5" s="265"/>
      <c r="K5" s="316" t="s">
        <v>257</v>
      </c>
      <c r="L5" s="316" t="s">
        <v>258</v>
      </c>
      <c r="M5" s="316" t="s">
        <v>259</v>
      </c>
      <c r="N5" s="321">
        <f>(N4*(100/($F$4+$G$4+$H$4)/100))</f>
        <v>0.56960161928420283</v>
      </c>
      <c r="O5" s="321">
        <f>(O4*(100/($F$4+$G$4+$H$4)/100))</f>
        <v>0.33540344097893093</v>
      </c>
      <c r="P5" s="322">
        <f>(P4*(100/($F$4+$G$4+$H$4)/100))</f>
        <v>0.30485785260833559</v>
      </c>
      <c r="Q5" s="271"/>
      <c r="R5" s="265"/>
      <c r="S5" s="316" t="s">
        <v>257</v>
      </c>
      <c r="T5" s="316" t="s">
        <v>258</v>
      </c>
      <c r="U5" s="316" t="s">
        <v>259</v>
      </c>
      <c r="V5" s="321">
        <f>(V4*(100/($F$4+$G$4+$H$4)/100))</f>
        <v>0.43366455055662895</v>
      </c>
      <c r="W5" s="321">
        <f>(W4*(100/($F$4+$G$4+$H$4)/100))</f>
        <v>0.41530959609899709</v>
      </c>
      <c r="X5" s="322">
        <f>(X4*(100/($F$4+$G$4+$H$4)/100))</f>
        <v>0.63089980678995294</v>
      </c>
      <c r="Y5" s="271"/>
      <c r="Z5" s="265"/>
      <c r="AA5" s="316" t="s">
        <v>257</v>
      </c>
      <c r="AB5" s="316" t="s">
        <v>258</v>
      </c>
      <c r="AC5" s="316" t="s">
        <v>259</v>
      </c>
      <c r="AD5" s="321">
        <f>(AD4*(100/($F$4+$G$4+$H$4)/100))</f>
        <v>0.24772288158984265</v>
      </c>
      <c r="AE5" s="321">
        <f>(AE4*(100/($F$4+$G$4+$H$4)/100))</f>
        <v>0.22642377403624989</v>
      </c>
      <c r="AF5" s="322">
        <f>(AF4*(100/($F$4+$G$4+$H$4)/100))</f>
        <v>0.39327445027141411</v>
      </c>
      <c r="AG5" s="271"/>
      <c r="AH5" s="265"/>
      <c r="AI5" s="316" t="s">
        <v>257</v>
      </c>
      <c r="AJ5" s="316" t="s">
        <v>258</v>
      </c>
      <c r="AK5" s="316" t="s">
        <v>259</v>
      </c>
      <c r="AL5" s="321">
        <f>(AL4*(100/($F$4+$G$4+$H$4)/100))</f>
        <v>0.29137915171588918</v>
      </c>
      <c r="AM5" s="321">
        <f>(AM4*(100/($F$4+$G$4+$H$4)/100))</f>
        <v>0.14426350170208851</v>
      </c>
      <c r="AN5" s="322">
        <f>(AN4*(100/($F$4+$G$4+$H$4)/100))</f>
        <v>0.61201582482289074</v>
      </c>
      <c r="AO5" s="271"/>
      <c r="AP5" s="265"/>
      <c r="AQ5" s="316" t="s">
        <v>257</v>
      </c>
      <c r="AR5" s="316" t="s">
        <v>258</v>
      </c>
      <c r="AS5" s="316" t="s">
        <v>259</v>
      </c>
      <c r="AT5" s="321">
        <f>(AT4*(100/($F$4+$G$4+$H$4)/100))</f>
        <v>0.65801821694728124</v>
      </c>
      <c r="AU5" s="321">
        <f>(AU4*(100/($F$4+$G$4+$H$4)/100))</f>
        <v>0.33172324960897964</v>
      </c>
      <c r="AV5" s="322">
        <f>(AV4*(100/($F$4+$G$4+$H$4)/100))</f>
        <v>0.83498941944981142</v>
      </c>
      <c r="AW5" s="271"/>
      <c r="AX5" s="265"/>
      <c r="AY5" s="316" t="s">
        <v>257</v>
      </c>
      <c r="AZ5" s="316" t="s">
        <v>258</v>
      </c>
      <c r="BA5" s="316" t="s">
        <v>259</v>
      </c>
      <c r="BB5" s="321">
        <f>(BB4*(100/($F$4+$G$4+$H$4)/100))</f>
        <v>0.26616984083172324</v>
      </c>
      <c r="BC5" s="321">
        <f>(BC4*(100/($F$4+$G$4+$H$4)/100))</f>
        <v>0.13906523139203239</v>
      </c>
      <c r="BD5" s="322">
        <f>(BD4*(100/($F$4+$G$4+$H$4)/100))</f>
        <v>0.53434078572085753</v>
      </c>
    </row>
    <row r="6" spans="1:58" s="262" customFormat="1" ht="16.5" customHeight="1" x14ac:dyDescent="0.25">
      <c r="A6" s="336">
        <v>0.02</v>
      </c>
      <c r="B6" s="255"/>
      <c r="C6" s="270"/>
      <c r="D6" s="289"/>
      <c r="E6" s="288"/>
      <c r="F6" s="323"/>
      <c r="G6" s="324"/>
      <c r="H6" s="325"/>
      <c r="I6" s="336">
        <v>0.2</v>
      </c>
      <c r="J6" s="255"/>
      <c r="K6" s="270"/>
      <c r="L6" s="261"/>
      <c r="M6" s="261"/>
      <c r="N6" s="323"/>
      <c r="O6" s="324"/>
      <c r="P6" s="325"/>
      <c r="Q6" s="336">
        <v>0.2</v>
      </c>
      <c r="R6" s="255"/>
      <c r="S6" s="270"/>
      <c r="T6" s="261"/>
      <c r="U6" s="261"/>
      <c r="V6" s="323"/>
      <c r="W6" s="324"/>
      <c r="X6" s="325"/>
      <c r="Y6" s="336">
        <v>0.2</v>
      </c>
      <c r="Z6" s="278"/>
      <c r="AA6" s="279"/>
      <c r="AB6" s="279"/>
      <c r="AC6" s="279"/>
      <c r="AD6" s="333"/>
      <c r="AE6" s="333"/>
      <c r="AF6" s="334"/>
      <c r="AG6" s="336">
        <v>0.15</v>
      </c>
      <c r="AH6" s="278"/>
      <c r="AI6" s="279"/>
      <c r="AJ6" s="279"/>
      <c r="AK6" s="279"/>
      <c r="AL6" s="333"/>
      <c r="AM6" s="333"/>
      <c r="AN6" s="334"/>
      <c r="AO6" s="336">
        <v>0.2</v>
      </c>
      <c r="AP6" s="278"/>
      <c r="AQ6" s="279"/>
      <c r="AR6" s="279"/>
      <c r="AS6" s="279"/>
      <c r="AT6" s="333"/>
      <c r="AU6" s="333"/>
      <c r="AV6" s="334"/>
      <c r="AW6" s="336">
        <v>0.25</v>
      </c>
      <c r="AX6" s="278"/>
      <c r="AY6" s="279"/>
      <c r="AZ6" s="279"/>
      <c r="BA6" s="279"/>
      <c r="BB6" s="333"/>
      <c r="BC6" s="333"/>
      <c r="BD6" s="334"/>
    </row>
    <row r="7" spans="1:58" s="262" customFormat="1" ht="12.75" customHeight="1" x14ac:dyDescent="0.25">
      <c r="A7" s="401" t="s">
        <v>20</v>
      </c>
      <c r="B7" s="266" t="s">
        <v>37</v>
      </c>
      <c r="C7" s="259">
        <v>2</v>
      </c>
      <c r="D7" s="355">
        <f>+IF(ISERROR(VLOOKUP(B7,BD!$B$5:$F$246,2,0)),"",(VLOOKUP(B7,BD!$B$5:$F$246,2,0)))</f>
        <v>158</v>
      </c>
      <c r="E7" s="355">
        <f>IF(D7="",0,C7*D7)</f>
        <v>316</v>
      </c>
      <c r="F7" s="326">
        <f>IF(B7="",0,C7*IF(ISERROR(VLOOKUP(B7,BD!$B$5:$F$246,3,0)),"",(VLOOKUP(B7,BD!$B$5:$F$246,3,0))))</f>
        <v>8</v>
      </c>
      <c r="G7" s="326">
        <f>IF(B7="",0,C7*IF(ISERROR(VLOOKUP(B7,BD!$B$5:$F$246,4,0)),"",(VLOOKUP(B7,BD!$B$5:$F$246,4,0))))</f>
        <v>1</v>
      </c>
      <c r="H7" s="327">
        <f>IF(B7="",0,C7*IF(ISERROR(VLOOKUP(B7,BD!$B$5:$F$246,5,0)),"",(VLOOKUP(B7,BD!$B$5:$F$246,5,0))))</f>
        <v>73.099999999999994</v>
      </c>
      <c r="I7" s="401" t="s">
        <v>20</v>
      </c>
      <c r="J7" s="266" t="s">
        <v>40</v>
      </c>
      <c r="K7" s="255">
        <v>3</v>
      </c>
      <c r="L7" s="355">
        <f>+IF(ISERROR(VLOOKUP(J7,BD!$B$5:$F$246,2,0)),"",(VLOOKUP(J7,BD!$B$5:$F$246,2,0)))</f>
        <v>602</v>
      </c>
      <c r="M7" s="355">
        <f>IF(L7="",0,K7*L7)</f>
        <v>1806</v>
      </c>
      <c r="N7" s="326">
        <f>IF(J7="",0,K7*IF(ISERROR(VLOOKUP(J7,BD!$B$5:$F$246,3,0)),"",(VLOOKUP(J7,BD!$B$5:$F$246,3,0))))</f>
        <v>69.599999999999994</v>
      </c>
      <c r="O7" s="326">
        <f>IF(J7="",0,K7*IF(ISERROR(VLOOKUP(J7,BD!$B$5:$F$246,4,0)),"",(VLOOKUP(J7,BD!$B$5:$F$246,4,0))))</f>
        <v>162.30000000000001</v>
      </c>
      <c r="P7" s="327">
        <f>IF(J7="",0,K7*IF(ISERROR(VLOOKUP(J7,BD!$B$5:$F$246,5,0)),"",(VLOOKUP(J7,BD!$B$5:$F$246,5,0))))</f>
        <v>16.799999999999997</v>
      </c>
      <c r="Q7" s="401" t="s">
        <v>20</v>
      </c>
      <c r="R7" s="266" t="s">
        <v>37</v>
      </c>
      <c r="S7" s="259">
        <v>3</v>
      </c>
      <c r="T7" s="355">
        <f>+IF(ISERROR(VLOOKUP(R7,BD!$B$5:$F$246,2,0)),"",(VLOOKUP(R7,BD!$B$5:$F$246,2,0)))</f>
        <v>158</v>
      </c>
      <c r="U7" s="355">
        <f>IF(T7="",0,S7*T7)</f>
        <v>474</v>
      </c>
      <c r="V7" s="326">
        <f>IF(R7="",0,S7*IF(ISERROR(VLOOKUP(R7,BD!$B$5:$F$246,3,0)),"",(VLOOKUP(R7,BD!$B$5:$F$246,3,0))))</f>
        <v>12</v>
      </c>
      <c r="W7" s="326">
        <f>IF(R7="",0,S7*IF(ISERROR(VLOOKUP(R7,BD!$B$5:$F$246,4,0)),"",(VLOOKUP(R7,BD!$B$5:$F$246,4,0))))</f>
        <v>1.5</v>
      </c>
      <c r="X7" s="327">
        <f>IF(R7="",0,S7*IF(ISERROR(VLOOKUP(R7,BD!$B$5:$F$246,5,0)),"",(VLOOKUP(R7,BD!$B$5:$F$246,5,0))))</f>
        <v>109.64999999999999</v>
      </c>
      <c r="Y7" s="401" t="s">
        <v>20</v>
      </c>
      <c r="Z7" s="266" t="s">
        <v>40</v>
      </c>
      <c r="AA7" s="259">
        <v>2</v>
      </c>
      <c r="AB7" s="355">
        <f>+IF(ISERROR(VLOOKUP(Z7,BD!$B$5:$F$246,2,0)),"",(VLOOKUP(Z7,BD!$B$5:$F$246,2,0)))</f>
        <v>602</v>
      </c>
      <c r="AC7" s="355">
        <f>IF(AB7="",0,AA7*AB7)</f>
        <v>1204</v>
      </c>
      <c r="AD7" s="326">
        <f>IF(Z7="",0,AA7*IF(ISERROR(VLOOKUP(Z7,BD!$B$5:$F$246,3,0)),"",(VLOOKUP(Z7,BD!$B$5:$F$246,3,0))))</f>
        <v>46.4</v>
      </c>
      <c r="AE7" s="326">
        <f>IF(Z7="",0,AA7*IF(ISERROR(VLOOKUP(Z7,BD!$B$5:$F$246,4,0)),"",(VLOOKUP(Z7,BD!$B$5:$F$246,4,0))))</f>
        <v>108.2</v>
      </c>
      <c r="AF7" s="327">
        <f>IF(Z7="",0,AA7*IF(ISERROR(VLOOKUP(Z7,BD!$B$5:$F$246,5,0)),"",(VLOOKUP(Z7,BD!$B$5:$F$246,5,0))))</f>
        <v>11.2</v>
      </c>
      <c r="AG7" s="401" t="s">
        <v>20</v>
      </c>
      <c r="AH7" s="266" t="s">
        <v>37</v>
      </c>
      <c r="AI7" s="259">
        <v>2</v>
      </c>
      <c r="AJ7" s="355">
        <f>+IF(ISERROR(VLOOKUP(AH7,BD!$B$5:$F$246,2,0)),"",(VLOOKUP(AH7,BD!$B$5:$F$246,2,0)))</f>
        <v>158</v>
      </c>
      <c r="AK7" s="355">
        <f>IF(AJ7="",0,AI7*AJ7)</f>
        <v>316</v>
      </c>
      <c r="AL7" s="326">
        <f>IF(AH7="",0,AI7*IF(ISERROR(VLOOKUP(AH7,BD!$B$5:$F$246,3,0)),"",(VLOOKUP(AH7,BD!$B$5:$F$246,3,0))))</f>
        <v>8</v>
      </c>
      <c r="AM7" s="326">
        <f>IF(AH7="",0,AI7*IF(ISERROR(VLOOKUP(AH7,BD!$B$5:$F$246,4,0)),"",(VLOOKUP(AH7,BD!$B$5:$F$246,4,0))))</f>
        <v>1</v>
      </c>
      <c r="AN7" s="327">
        <f>IF(AH7="",0,AI7*IF(ISERROR(VLOOKUP(AH7,BD!$B$5:$F$246,5,0)),"",(VLOOKUP(AH7,BD!$B$5:$F$246,5,0))))</f>
        <v>73.099999999999994</v>
      </c>
      <c r="AO7" s="401" t="s">
        <v>20</v>
      </c>
      <c r="AP7" s="266" t="s">
        <v>37</v>
      </c>
      <c r="AQ7" s="259">
        <v>6</v>
      </c>
      <c r="AR7" s="355">
        <f>+IF(ISERROR(VLOOKUP(AP7,BD!$B$5:$F$246,2,0)),"",(VLOOKUP(AP7,BD!$B$5:$F$246,2,0)))</f>
        <v>158</v>
      </c>
      <c r="AS7" s="355">
        <f>IF(AR7="",0,AQ7*AR7)</f>
        <v>948</v>
      </c>
      <c r="AT7" s="326">
        <f>IF(AP7="",0,AQ7*IF(ISERROR(VLOOKUP(AP7,BD!$B$5:$F$246,3,0)),"",(VLOOKUP(AP7,BD!$B$5:$F$246,3,0))))</f>
        <v>24</v>
      </c>
      <c r="AU7" s="326">
        <f>IF(AP7="",0,AQ7*IF(ISERROR(VLOOKUP(AP7,BD!$B$5:$F$246,4,0)),"",(VLOOKUP(AP7,BD!$B$5:$F$246,4,0))))</f>
        <v>3</v>
      </c>
      <c r="AV7" s="327">
        <f>IF(AP7="",0,AQ7*IF(ISERROR(VLOOKUP(AP7,BD!$B$5:$F$246,5,0)),"",(VLOOKUP(AP7,BD!$B$5:$F$246,5,0))))</f>
        <v>219.29999999999998</v>
      </c>
      <c r="AW7" s="401" t="s">
        <v>20</v>
      </c>
      <c r="AX7" s="266" t="s">
        <v>37</v>
      </c>
      <c r="AY7" s="259">
        <v>3</v>
      </c>
      <c r="AZ7" s="355">
        <f>+IF(ISERROR(VLOOKUP(AX7,BD!$B$5:$F$246,2,0)),"",(VLOOKUP(AX7,BD!$B$5:$F$246,2,0)))</f>
        <v>158</v>
      </c>
      <c r="BA7" s="355">
        <f>IF(AZ7="",0,AY7*AZ7)</f>
        <v>474</v>
      </c>
      <c r="BB7" s="326">
        <f>IF(AX7="",0,AY7*IF(ISERROR(VLOOKUP(AX7,BD!$B$5:$F$246,3,0)),"",(VLOOKUP(AX7,BD!$B$5:$F$246,3,0))))</f>
        <v>12</v>
      </c>
      <c r="BC7" s="326">
        <f>IF(AX7="",0,AY7*IF(ISERROR(VLOOKUP(AX7,BD!$B$5:$F$246,4,0)),"",(VLOOKUP(AX7,BD!$B$5:$F$246,4,0))))</f>
        <v>1.5</v>
      </c>
      <c r="BD7" s="327">
        <f>IF(AX7="",0,AY7*IF(ISERROR(VLOOKUP(AX7,BD!$B$5:$F$246,5,0)),"",(VLOOKUP(AX7,BD!$B$5:$F$246,5,0))))</f>
        <v>109.64999999999999</v>
      </c>
      <c r="BF7" s="262">
        <f>BF21</f>
        <v>0</v>
      </c>
    </row>
    <row r="8" spans="1:58" s="262" customFormat="1" ht="12.75" customHeight="1" x14ac:dyDescent="0.25">
      <c r="A8" s="402"/>
      <c r="B8" s="266" t="s">
        <v>41</v>
      </c>
      <c r="C8" s="259">
        <v>2</v>
      </c>
      <c r="D8" s="355">
        <f>+IF(ISERROR(VLOOKUP(B8,BD!$B$5:$F$246,2,0)),"",(VLOOKUP(B8,BD!$B$5:$F$246,2,0)))</f>
        <v>51</v>
      </c>
      <c r="E8" s="355">
        <f>IF(D8="",0,C8*D8)</f>
        <v>102</v>
      </c>
      <c r="F8" s="326">
        <f>IF(B8="",0,C8*IF(ISERROR(VLOOKUP(B8,BD!$B$5:$F$246,3,0)),"",(VLOOKUP(B8,BD!$B$5:$F$246,3,0))))</f>
        <v>1</v>
      </c>
      <c r="G8" s="326">
        <f>IF(B8="",0,C8*IF(ISERROR(VLOOKUP(B8,BD!$B$5:$F$246,4,0)),"",(VLOOKUP(B8,BD!$B$5:$F$246,4,0))))</f>
        <v>0</v>
      </c>
      <c r="H8" s="327">
        <f>IF(B8="",0,C8*IF(ISERROR(VLOOKUP(B8,BD!$B$5:$F$246,5,0)),"",(VLOOKUP(B8,BD!$B$5:$F$246,5,0))))</f>
        <v>24</v>
      </c>
      <c r="I8" s="402"/>
      <c r="J8" s="266" t="s">
        <v>41</v>
      </c>
      <c r="K8" s="255">
        <v>2</v>
      </c>
      <c r="L8" s="355">
        <f>+IF(ISERROR(VLOOKUP(J8,BD!$B$5:$F$246,2,0)),"",(VLOOKUP(J8,BD!$B$5:$F$246,2,0)))</f>
        <v>51</v>
      </c>
      <c r="M8" s="355">
        <f>IF(L8="",0,K8*L8)</f>
        <v>102</v>
      </c>
      <c r="N8" s="326">
        <f>IF(J8="",0,K8*IF(ISERROR(VLOOKUP(J8,BD!$B$5:$F$246,3,0)),"",(VLOOKUP(J8,BD!$B$5:$F$246,3,0))))</f>
        <v>1</v>
      </c>
      <c r="O8" s="326">
        <f>IF(J8="",0,K8*IF(ISERROR(VLOOKUP(J8,BD!$B$5:$F$246,4,0)),"",(VLOOKUP(J8,BD!$B$5:$F$246,4,0))))</f>
        <v>0</v>
      </c>
      <c r="P8" s="327">
        <f>IF(J8="",0,K8*IF(ISERROR(VLOOKUP(J8,BD!$B$5:$F$246,5,0)),"",(VLOOKUP(J8,BD!$B$5:$F$246,5,0))))</f>
        <v>24</v>
      </c>
      <c r="Q8" s="402"/>
      <c r="R8" s="266" t="s">
        <v>41</v>
      </c>
      <c r="S8" s="259">
        <v>3</v>
      </c>
      <c r="T8" s="355">
        <f>+IF(ISERROR(VLOOKUP(R8,BD!$B$5:$F$246,2,0)),"",(VLOOKUP(R8,BD!$B$5:$F$246,2,0)))</f>
        <v>51</v>
      </c>
      <c r="U8" s="355">
        <f>IF(T8="",0,S8*T8)</f>
        <v>153</v>
      </c>
      <c r="V8" s="326">
        <f>IF(R8="",0,S8*IF(ISERROR(VLOOKUP(R8,BD!$B$5:$F$246,3,0)),"",(VLOOKUP(R8,BD!$B$5:$F$246,3,0))))</f>
        <v>1.5</v>
      </c>
      <c r="W8" s="326">
        <f>IF(R8="",0,S8*IF(ISERROR(VLOOKUP(R8,BD!$B$5:$F$246,4,0)),"",(VLOOKUP(R8,BD!$B$5:$F$246,4,0))))</f>
        <v>0</v>
      </c>
      <c r="X8" s="327">
        <f>IF(R8="",0,S8*IF(ISERROR(VLOOKUP(R8,BD!$B$5:$F$246,5,0)),"",(VLOOKUP(R8,BD!$B$5:$F$246,5,0))))</f>
        <v>36</v>
      </c>
      <c r="Y8" s="402"/>
      <c r="Z8" s="266" t="s">
        <v>41</v>
      </c>
      <c r="AA8" s="259">
        <v>2</v>
      </c>
      <c r="AB8" s="355">
        <f>+IF(ISERROR(VLOOKUP(Z8,BD!$B$5:$F$246,2,0)),"",(VLOOKUP(Z8,BD!$B$5:$F$246,2,0)))</f>
        <v>51</v>
      </c>
      <c r="AC8" s="355">
        <f>IF(AB8="",0,AA8*AB8)</f>
        <v>102</v>
      </c>
      <c r="AD8" s="326">
        <f>IF(Z8="",0,AA8*IF(ISERROR(VLOOKUP(Z8,BD!$B$5:$F$246,3,0)),"",(VLOOKUP(Z8,BD!$B$5:$F$246,3,0))))</f>
        <v>1</v>
      </c>
      <c r="AE8" s="326">
        <f>IF(Z8="",0,AA8*IF(ISERROR(VLOOKUP(Z8,BD!$B$5:$F$246,4,0)),"",(VLOOKUP(Z8,BD!$B$5:$F$246,4,0))))</f>
        <v>0</v>
      </c>
      <c r="AF8" s="327">
        <f>IF(Z8="",0,AA8*IF(ISERROR(VLOOKUP(Z8,BD!$B$5:$F$246,5,0)),"",(VLOOKUP(Z8,BD!$B$5:$F$246,5,0))))</f>
        <v>24</v>
      </c>
      <c r="AG8" s="402"/>
      <c r="AH8" s="266" t="s">
        <v>41</v>
      </c>
      <c r="AI8" s="259">
        <v>2</v>
      </c>
      <c r="AJ8" s="355">
        <f>+IF(ISERROR(VLOOKUP(AH8,BD!$B$5:$F$246,2,0)),"",(VLOOKUP(AH8,BD!$B$5:$F$246,2,0)))</f>
        <v>51</v>
      </c>
      <c r="AK8" s="355">
        <f>IF(AJ8="",0,AI8*AJ8)</f>
        <v>102</v>
      </c>
      <c r="AL8" s="326">
        <f>IF(AH8="",0,AI8*IF(ISERROR(VLOOKUP(AH8,BD!$B$5:$F$246,3,0)),"",(VLOOKUP(AH8,BD!$B$5:$F$246,3,0))))</f>
        <v>1</v>
      </c>
      <c r="AM8" s="326">
        <f>IF(AH8="",0,AI8*IF(ISERROR(VLOOKUP(AH8,BD!$B$5:$F$246,4,0)),"",(VLOOKUP(AH8,BD!$B$5:$F$246,4,0))))</f>
        <v>0</v>
      </c>
      <c r="AN8" s="327">
        <f>IF(AH8="",0,AI8*IF(ISERROR(VLOOKUP(AH8,BD!$B$5:$F$246,5,0)),"",(VLOOKUP(AH8,BD!$B$5:$F$246,5,0))))</f>
        <v>24</v>
      </c>
      <c r="AO8" s="402"/>
      <c r="AP8" s="266" t="s">
        <v>41</v>
      </c>
      <c r="AQ8" s="259">
        <v>5</v>
      </c>
      <c r="AR8" s="355">
        <f>+IF(ISERROR(VLOOKUP(AP8,BD!$B$5:$F$246,2,0)),"",(VLOOKUP(AP8,BD!$B$5:$F$246,2,0)))</f>
        <v>51</v>
      </c>
      <c r="AS8" s="355">
        <f>IF(AR8="",0,AQ8*AR8)</f>
        <v>255</v>
      </c>
      <c r="AT8" s="326">
        <f>IF(AP8="",0,AQ8*IF(ISERROR(VLOOKUP(AP8,BD!$B$5:$F$246,3,0)),"",(VLOOKUP(AP8,BD!$B$5:$F$246,3,0))))</f>
        <v>2.5</v>
      </c>
      <c r="AU8" s="326">
        <f>IF(AP8="",0,AQ8*IF(ISERROR(VLOOKUP(AP8,BD!$B$5:$F$246,4,0)),"",(VLOOKUP(AP8,BD!$B$5:$F$246,4,0))))</f>
        <v>0</v>
      </c>
      <c r="AV8" s="327">
        <f>IF(AP8="",0,AQ8*IF(ISERROR(VLOOKUP(AP8,BD!$B$5:$F$246,5,0)),"",(VLOOKUP(AP8,BD!$B$5:$F$246,5,0))))</f>
        <v>60</v>
      </c>
      <c r="AW8" s="402"/>
      <c r="AX8" s="266" t="s">
        <v>41</v>
      </c>
      <c r="AY8" s="259">
        <v>4</v>
      </c>
      <c r="AZ8" s="355">
        <f>+IF(ISERROR(VLOOKUP(AX8,BD!$B$5:$F$246,2,0)),"",(VLOOKUP(AX8,BD!$B$5:$F$246,2,0)))</f>
        <v>51</v>
      </c>
      <c r="BA8" s="355">
        <f>IF(AZ8="",0,AY8*AZ8)</f>
        <v>204</v>
      </c>
      <c r="BB8" s="326">
        <f>IF(AX8="",0,AY8*IF(ISERROR(VLOOKUP(AX8,BD!$B$5:$F$246,3,0)),"",(VLOOKUP(AX8,BD!$B$5:$F$246,3,0))))</f>
        <v>2</v>
      </c>
      <c r="BC8" s="326">
        <f>IF(AX8="",0,AY8*IF(ISERROR(VLOOKUP(AX8,BD!$B$5:$F$246,4,0)),"",(VLOOKUP(AX8,BD!$B$5:$F$246,4,0))))</f>
        <v>0</v>
      </c>
      <c r="BD8" s="327">
        <f>IF(AX8="",0,AY8*IF(ISERROR(VLOOKUP(AX8,BD!$B$5:$F$246,5,0)),"",(VLOOKUP(AX8,BD!$B$5:$F$246,5,0))))</f>
        <v>48</v>
      </c>
    </row>
    <row r="9" spans="1:58" s="262" customFormat="1" ht="12.75" customHeight="1" x14ac:dyDescent="0.25">
      <c r="A9" s="402"/>
      <c r="B9" s="266" t="s">
        <v>44</v>
      </c>
      <c r="C9" s="259">
        <v>2</v>
      </c>
      <c r="D9" s="355">
        <f>+IF(ISERROR(VLOOKUP(B9,BD!$B$5:$F$246,2,0)),"",(VLOOKUP(B9,BD!$B$5:$F$246,2,0)))</f>
        <v>161</v>
      </c>
      <c r="E9" s="355">
        <f t="shared" ref="E9:E33" si="0">IF(D9="",0,C9*D9)</f>
        <v>322</v>
      </c>
      <c r="F9" s="326">
        <f>IF(B9="",0,C9*IF(ISERROR(VLOOKUP(B9,BD!$B$5:$F$246,3,0)),"",(VLOOKUP(B9,BD!$B$5:$F$246,3,0))))</f>
        <v>4</v>
      </c>
      <c r="G9" s="326">
        <f>IF(B9="",0,C9*IF(ISERROR(VLOOKUP(B9,BD!$B$5:$F$246,4,0)),"",(VLOOKUP(B9,BD!$B$5:$F$246,4,0))))</f>
        <v>29.4</v>
      </c>
      <c r="H9" s="327">
        <f>IF(B9="",0,C9*IF(ISERROR(VLOOKUP(B9,BD!$B$5:$F$246,5,0)),"",(VLOOKUP(B9,BD!$B$5:$F$246,5,0))))</f>
        <v>17.2</v>
      </c>
      <c r="I9" s="402"/>
      <c r="J9" s="266" t="s">
        <v>43</v>
      </c>
      <c r="K9" s="255">
        <v>4</v>
      </c>
      <c r="L9" s="355">
        <f>+IF(ISERROR(VLOOKUP(J9,BD!$B$5:$F$246,2,0)),"",(VLOOKUP(J9,BD!$B$5:$F$246,2,0)))</f>
        <v>26</v>
      </c>
      <c r="M9" s="355">
        <f t="shared" ref="M9:M12" si="1">IF(L9="",0,K9*L9)</f>
        <v>104</v>
      </c>
      <c r="N9" s="326">
        <f>IF(J9="",0,K9*IF(ISERROR(VLOOKUP(J9,BD!$B$5:$F$246,3,0)),"",(VLOOKUP(J9,BD!$B$5:$F$246,3,0))))</f>
        <v>8</v>
      </c>
      <c r="O9" s="326">
        <f>IF(J9="",0,K9*IF(ISERROR(VLOOKUP(J9,BD!$B$5:$F$246,4,0)),"",(VLOOKUP(J9,BD!$B$5:$F$246,4,0))))</f>
        <v>0</v>
      </c>
      <c r="P9" s="327">
        <f>IF(J9="",0,K9*IF(ISERROR(VLOOKUP(J9,BD!$B$5:$F$246,5,0)),"",(VLOOKUP(J9,BD!$B$5:$F$246,5,0))))</f>
        <v>16</v>
      </c>
      <c r="Q9" s="402"/>
      <c r="R9" s="266" t="s">
        <v>42</v>
      </c>
      <c r="S9" s="259">
        <v>4</v>
      </c>
      <c r="T9" s="355">
        <f>+IF(ISERROR(VLOOKUP(R9,BD!$B$5:$F$246,2,0)),"",(VLOOKUP(R9,BD!$B$5:$F$246,2,0)))</f>
        <v>380</v>
      </c>
      <c r="U9" s="355">
        <f t="shared" ref="U9:U12" si="2">IF(T9="",0,S9*T9)</f>
        <v>1520</v>
      </c>
      <c r="V9" s="326">
        <f>IF(R9="",0,S9*IF(ISERROR(VLOOKUP(R9,BD!$B$5:$F$246,3,0)),"",(VLOOKUP(R9,BD!$B$5:$F$246,3,0))))</f>
        <v>5.6</v>
      </c>
      <c r="W9" s="326">
        <f>IF(R9="",0,S9*IF(ISERROR(VLOOKUP(R9,BD!$B$5:$F$246,4,0)),"",(VLOOKUP(R9,BD!$B$5:$F$246,4,0))))</f>
        <v>0</v>
      </c>
      <c r="X9" s="327">
        <f>IF(R9="",0,S9*IF(ISERROR(VLOOKUP(R9,BD!$B$5:$F$246,5,0)),"",(VLOOKUP(R9,BD!$B$5:$F$246,5,0))))</f>
        <v>374.8</v>
      </c>
      <c r="Y9" s="402"/>
      <c r="Z9" s="266" t="s">
        <v>44</v>
      </c>
      <c r="AA9" s="259">
        <v>3</v>
      </c>
      <c r="AB9" s="355">
        <f>+IF(ISERROR(VLOOKUP(Z9,BD!$B$5:$F$246,2,0)),"",(VLOOKUP(Z9,BD!$B$5:$F$246,2,0)))</f>
        <v>161</v>
      </c>
      <c r="AC9" s="355">
        <f t="shared" ref="AC9:AC12" si="3">IF(AB9="",0,AA9*AB9)</f>
        <v>483</v>
      </c>
      <c r="AD9" s="326">
        <f>IF(Z9="",0,AA9*IF(ISERROR(VLOOKUP(Z9,BD!$B$5:$F$246,3,0)),"",(VLOOKUP(Z9,BD!$B$5:$F$246,3,0))))</f>
        <v>6</v>
      </c>
      <c r="AE9" s="326">
        <f>IF(Z9="",0,AA9*IF(ISERROR(VLOOKUP(Z9,BD!$B$5:$F$246,4,0)),"",(VLOOKUP(Z9,BD!$B$5:$F$246,4,0))))</f>
        <v>44.099999999999994</v>
      </c>
      <c r="AF9" s="327">
        <f>IF(Z9="",0,AA9*IF(ISERROR(VLOOKUP(Z9,BD!$B$5:$F$246,5,0)),"",(VLOOKUP(Z9,BD!$B$5:$F$246,5,0))))</f>
        <v>25.799999999999997</v>
      </c>
      <c r="AG9" s="402"/>
      <c r="AH9" s="266" t="s">
        <v>42</v>
      </c>
      <c r="AI9" s="259">
        <v>2</v>
      </c>
      <c r="AJ9" s="355">
        <f>+IF(ISERROR(VLOOKUP(AH9,BD!$B$5:$F$246,2,0)),"",(VLOOKUP(AH9,BD!$B$5:$F$246,2,0)))</f>
        <v>380</v>
      </c>
      <c r="AK9" s="355">
        <f t="shared" ref="AK9:AK12" si="4">IF(AJ9="",0,AI9*AJ9)</f>
        <v>760</v>
      </c>
      <c r="AL9" s="326">
        <f>IF(AH9="",0,AI9*IF(ISERROR(VLOOKUP(AH9,BD!$B$5:$F$246,3,0)),"",(VLOOKUP(AH9,BD!$B$5:$F$246,3,0))))</f>
        <v>2.8</v>
      </c>
      <c r="AM9" s="326">
        <f>IF(AH9="",0,AI9*IF(ISERROR(VLOOKUP(AH9,BD!$B$5:$F$246,4,0)),"",(VLOOKUP(AH9,BD!$B$5:$F$246,4,0))))</f>
        <v>0</v>
      </c>
      <c r="AN9" s="327">
        <f>IF(AH9="",0,AI9*IF(ISERROR(VLOOKUP(AH9,BD!$B$5:$F$246,5,0)),"",(VLOOKUP(AH9,BD!$B$5:$F$246,5,0))))</f>
        <v>187.4</v>
      </c>
      <c r="AO9" s="402"/>
      <c r="AP9" s="266" t="s">
        <v>42</v>
      </c>
      <c r="AQ9" s="259">
        <v>6</v>
      </c>
      <c r="AR9" s="355">
        <f>+IF(ISERROR(VLOOKUP(AP9,BD!$B$5:$F$246,2,0)),"",(VLOOKUP(AP9,BD!$B$5:$F$246,2,0)))</f>
        <v>380</v>
      </c>
      <c r="AS9" s="355">
        <f t="shared" ref="AS9:AS12" si="5">IF(AR9="",0,AQ9*AR9)</f>
        <v>2280</v>
      </c>
      <c r="AT9" s="326">
        <f>IF(AP9="",0,AQ9*IF(ISERROR(VLOOKUP(AP9,BD!$B$5:$F$246,3,0)),"",(VLOOKUP(AP9,BD!$B$5:$F$246,3,0))))</f>
        <v>8.3999999999999986</v>
      </c>
      <c r="AU9" s="326">
        <f>IF(AP9="",0,AQ9*IF(ISERROR(VLOOKUP(AP9,BD!$B$5:$F$246,4,0)),"",(VLOOKUP(AP9,BD!$B$5:$F$246,4,0))))</f>
        <v>0</v>
      </c>
      <c r="AV9" s="327">
        <f>IF(AP9="",0,AQ9*IF(ISERROR(VLOOKUP(AP9,BD!$B$5:$F$246,5,0)),"",(VLOOKUP(AP9,BD!$B$5:$F$246,5,0))))</f>
        <v>562.20000000000005</v>
      </c>
      <c r="AW9" s="402"/>
      <c r="AX9" s="266" t="s">
        <v>42</v>
      </c>
      <c r="AY9" s="259">
        <v>4</v>
      </c>
      <c r="AZ9" s="355">
        <f>+IF(ISERROR(VLOOKUP(AX9,BD!$B$5:$F$246,2,0)),"",(VLOOKUP(AX9,BD!$B$5:$F$246,2,0)))</f>
        <v>380</v>
      </c>
      <c r="BA9" s="355">
        <f t="shared" ref="BA9:BA12" si="6">IF(AZ9="",0,AY9*AZ9)</f>
        <v>1520</v>
      </c>
      <c r="BB9" s="326">
        <f>IF(AX9="",0,AY9*IF(ISERROR(VLOOKUP(AX9,BD!$B$5:$F$246,3,0)),"",(VLOOKUP(AX9,BD!$B$5:$F$246,3,0))))</f>
        <v>5.6</v>
      </c>
      <c r="BC9" s="326">
        <f>IF(AX9="",0,AY9*IF(ISERROR(VLOOKUP(AX9,BD!$B$5:$F$246,4,0)),"",(VLOOKUP(AX9,BD!$B$5:$F$246,4,0))))</f>
        <v>0</v>
      </c>
      <c r="BD9" s="327">
        <f>IF(AX9="",0,AY9*IF(ISERROR(VLOOKUP(AX9,BD!$B$5:$F$246,5,0)),"",(VLOOKUP(AX9,BD!$B$5:$F$246,5,0))))</f>
        <v>374.8</v>
      </c>
    </row>
    <row r="10" spans="1:58" s="262" customFormat="1" ht="12.75" customHeight="1" x14ac:dyDescent="0.25">
      <c r="A10" s="402"/>
      <c r="B10" s="266"/>
      <c r="C10" s="259"/>
      <c r="D10" s="355" t="str">
        <f>+IF(ISERROR(VLOOKUP(B10,BD!$B$5:$F$246,2,0)),"",(VLOOKUP(B10,BD!$B$5:$F$246,2,0)))</f>
        <v/>
      </c>
      <c r="E10" s="355">
        <f t="shared" si="0"/>
        <v>0</v>
      </c>
      <c r="F10" s="326">
        <f>IF(B10="",0,C10*IF(ISERROR(VLOOKUP(B10,BD!$B$5:$F$246,3,0)),"",(VLOOKUP(B10,BD!$B$5:$F$246,3,0))))</f>
        <v>0</v>
      </c>
      <c r="G10" s="326">
        <f>IF(B10="",0,C10*IF(ISERROR(VLOOKUP(B10,BD!$B$5:$F$246,4,0)),"",(VLOOKUP(B10,BD!$B$5:$F$246,4,0))))</f>
        <v>0</v>
      </c>
      <c r="H10" s="327">
        <f>IF(B10="",0,C10*IF(ISERROR(VLOOKUP(B10,BD!$B$5:$F$246,5,0)),"",(VLOOKUP(B10,BD!$B$5:$F$246,5,0))))</f>
        <v>0</v>
      </c>
      <c r="I10" s="402"/>
      <c r="J10" s="266"/>
      <c r="K10" s="255"/>
      <c r="L10" s="355" t="str">
        <f>+IF(ISERROR(VLOOKUP(J10,BD!$B$5:$F$246,2,0)),"",(VLOOKUP(J10,BD!$B$5:$F$246,2,0)))</f>
        <v/>
      </c>
      <c r="M10" s="355">
        <f t="shared" si="1"/>
        <v>0</v>
      </c>
      <c r="N10" s="326">
        <f>IF(J10="",0,K10*IF(ISERROR(VLOOKUP(J10,BD!$B$5:$F$246,3,0)),"",(VLOOKUP(J10,BD!$B$5:$F$246,3,0))))</f>
        <v>0</v>
      </c>
      <c r="O10" s="326">
        <f>IF(J10="",0,K10*IF(ISERROR(VLOOKUP(J10,BD!$B$5:$F$246,4,0)),"",(VLOOKUP(J10,BD!$B$5:$F$246,4,0))))</f>
        <v>0</v>
      </c>
      <c r="P10" s="327">
        <f>IF(J10="",0,K10*IF(ISERROR(VLOOKUP(J10,BD!$B$5:$F$246,5,0)),"",(VLOOKUP(J10,BD!$B$5:$F$246,5,0))))</f>
        <v>0</v>
      </c>
      <c r="Q10" s="402"/>
      <c r="R10" s="266"/>
      <c r="S10" s="259"/>
      <c r="T10" s="355" t="str">
        <f>+IF(ISERROR(VLOOKUP(R10,BD!$B$5:$F$246,2,0)),"",(VLOOKUP(R10,BD!$B$5:$F$246,2,0)))</f>
        <v/>
      </c>
      <c r="U10" s="355">
        <f t="shared" si="2"/>
        <v>0</v>
      </c>
      <c r="V10" s="326">
        <f>IF(R10="",0,S10*IF(ISERROR(VLOOKUP(R10,BD!$B$5:$F$246,3,0)),"",(VLOOKUP(R10,BD!$B$5:$F$246,3,0))))</f>
        <v>0</v>
      </c>
      <c r="W10" s="326">
        <f>IF(R10="",0,S10*IF(ISERROR(VLOOKUP(R10,BD!$B$5:$F$246,4,0)),"",(VLOOKUP(R10,BD!$B$5:$F$246,4,0))))</f>
        <v>0</v>
      </c>
      <c r="X10" s="327">
        <f>IF(R10="",0,S10*IF(ISERROR(VLOOKUP(R10,BD!$B$5:$F$246,5,0)),"",(VLOOKUP(R10,BD!$B$5:$F$246,5,0))))</f>
        <v>0</v>
      </c>
      <c r="Y10" s="402"/>
      <c r="Z10" s="266"/>
      <c r="AA10" s="259"/>
      <c r="AB10" s="355" t="str">
        <f>+IF(ISERROR(VLOOKUP(Z10,BD!$B$5:$F$246,2,0)),"",(VLOOKUP(Z10,BD!$B$5:$F$246,2,0)))</f>
        <v/>
      </c>
      <c r="AC10" s="355">
        <f t="shared" si="3"/>
        <v>0</v>
      </c>
      <c r="AD10" s="326">
        <f>IF(Z10="",0,AA10*IF(ISERROR(VLOOKUP(Z10,BD!$B$5:$F$246,3,0)),"",(VLOOKUP(Z10,BD!$B$5:$F$246,3,0))))</f>
        <v>0</v>
      </c>
      <c r="AE10" s="326">
        <f>IF(Z10="",0,AA10*IF(ISERROR(VLOOKUP(Z10,BD!$B$5:$F$246,4,0)),"",(VLOOKUP(Z10,BD!$B$5:$F$246,4,0))))</f>
        <v>0</v>
      </c>
      <c r="AF10" s="327">
        <f>IF(Z10="",0,AA10*IF(ISERROR(VLOOKUP(Z10,BD!$B$5:$F$246,5,0)),"",(VLOOKUP(Z10,BD!$B$5:$F$246,5,0))))</f>
        <v>0</v>
      </c>
      <c r="AG10" s="402"/>
      <c r="AH10" s="266"/>
      <c r="AI10" s="259"/>
      <c r="AJ10" s="355" t="str">
        <f>+IF(ISERROR(VLOOKUP(AH10,BD!$B$5:$F$246,2,0)),"",(VLOOKUP(AH10,BD!$B$5:$F$246,2,0)))</f>
        <v/>
      </c>
      <c r="AK10" s="355">
        <f t="shared" si="4"/>
        <v>0</v>
      </c>
      <c r="AL10" s="326">
        <f>IF(AH10="",0,AI10*IF(ISERROR(VLOOKUP(AH10,BD!$B$5:$F$246,3,0)),"",(VLOOKUP(AH10,BD!$B$5:$F$246,3,0))))</f>
        <v>0</v>
      </c>
      <c r="AM10" s="326">
        <f>IF(AH10="",0,AI10*IF(ISERROR(VLOOKUP(AH10,BD!$B$5:$F$246,4,0)),"",(VLOOKUP(AH10,BD!$B$5:$F$246,4,0))))</f>
        <v>0</v>
      </c>
      <c r="AN10" s="327">
        <f>IF(AH10="",0,AI10*IF(ISERROR(VLOOKUP(AH10,BD!$B$5:$F$246,5,0)),"",(VLOOKUP(AH10,BD!$B$5:$F$246,5,0))))</f>
        <v>0</v>
      </c>
      <c r="AO10" s="402"/>
      <c r="AP10" s="266"/>
      <c r="AQ10" s="259"/>
      <c r="AR10" s="355" t="str">
        <f>+IF(ISERROR(VLOOKUP(AP10,BD!$B$5:$F$246,2,0)),"",(VLOOKUP(AP10,BD!$B$5:$F$246,2,0)))</f>
        <v/>
      </c>
      <c r="AS10" s="355">
        <f t="shared" si="5"/>
        <v>0</v>
      </c>
      <c r="AT10" s="326">
        <f>IF(AP10="",0,AQ10*IF(ISERROR(VLOOKUP(AP10,BD!$B$5:$F$246,3,0)),"",(VLOOKUP(AP10,BD!$B$5:$F$246,3,0))))</f>
        <v>0</v>
      </c>
      <c r="AU10" s="326">
        <f>IF(AP10="",0,AQ10*IF(ISERROR(VLOOKUP(AP10,BD!$B$5:$F$246,4,0)),"",(VLOOKUP(AP10,BD!$B$5:$F$246,4,0))))</f>
        <v>0</v>
      </c>
      <c r="AV10" s="327">
        <f>IF(AP10="",0,AQ10*IF(ISERROR(VLOOKUP(AP10,BD!$B$5:$F$246,5,0)),"",(VLOOKUP(AP10,BD!$B$5:$F$246,5,0))))</f>
        <v>0</v>
      </c>
      <c r="AW10" s="402"/>
      <c r="AX10" s="266"/>
      <c r="AY10" s="259"/>
      <c r="AZ10" s="355" t="str">
        <f>+IF(ISERROR(VLOOKUP(AX10,BD!$B$5:$F$246,2,0)),"",(VLOOKUP(AX10,BD!$B$5:$F$246,2,0)))</f>
        <v/>
      </c>
      <c r="BA10" s="355">
        <f t="shared" si="6"/>
        <v>0</v>
      </c>
      <c r="BB10" s="326">
        <f>IF(AX10="",0,AY10*IF(ISERROR(VLOOKUP(AX10,BD!$B$5:$F$246,3,0)),"",(VLOOKUP(AX10,BD!$B$5:$F$246,3,0))))</f>
        <v>0</v>
      </c>
      <c r="BC10" s="326">
        <f>IF(AX10="",0,AY10*IF(ISERROR(VLOOKUP(AX10,BD!$B$5:$F$246,4,0)),"",(VLOOKUP(AX10,BD!$B$5:$F$246,4,0))))</f>
        <v>0</v>
      </c>
      <c r="BD10" s="327">
        <f>IF(AX10="",0,AY10*IF(ISERROR(VLOOKUP(AX10,BD!$B$5:$F$246,5,0)),"",(VLOOKUP(AX10,BD!$B$5:$F$246,5,0))))</f>
        <v>0</v>
      </c>
    </row>
    <row r="11" spans="1:58" s="262" customFormat="1" ht="12.75" customHeight="1" x14ac:dyDescent="0.25">
      <c r="A11" s="402"/>
      <c r="B11" s="267" t="s">
        <v>52</v>
      </c>
      <c r="C11" s="259">
        <v>2</v>
      </c>
      <c r="D11" s="355">
        <f>+IF(ISERROR(VLOOKUP(B11,BD!$B$5:$F$246,2,0)),"",(VLOOKUP(B11,BD!$B$5:$F$246,2,0)))</f>
        <v>100</v>
      </c>
      <c r="E11" s="355">
        <f t="shared" si="0"/>
        <v>200</v>
      </c>
      <c r="F11" s="326">
        <f>IF(B11="",0,C11*IF(ISERROR(VLOOKUP(B11,BD!$B$5:$F$246,3,0)),"",(VLOOKUP(B11,BD!$B$5:$F$246,3,0))))</f>
        <v>40</v>
      </c>
      <c r="G11" s="326">
        <f>IF(B11="",0,C11*IF(ISERROR(VLOOKUP(B11,BD!$B$5:$F$246,4,0)),"",(VLOOKUP(B11,BD!$B$5:$F$246,4,0))))</f>
        <v>4.5999999999999996</v>
      </c>
      <c r="H11" s="327">
        <f>IF(B11="",0,C11*IF(ISERROR(VLOOKUP(B11,BD!$B$5:$F$246,5,0)),"",(VLOOKUP(B11,BD!$B$5:$F$246,5,0))))</f>
        <v>0</v>
      </c>
      <c r="I11" s="402"/>
      <c r="J11" s="267" t="s">
        <v>51</v>
      </c>
      <c r="K11" s="255">
        <v>3</v>
      </c>
      <c r="L11" s="355">
        <f>+IF(ISERROR(VLOOKUP(J11,BD!$B$5:$F$246,2,0)),"",(VLOOKUP(J11,BD!$B$5:$F$246,2,0)))</f>
        <v>332</v>
      </c>
      <c r="M11" s="355">
        <f t="shared" si="1"/>
        <v>996</v>
      </c>
      <c r="N11" s="326">
        <f>IF(J11="",0,K11*IF(ISERROR(VLOOKUP(J11,BD!$B$5:$F$246,3,0)),"",(VLOOKUP(J11,BD!$B$5:$F$246,3,0))))</f>
        <v>2.4000000000000004</v>
      </c>
      <c r="O11" s="326">
        <f>IF(J11="",0,K11*IF(ISERROR(VLOOKUP(J11,BD!$B$5:$F$246,4,0)),"",(VLOOKUP(J11,BD!$B$5:$F$246,4,0))))</f>
        <v>105</v>
      </c>
      <c r="P11" s="327">
        <f>IF(J11="",0,K11*IF(ISERROR(VLOOKUP(J11,BD!$B$5:$F$246,5,0)),"",(VLOOKUP(J11,BD!$B$5:$F$246,5,0))))</f>
        <v>9.6000000000000014</v>
      </c>
      <c r="Q11" s="402"/>
      <c r="R11" s="267" t="s">
        <v>51</v>
      </c>
      <c r="S11" s="259">
        <v>4</v>
      </c>
      <c r="T11" s="355">
        <f>+IF(ISERROR(VLOOKUP(R11,BD!$B$5:$F$246,2,0)),"",(VLOOKUP(R11,BD!$B$5:$F$246,2,0)))</f>
        <v>332</v>
      </c>
      <c r="U11" s="355">
        <f t="shared" si="2"/>
        <v>1328</v>
      </c>
      <c r="V11" s="326">
        <f>IF(R11="",0,S11*IF(ISERROR(VLOOKUP(R11,BD!$B$5:$F$246,3,0)),"",(VLOOKUP(R11,BD!$B$5:$F$246,3,0))))</f>
        <v>3.2</v>
      </c>
      <c r="W11" s="326">
        <f>IF(R11="",0,S11*IF(ISERROR(VLOOKUP(R11,BD!$B$5:$F$246,4,0)),"",(VLOOKUP(R11,BD!$B$5:$F$246,4,0))))</f>
        <v>140</v>
      </c>
      <c r="X11" s="327">
        <f>IF(R11="",0,S11*IF(ISERROR(VLOOKUP(R11,BD!$B$5:$F$246,5,0)),"",(VLOOKUP(R11,BD!$B$5:$F$246,5,0))))</f>
        <v>12.8</v>
      </c>
      <c r="Y11" s="402"/>
      <c r="Z11" s="267" t="s">
        <v>52</v>
      </c>
      <c r="AA11" s="259">
        <v>2</v>
      </c>
      <c r="AB11" s="355">
        <f>+IF(ISERROR(VLOOKUP(Z11,BD!$B$5:$F$246,2,0)),"",(VLOOKUP(Z11,BD!$B$5:$F$246,2,0)))</f>
        <v>100</v>
      </c>
      <c r="AC11" s="355">
        <f t="shared" si="3"/>
        <v>200</v>
      </c>
      <c r="AD11" s="326">
        <f>IF(Z11="",0,AA11*IF(ISERROR(VLOOKUP(Z11,BD!$B$5:$F$246,3,0)),"",(VLOOKUP(Z11,BD!$B$5:$F$246,3,0))))</f>
        <v>40</v>
      </c>
      <c r="AE11" s="326">
        <f>IF(Z11="",0,AA11*IF(ISERROR(VLOOKUP(Z11,BD!$B$5:$F$246,4,0)),"",(VLOOKUP(Z11,BD!$B$5:$F$246,4,0))))</f>
        <v>4.5999999999999996</v>
      </c>
      <c r="AF11" s="327">
        <f>IF(Z11="",0,AA11*IF(ISERROR(VLOOKUP(Z11,BD!$B$5:$F$246,5,0)),"",(VLOOKUP(Z11,BD!$B$5:$F$246,5,0))))</f>
        <v>0</v>
      </c>
      <c r="AG11" s="402"/>
      <c r="AH11" s="267" t="s">
        <v>53</v>
      </c>
      <c r="AI11" s="259">
        <v>2</v>
      </c>
      <c r="AJ11" s="355">
        <f>+IF(ISERROR(VLOOKUP(AH11,BD!$B$5:$F$246,2,0)),"",(VLOOKUP(AH11,BD!$B$5:$F$246,2,0)))</f>
        <v>521</v>
      </c>
      <c r="AK11" s="355">
        <f t="shared" si="4"/>
        <v>1042</v>
      </c>
      <c r="AL11" s="326">
        <f>IF(AH11="",0,AI11*IF(ISERROR(VLOOKUP(AH11,BD!$B$5:$F$246,3,0)),"",(VLOOKUP(AH11,BD!$B$5:$F$246,3,0))))</f>
        <v>11.6</v>
      </c>
      <c r="AM11" s="326">
        <f>IF(AH11="",0,AI11*IF(ISERROR(VLOOKUP(AH11,BD!$B$5:$F$246,4,0)),"",(VLOOKUP(AH11,BD!$B$5:$F$246,4,0))))</f>
        <v>56</v>
      </c>
      <c r="AN11" s="327">
        <f>IF(AH11="",0,AI11*IF(ISERROR(VLOOKUP(AH11,BD!$B$5:$F$246,5,0)),"",(VLOOKUP(AH11,BD!$B$5:$F$246,5,0))))</f>
        <v>120</v>
      </c>
      <c r="AO11" s="402"/>
      <c r="AP11" s="267" t="s">
        <v>52</v>
      </c>
      <c r="AQ11" s="259">
        <v>5</v>
      </c>
      <c r="AR11" s="355">
        <f>+IF(ISERROR(VLOOKUP(AP11,BD!$B$5:$F$246,2,0)),"",(VLOOKUP(AP11,BD!$B$5:$F$246,2,0)))</f>
        <v>100</v>
      </c>
      <c r="AS11" s="355">
        <f t="shared" si="5"/>
        <v>500</v>
      </c>
      <c r="AT11" s="326">
        <f>IF(AP11="",0,AQ11*IF(ISERROR(VLOOKUP(AP11,BD!$B$5:$F$246,3,0)),"",(VLOOKUP(AP11,BD!$B$5:$F$246,3,0))))</f>
        <v>100</v>
      </c>
      <c r="AU11" s="326">
        <f>IF(AP11="",0,AQ11*IF(ISERROR(VLOOKUP(AP11,BD!$B$5:$F$246,4,0)),"",(VLOOKUP(AP11,BD!$B$5:$F$246,4,0))))</f>
        <v>11.5</v>
      </c>
      <c r="AV11" s="327">
        <f>IF(AP11="",0,AQ11*IF(ISERROR(VLOOKUP(AP11,BD!$B$5:$F$246,5,0)),"",(VLOOKUP(AP11,BD!$B$5:$F$246,5,0))))</f>
        <v>0</v>
      </c>
      <c r="AW11" s="402"/>
      <c r="AX11" s="267" t="s">
        <v>52</v>
      </c>
      <c r="AY11" s="259">
        <v>3</v>
      </c>
      <c r="AZ11" s="355">
        <f>+IF(ISERROR(VLOOKUP(AX11,BD!$B$5:$F$246,2,0)),"",(VLOOKUP(AX11,BD!$B$5:$F$246,2,0)))</f>
        <v>100</v>
      </c>
      <c r="BA11" s="355">
        <f t="shared" si="6"/>
        <v>300</v>
      </c>
      <c r="BB11" s="326">
        <f>IF(AX11="",0,AY11*IF(ISERROR(VLOOKUP(AX11,BD!$B$5:$F$246,3,0)),"",(VLOOKUP(AX11,BD!$B$5:$F$246,3,0))))</f>
        <v>60</v>
      </c>
      <c r="BC11" s="326">
        <f>IF(AX11="",0,AY11*IF(ISERROR(VLOOKUP(AX11,BD!$B$5:$F$246,4,0)),"",(VLOOKUP(AX11,BD!$B$5:$F$246,4,0))))</f>
        <v>6.8999999999999995</v>
      </c>
      <c r="BD11" s="327">
        <f>IF(AX11="",0,AY11*IF(ISERROR(VLOOKUP(AX11,BD!$B$5:$F$246,5,0)),"",(VLOOKUP(AX11,BD!$B$5:$F$246,5,0))))</f>
        <v>0</v>
      </c>
    </row>
    <row r="12" spans="1:58" s="262" customFormat="1" ht="12.75" customHeight="1" x14ac:dyDescent="0.25">
      <c r="A12" s="403"/>
      <c r="B12" s="268"/>
      <c r="C12" s="259"/>
      <c r="D12" s="355" t="str">
        <f>+IF(ISERROR(VLOOKUP(B12,BD!$B$5:$F$246,2,0)),"",(VLOOKUP(B12,BD!$B$5:$F$246,2,0)))</f>
        <v/>
      </c>
      <c r="E12" s="355">
        <f t="shared" si="0"/>
        <v>0</v>
      </c>
      <c r="F12" s="326">
        <f>IF(B12="",0,C12*IF(ISERROR(VLOOKUP(B12,BD!$B$5:$F$246,3,0)),"",(VLOOKUP(B12,BD!$B$5:$F$246,3,0))))</f>
        <v>0</v>
      </c>
      <c r="G12" s="326">
        <f>IF(B12="",0,C12*IF(ISERROR(VLOOKUP(B12,BD!$B$5:$F$246,4,0)),"",(VLOOKUP(B12,BD!$B$5:$F$246,4,0))))</f>
        <v>0</v>
      </c>
      <c r="H12" s="327">
        <f>IF(B12="",0,C12*IF(ISERROR(VLOOKUP(B12,BD!$B$5:$F$246,5,0)),"",(VLOOKUP(B12,BD!$B$5:$F$246,5,0))))</f>
        <v>0</v>
      </c>
      <c r="I12" s="403"/>
      <c r="J12" s="268"/>
      <c r="K12" s="255"/>
      <c r="L12" s="355" t="str">
        <f>+IF(ISERROR(VLOOKUP(J12,BD!$B$5:$F$246,2,0)),"",(VLOOKUP(J12,BD!$B$5:$F$246,2,0)))</f>
        <v/>
      </c>
      <c r="M12" s="355">
        <f t="shared" si="1"/>
        <v>0</v>
      </c>
      <c r="N12" s="326">
        <f>IF(J12="",0,K12*IF(ISERROR(VLOOKUP(J12,BD!$B$5:$F$246,3,0)),"",(VLOOKUP(J12,BD!$B$5:$F$246,3,0))))</f>
        <v>0</v>
      </c>
      <c r="O12" s="326">
        <f>IF(J12="",0,K12*IF(ISERROR(VLOOKUP(J12,BD!$B$5:$F$246,4,0)),"",(VLOOKUP(J12,BD!$B$5:$F$246,4,0))))</f>
        <v>0</v>
      </c>
      <c r="P12" s="327">
        <f>IF(J12="",0,K12*IF(ISERROR(VLOOKUP(J12,BD!$B$5:$F$246,5,0)),"",(VLOOKUP(J12,BD!$B$5:$F$246,5,0))))</f>
        <v>0</v>
      </c>
      <c r="Q12" s="403"/>
      <c r="R12" s="268"/>
      <c r="S12" s="259"/>
      <c r="T12" s="355" t="str">
        <f>+IF(ISERROR(VLOOKUP(R12,BD!$B$5:$F$246,2,0)),"",(VLOOKUP(R12,BD!$B$5:$F$246,2,0)))</f>
        <v/>
      </c>
      <c r="U12" s="355">
        <f t="shared" si="2"/>
        <v>0</v>
      </c>
      <c r="V12" s="326">
        <f>IF(R12="",0,S12*IF(ISERROR(VLOOKUP(R12,BD!$B$5:$F$246,3,0)),"",(VLOOKUP(R12,BD!$B$5:$F$246,3,0))))</f>
        <v>0</v>
      </c>
      <c r="W12" s="326">
        <f>IF(R12="",0,S12*IF(ISERROR(VLOOKUP(R12,BD!$B$5:$F$246,4,0)),"",(VLOOKUP(R12,BD!$B$5:$F$246,4,0))))</f>
        <v>0</v>
      </c>
      <c r="X12" s="327">
        <f>IF(R12="",0,S12*IF(ISERROR(VLOOKUP(R12,BD!$B$5:$F$246,5,0)),"",(VLOOKUP(R12,BD!$B$5:$F$246,5,0))))</f>
        <v>0</v>
      </c>
      <c r="Y12" s="403"/>
      <c r="Z12" s="268"/>
      <c r="AA12" s="259"/>
      <c r="AB12" s="355" t="str">
        <f>+IF(ISERROR(VLOOKUP(Z12,BD!$B$5:$F$246,2,0)),"",(VLOOKUP(Z12,BD!$B$5:$F$246,2,0)))</f>
        <v/>
      </c>
      <c r="AC12" s="355">
        <f t="shared" si="3"/>
        <v>0</v>
      </c>
      <c r="AD12" s="326">
        <f>IF(Z12="",0,AA12*IF(ISERROR(VLOOKUP(Z12,BD!$B$5:$F$246,3,0)),"",(VLOOKUP(Z12,BD!$B$5:$F$246,3,0))))</f>
        <v>0</v>
      </c>
      <c r="AE12" s="326">
        <f>IF(Z12="",0,AA12*IF(ISERROR(VLOOKUP(Z12,BD!$B$5:$F$246,4,0)),"",(VLOOKUP(Z12,BD!$B$5:$F$246,4,0))))</f>
        <v>0</v>
      </c>
      <c r="AF12" s="327">
        <f>IF(Z12="",0,AA12*IF(ISERROR(VLOOKUP(Z12,BD!$B$5:$F$246,5,0)),"",(VLOOKUP(Z12,BD!$B$5:$F$246,5,0))))</f>
        <v>0</v>
      </c>
      <c r="AG12" s="403"/>
      <c r="AH12" s="268"/>
      <c r="AI12" s="259"/>
      <c r="AJ12" s="355" t="str">
        <f>+IF(ISERROR(VLOOKUP(AH12,BD!$B$5:$F$246,2,0)),"",(VLOOKUP(AH12,BD!$B$5:$F$246,2,0)))</f>
        <v/>
      </c>
      <c r="AK12" s="355">
        <f t="shared" si="4"/>
        <v>0</v>
      </c>
      <c r="AL12" s="326">
        <f>IF(AH12="",0,AI12*IF(ISERROR(VLOOKUP(AH12,BD!$B$5:$F$246,3,0)),"",(VLOOKUP(AH12,BD!$B$5:$F$246,3,0))))</f>
        <v>0</v>
      </c>
      <c r="AM12" s="326">
        <f>IF(AH12="",0,AI12*IF(ISERROR(VLOOKUP(AH12,BD!$B$5:$F$246,4,0)),"",(VLOOKUP(AH12,BD!$B$5:$F$246,4,0))))</f>
        <v>0</v>
      </c>
      <c r="AN12" s="327">
        <f>IF(AH12="",0,AI12*IF(ISERROR(VLOOKUP(AH12,BD!$B$5:$F$246,5,0)),"",(VLOOKUP(AH12,BD!$B$5:$F$246,5,0))))</f>
        <v>0</v>
      </c>
      <c r="AO12" s="403"/>
      <c r="AP12" s="268"/>
      <c r="AQ12" s="259"/>
      <c r="AR12" s="355" t="str">
        <f>+IF(ISERROR(VLOOKUP(AP12,BD!$B$5:$F$246,2,0)),"",(VLOOKUP(AP12,BD!$B$5:$F$246,2,0)))</f>
        <v/>
      </c>
      <c r="AS12" s="355">
        <f t="shared" si="5"/>
        <v>0</v>
      </c>
      <c r="AT12" s="326">
        <f>IF(AP12="",0,AQ12*IF(ISERROR(VLOOKUP(AP12,BD!$B$5:$F$246,3,0)),"",(VLOOKUP(AP12,BD!$B$5:$F$246,3,0))))</f>
        <v>0</v>
      </c>
      <c r="AU12" s="326">
        <f>IF(AP12="",0,AQ12*IF(ISERROR(VLOOKUP(AP12,BD!$B$5:$F$246,4,0)),"",(VLOOKUP(AP12,BD!$B$5:$F$246,4,0))))</f>
        <v>0</v>
      </c>
      <c r="AV12" s="327">
        <f>IF(AP12="",0,AQ12*IF(ISERROR(VLOOKUP(AP12,BD!$B$5:$F$246,5,0)),"",(VLOOKUP(AP12,BD!$B$5:$F$246,5,0))))</f>
        <v>0</v>
      </c>
      <c r="AW12" s="403"/>
      <c r="AX12" s="268"/>
      <c r="AY12" s="259"/>
      <c r="AZ12" s="355" t="str">
        <f>+IF(ISERROR(VLOOKUP(AX12,BD!$B$5:$F$246,2,0)),"",(VLOOKUP(AX12,BD!$B$5:$F$246,2,0)))</f>
        <v/>
      </c>
      <c r="BA12" s="355">
        <f t="shared" si="6"/>
        <v>0</v>
      </c>
      <c r="BB12" s="326">
        <f>IF(AX12="",0,AY12*IF(ISERROR(VLOOKUP(AX12,BD!$B$5:$F$246,3,0)),"",(VLOOKUP(AX12,BD!$B$5:$F$246,3,0))))</f>
        <v>0</v>
      </c>
      <c r="BC12" s="326">
        <f>IF(AX12="",0,AY12*IF(ISERROR(VLOOKUP(AX12,BD!$B$5:$F$246,4,0)),"",(VLOOKUP(AX12,BD!$B$5:$F$246,4,0))))</f>
        <v>0</v>
      </c>
      <c r="BD12" s="327">
        <f>IF(AX12="",0,AY12*IF(ISERROR(VLOOKUP(AX12,BD!$B$5:$F$246,5,0)),"",(VLOOKUP(AX12,BD!$B$5:$F$246,5,0))))</f>
        <v>0</v>
      </c>
    </row>
    <row r="13" spans="1:58" s="262" customFormat="1" ht="21" customHeight="1" x14ac:dyDescent="0.25">
      <c r="A13" s="336">
        <v>0.43</v>
      </c>
      <c r="B13" s="255"/>
      <c r="C13" s="270"/>
      <c r="D13" s="355"/>
      <c r="E13" s="355"/>
      <c r="F13" s="326">
        <f>IF(B13="",0,C13*IF(ISERROR(VLOOKUP(B13,BD!$B$5:$F$246,3,0)),"",(VLOOKUP(B13,BD!$B$5:$F$246,3,0))))</f>
        <v>0</v>
      </c>
      <c r="G13" s="326">
        <f>IF(B13="",0,C13*IF(ISERROR(VLOOKUP(B13,BD!$B$5:$F$246,4,0)),"",(VLOOKUP(B13,BD!$B$5:$F$246,4,0))))</f>
        <v>0</v>
      </c>
      <c r="H13" s="327">
        <f>IF(B13="",0,C13*IF(ISERROR(VLOOKUP(B13,BD!$B$5:$F$246,5,0)),"",(VLOOKUP(B13,BD!$B$5:$F$246,5,0))))</f>
        <v>0</v>
      </c>
      <c r="I13" s="336">
        <v>0.2</v>
      </c>
      <c r="J13" s="255"/>
      <c r="K13" s="270"/>
      <c r="L13" s="355"/>
      <c r="M13" s="355"/>
      <c r="N13" s="326">
        <f>IF(J13="",0,K13*IF(ISERROR(VLOOKUP(J13,BD!$B$5:$F$246,3,0)),"",(VLOOKUP(J13,BD!$B$5:$F$246,3,0))))</f>
        <v>0</v>
      </c>
      <c r="O13" s="326">
        <f>IF(J13="",0,K13*IF(ISERROR(VLOOKUP(J13,BD!$B$5:$F$246,4,0)),"",(VLOOKUP(J13,BD!$B$5:$F$246,4,0))))</f>
        <v>0</v>
      </c>
      <c r="P13" s="327">
        <f>IF(J13="",0,K13*IF(ISERROR(VLOOKUP(J13,BD!$B$5:$F$246,5,0)),"",(VLOOKUP(J13,BD!$B$5:$F$246,5,0))))</f>
        <v>0</v>
      </c>
      <c r="Q13" s="336">
        <v>0.25</v>
      </c>
      <c r="R13" s="255"/>
      <c r="S13" s="270"/>
      <c r="T13" s="355"/>
      <c r="U13" s="355"/>
      <c r="V13" s="326">
        <f>IF(R13="",0,S13*IF(ISERROR(VLOOKUP(R13,BD!$B$5:$F$246,3,0)),"",(VLOOKUP(R13,BD!$B$5:$F$246,3,0))))</f>
        <v>0</v>
      </c>
      <c r="W13" s="326">
        <f>IF(R13="",0,S13*IF(ISERROR(VLOOKUP(R13,BD!$B$5:$F$246,4,0)),"",(VLOOKUP(R13,BD!$B$5:$F$246,4,0))))</f>
        <v>0</v>
      </c>
      <c r="X13" s="327">
        <f>IF(R13="",0,S13*IF(ISERROR(VLOOKUP(R13,BD!$B$5:$F$246,5,0)),"",(VLOOKUP(R13,BD!$B$5:$F$246,5,0))))</f>
        <v>0</v>
      </c>
      <c r="Y13" s="336">
        <v>0.2</v>
      </c>
      <c r="Z13" s="278"/>
      <c r="AA13" s="270"/>
      <c r="AB13" s="355"/>
      <c r="AC13" s="355"/>
      <c r="AD13" s="326">
        <f>IF(Z13="",0,AA13*IF(ISERROR(VLOOKUP(Z13,BD!$B$5:$F$246,3,0)),"",(VLOOKUP(Z13,BD!$B$5:$F$246,3,0))))</f>
        <v>0</v>
      </c>
      <c r="AE13" s="326">
        <f>IF(Z13="",0,AA13*IF(ISERROR(VLOOKUP(Z13,BD!$B$5:$F$246,4,0)),"",(VLOOKUP(Z13,BD!$B$5:$F$246,4,0))))</f>
        <v>0</v>
      </c>
      <c r="AF13" s="327">
        <f>IF(Z13="",0,AA13*IF(ISERROR(VLOOKUP(Z13,BD!$B$5:$F$246,5,0)),"",(VLOOKUP(Z13,BD!$B$5:$F$246,5,0))))</f>
        <v>0</v>
      </c>
      <c r="AG13" s="336">
        <v>0.3</v>
      </c>
      <c r="AH13" s="278"/>
      <c r="AI13" s="270"/>
      <c r="AJ13" s="355"/>
      <c r="AK13" s="355"/>
      <c r="AL13" s="326">
        <f>IF(AH13="",0,AI13*IF(ISERROR(VLOOKUP(AH13,BD!$B$5:$F$246,3,0)),"",(VLOOKUP(AH13,BD!$B$5:$F$246,3,0))))</f>
        <v>0</v>
      </c>
      <c r="AM13" s="326">
        <f>IF(AH13="",0,AI13*IF(ISERROR(VLOOKUP(AH13,BD!$B$5:$F$246,4,0)),"",(VLOOKUP(AH13,BD!$B$5:$F$246,4,0))))</f>
        <v>0</v>
      </c>
      <c r="AN13" s="327">
        <f>IF(AH13="",0,AI13*IF(ISERROR(VLOOKUP(AH13,BD!$B$5:$F$246,5,0)),"",(VLOOKUP(AH13,BD!$B$5:$F$246,5,0))))</f>
        <v>0</v>
      </c>
      <c r="AO13" s="336">
        <v>0.3</v>
      </c>
      <c r="AP13" s="278"/>
      <c r="AQ13" s="270"/>
      <c r="AR13" s="355"/>
      <c r="AS13" s="355"/>
      <c r="AT13" s="326">
        <f>IF(AP13="",0,AQ13*IF(ISERROR(VLOOKUP(AP13,BD!$B$5:$F$246,3,0)),"",(VLOOKUP(AP13,BD!$B$5:$F$246,3,0))))</f>
        <v>0</v>
      </c>
      <c r="AU13" s="326">
        <f>IF(AP13="",0,AQ13*IF(ISERROR(VLOOKUP(AP13,BD!$B$5:$F$246,4,0)),"",(VLOOKUP(AP13,BD!$B$5:$F$246,4,0))))</f>
        <v>0</v>
      </c>
      <c r="AV13" s="327">
        <f>IF(AP13="",0,AQ13*IF(ISERROR(VLOOKUP(AP13,BD!$B$5:$F$246,5,0)),"",(VLOOKUP(AP13,BD!$B$5:$F$246,5,0))))</f>
        <v>0</v>
      </c>
      <c r="AW13" s="336">
        <v>0.2</v>
      </c>
      <c r="AX13" s="278"/>
      <c r="AY13" s="270"/>
      <c r="AZ13" s="355"/>
      <c r="BA13" s="355"/>
      <c r="BB13" s="326">
        <f>IF(AX13="",0,AY13*IF(ISERROR(VLOOKUP(AX13,BD!$B$5:$F$246,3,0)),"",(VLOOKUP(AX13,BD!$B$5:$F$246,3,0))))</f>
        <v>0</v>
      </c>
      <c r="BC13" s="326">
        <f>IF(AX13="",0,AY13*IF(ISERROR(VLOOKUP(AX13,BD!$B$5:$F$246,4,0)),"",(VLOOKUP(AX13,BD!$B$5:$F$246,4,0))))</f>
        <v>0</v>
      </c>
      <c r="BD13" s="327">
        <f>IF(AX13="",0,AY13*IF(ISERROR(VLOOKUP(AX13,BD!$B$5:$F$246,5,0)),"",(VLOOKUP(AX13,BD!$B$5:$F$246,5,0))))</f>
        <v>0</v>
      </c>
    </row>
    <row r="14" spans="1:58" s="262" customFormat="1" ht="12.75" customHeight="1" x14ac:dyDescent="0.25">
      <c r="A14" s="405" t="s">
        <v>21</v>
      </c>
      <c r="B14" s="268" t="s">
        <v>63</v>
      </c>
      <c r="C14" s="259">
        <v>9</v>
      </c>
      <c r="D14" s="355">
        <f>+IF(ISERROR(VLOOKUP(B14,BD!$B$5:$F$246,2,0)),"",(VLOOKUP(B14,BD!$B$5:$F$246,2,0)))</f>
        <v>15</v>
      </c>
      <c r="E14" s="355">
        <f t="shared" si="0"/>
        <v>135</v>
      </c>
      <c r="F14" s="326">
        <f>IF(B14="",0,C14*IF(ISERROR(VLOOKUP(B14,BD!$B$5:$F$246,3,0)),"",(VLOOKUP(B14,BD!$B$5:$F$246,3,0))))</f>
        <v>5.3999999999999995</v>
      </c>
      <c r="G14" s="326">
        <f>IF(B14="",0,C14*IF(ISERROR(VLOOKUP(B14,BD!$B$5:$F$246,4,0)),"",(VLOOKUP(B14,BD!$B$5:$F$246,4,0))))</f>
        <v>0.9</v>
      </c>
      <c r="H14" s="327">
        <f>IF(B14="",0,C14*IF(ISERROR(VLOOKUP(B14,BD!$B$5:$F$246,5,0)),"",(VLOOKUP(B14,BD!$B$5:$F$246,5,0))))</f>
        <v>27</v>
      </c>
      <c r="I14" s="405" t="s">
        <v>21</v>
      </c>
      <c r="J14" s="268" t="s">
        <v>6</v>
      </c>
      <c r="K14" s="255">
        <v>6</v>
      </c>
      <c r="L14" s="355">
        <f>+IF(ISERROR(VLOOKUP(J14,BD!$B$5:$F$246,2,0)),"",(VLOOKUP(J14,BD!$B$5:$F$246,2,0)))</f>
        <v>41</v>
      </c>
      <c r="M14" s="355">
        <f t="shared" ref="M14:M19" si="7">IF(L14="",0,K14*L14)</f>
        <v>246</v>
      </c>
      <c r="N14" s="326">
        <f>IF(J14="",0,K14*IF(ISERROR(VLOOKUP(J14,BD!$B$5:$F$246,3,0)),"",(VLOOKUP(J14,BD!$B$5:$F$246,3,0))))</f>
        <v>4.8000000000000007</v>
      </c>
      <c r="O14" s="326">
        <f>IF(J14="",0,K14*IF(ISERROR(VLOOKUP(J14,BD!$B$5:$F$246,4,0)),"",(VLOOKUP(J14,BD!$B$5:$F$246,4,0))))</f>
        <v>0.60000000000000009</v>
      </c>
      <c r="P14" s="327">
        <f>IF(J14="",0,K14*IF(ISERROR(VLOOKUP(J14,BD!$B$5:$F$246,5,0)),"",(VLOOKUP(J14,BD!$B$5:$F$246,5,0))))</f>
        <v>55.199999999999996</v>
      </c>
      <c r="Q14" s="405" t="s">
        <v>21</v>
      </c>
      <c r="R14" s="268" t="s">
        <v>63</v>
      </c>
      <c r="S14" s="259">
        <v>14</v>
      </c>
      <c r="T14" s="355">
        <f>+IF(ISERROR(VLOOKUP(R14,BD!$B$5:$F$246,2,0)),"",(VLOOKUP(R14,BD!$B$5:$F$246,2,0)))</f>
        <v>15</v>
      </c>
      <c r="U14" s="355">
        <f t="shared" ref="U14:U19" si="8">IF(T14="",0,S14*T14)</f>
        <v>210</v>
      </c>
      <c r="V14" s="326">
        <f>IF(R14="",0,S14*IF(ISERROR(VLOOKUP(R14,BD!$B$5:$F$246,3,0)),"",(VLOOKUP(R14,BD!$B$5:$F$246,3,0))))</f>
        <v>8.4</v>
      </c>
      <c r="W14" s="326">
        <f>IF(R14="",0,S14*IF(ISERROR(VLOOKUP(R14,BD!$B$5:$F$246,4,0)),"",(VLOOKUP(R14,BD!$B$5:$F$246,4,0))))</f>
        <v>1.4000000000000001</v>
      </c>
      <c r="X14" s="327">
        <f>IF(R14="",0,S14*IF(ISERROR(VLOOKUP(R14,BD!$B$5:$F$246,5,0)),"",(VLOOKUP(R14,BD!$B$5:$F$246,5,0))))</f>
        <v>42</v>
      </c>
      <c r="Y14" s="405" t="s">
        <v>21</v>
      </c>
      <c r="Z14" s="268" t="s">
        <v>271</v>
      </c>
      <c r="AA14" s="259">
        <v>2</v>
      </c>
      <c r="AB14" s="355" t="str">
        <f>+IF(ISERROR(VLOOKUP(Z14,BD!$B$5:$F$246,2,0)),"",(VLOOKUP(Z14,BD!$B$5:$F$246,2,0)))</f>
        <v/>
      </c>
      <c r="AC14" s="355">
        <f t="shared" ref="AC14:AC19" si="9">IF(AB14="",0,AA14*AB14)</f>
        <v>0</v>
      </c>
      <c r="AD14" s="326">
        <f>IF(Z14="",0,AA14*IF(ISERROR(VLOOKUP(Z14,BD!$B$5:$F$246,3,0)),"",(VLOOKUP(Z14,BD!$B$5:$F$246,3,0))))</f>
        <v>0</v>
      </c>
      <c r="AE14" s="326">
        <f>IF(Z14="",0,AA14*IF(ISERROR(VLOOKUP(Z14,BD!$B$5:$F$246,4,0)),"",(VLOOKUP(Z14,BD!$B$5:$F$246,4,0))))</f>
        <v>0</v>
      </c>
      <c r="AF14" s="327">
        <f>IF(Z14="",0,AA14*IF(ISERROR(VLOOKUP(Z14,BD!$B$5:$F$246,5,0)),"",(VLOOKUP(Z14,BD!$B$5:$F$246,5,0))))</f>
        <v>0</v>
      </c>
      <c r="AG14" s="405" t="s">
        <v>21</v>
      </c>
      <c r="AH14" s="268" t="s">
        <v>66</v>
      </c>
      <c r="AI14" s="259">
        <v>6</v>
      </c>
      <c r="AJ14" s="355">
        <f>+IF(ISERROR(VLOOKUP(AH14,BD!$B$5:$F$246,2,0)),"",(VLOOKUP(AH14,BD!$B$5:$F$246,2,0)))</f>
        <v>135</v>
      </c>
      <c r="AK14" s="355">
        <f t="shared" ref="AK14:AK19" si="10">IF(AJ14="",0,AI14*AJ14)</f>
        <v>810</v>
      </c>
      <c r="AL14" s="326">
        <f>IF(AH14="",0,AI14*IF(ISERROR(VLOOKUP(AH14,BD!$B$5:$F$246,3,0)),"",(VLOOKUP(AH14,BD!$B$5:$F$246,3,0))))</f>
        <v>23.4</v>
      </c>
      <c r="AM14" s="326">
        <f>IF(AH14="",0,AI14*IF(ISERROR(VLOOKUP(AH14,BD!$B$5:$F$246,4,0)),"",(VLOOKUP(AH14,BD!$B$5:$F$246,4,0))))</f>
        <v>20.399999999999999</v>
      </c>
      <c r="AN14" s="327">
        <f>IF(AH14="",0,AI14*IF(ISERROR(VLOOKUP(AH14,BD!$B$5:$F$246,5,0)),"",(VLOOKUP(AH14,BD!$B$5:$F$246,5,0))))</f>
        <v>133.80000000000001</v>
      </c>
      <c r="AO14" s="405" t="s">
        <v>21</v>
      </c>
      <c r="AP14" s="268" t="s">
        <v>271</v>
      </c>
      <c r="AQ14" s="259">
        <v>2</v>
      </c>
      <c r="AR14" s="355" t="str">
        <f>+IF(ISERROR(VLOOKUP(AP14,BD!$B$5:$F$246,2,0)),"",(VLOOKUP(AP14,BD!$B$5:$F$246,2,0)))</f>
        <v/>
      </c>
      <c r="AS14" s="355">
        <f t="shared" ref="AS14:AS19" si="11">IF(AR14="",0,AQ14*AR14)</f>
        <v>0</v>
      </c>
      <c r="AT14" s="326">
        <f>IF(AP14="",0,AQ14*IF(ISERROR(VLOOKUP(AP14,BD!$B$5:$F$246,3,0)),"",(VLOOKUP(AP14,BD!$B$5:$F$246,3,0))))</f>
        <v>0</v>
      </c>
      <c r="AU14" s="326">
        <f>IF(AP14="",0,AQ14*IF(ISERROR(VLOOKUP(AP14,BD!$B$5:$F$246,4,0)),"",(VLOOKUP(AP14,BD!$B$5:$F$246,4,0))))</f>
        <v>0</v>
      </c>
      <c r="AV14" s="327">
        <f>IF(AP14="",0,AQ14*IF(ISERROR(VLOOKUP(AP14,BD!$B$5:$F$246,5,0)),"",(VLOOKUP(AP14,BD!$B$5:$F$246,5,0))))</f>
        <v>0</v>
      </c>
      <c r="AW14" s="405" t="s">
        <v>21</v>
      </c>
      <c r="AX14" s="268" t="s">
        <v>64</v>
      </c>
      <c r="AY14" s="259">
        <v>5</v>
      </c>
      <c r="AZ14" s="355">
        <f>+IF(ISERROR(VLOOKUP(AX14,BD!$B$5:$F$246,2,0)),"",(VLOOKUP(AX14,BD!$B$5:$F$246,2,0)))</f>
        <v>103</v>
      </c>
      <c r="BA14" s="355">
        <f t="shared" ref="BA14:BA19" si="12">IF(AZ14="",0,AY14*AZ14)</f>
        <v>515</v>
      </c>
      <c r="BB14" s="326">
        <f>IF(AX14="",0,AY14*IF(ISERROR(VLOOKUP(AX14,BD!$B$5:$F$246,3,0)),"",(VLOOKUP(AX14,BD!$B$5:$F$246,3,0))))</f>
        <v>85</v>
      </c>
      <c r="BC14" s="326">
        <f>IF(AX14="",0,AY14*IF(ISERROR(VLOOKUP(AX14,BD!$B$5:$F$246,4,0)),"",(VLOOKUP(AX14,BD!$B$5:$F$246,4,0))))</f>
        <v>15</v>
      </c>
      <c r="BD14" s="327">
        <f>IF(AX14="",0,AY14*IF(ISERROR(VLOOKUP(AX14,BD!$B$5:$F$246,5,0)),"",(VLOOKUP(AX14,BD!$B$5:$F$246,5,0))))</f>
        <v>10</v>
      </c>
    </row>
    <row r="15" spans="1:58" s="262" customFormat="1" ht="12.75" customHeight="1" x14ac:dyDescent="0.25">
      <c r="A15" s="406"/>
      <c r="B15" s="268" t="s">
        <v>74</v>
      </c>
      <c r="C15" s="259">
        <v>5</v>
      </c>
      <c r="D15" s="355">
        <f>+IF(ISERROR(VLOOKUP(B15,BD!$B$5:$F$246,2,0)),"",(VLOOKUP(B15,BD!$B$5:$F$246,2,0)))</f>
        <v>382</v>
      </c>
      <c r="E15" s="355">
        <f t="shared" si="0"/>
        <v>1910</v>
      </c>
      <c r="F15" s="326">
        <f>IF(B15="",0,C15*IF(ISERROR(VLOOKUP(B15,BD!$B$5:$F$246,3,0)),"",(VLOOKUP(B15,BD!$B$5:$F$246,3,0))))</f>
        <v>15</v>
      </c>
      <c r="G15" s="326">
        <f>IF(B15="",0,C15*IF(ISERROR(VLOOKUP(B15,BD!$B$5:$F$246,4,0)),"",(VLOOKUP(B15,BD!$B$5:$F$246,4,0))))</f>
        <v>0</v>
      </c>
      <c r="H15" s="327">
        <f>IF(B15="",0,C15*IF(ISERROR(VLOOKUP(B15,BD!$B$5:$F$246,5,0)),"",(VLOOKUP(B15,BD!$B$5:$F$246,5,0))))</f>
        <v>485</v>
      </c>
      <c r="I15" s="406"/>
      <c r="J15" s="268" t="s">
        <v>29</v>
      </c>
      <c r="K15" s="255">
        <v>6</v>
      </c>
      <c r="L15" s="355">
        <f>+IF(ISERROR(VLOOKUP(J15,BD!$B$5:$F$246,2,0)),"",(VLOOKUP(J15,BD!$B$5:$F$246,2,0)))</f>
        <v>98</v>
      </c>
      <c r="M15" s="355">
        <f t="shared" si="7"/>
        <v>588</v>
      </c>
      <c r="N15" s="326">
        <f>IF(J15="",0,K15*IF(ISERROR(VLOOKUP(J15,BD!$B$5:$F$246,3,0)),"",(VLOOKUP(J15,BD!$B$5:$F$246,3,0))))</f>
        <v>126</v>
      </c>
      <c r="O15" s="326">
        <f>IF(J15="",0,K15*IF(ISERROR(VLOOKUP(J15,BD!$B$5:$F$246,4,0)),"",(VLOOKUP(J15,BD!$B$5:$F$246,4,0))))</f>
        <v>9</v>
      </c>
      <c r="P15" s="327">
        <f>IF(J15="",0,K15*IF(ISERROR(VLOOKUP(J15,BD!$B$5:$F$246,5,0)),"",(VLOOKUP(J15,BD!$B$5:$F$246,5,0))))</f>
        <v>0</v>
      </c>
      <c r="Q15" s="406"/>
      <c r="R15" s="268" t="s">
        <v>31</v>
      </c>
      <c r="S15" s="259">
        <v>13</v>
      </c>
      <c r="T15" s="355">
        <f>+IF(ISERROR(VLOOKUP(R15,BD!$B$5:$F$246,2,0)),"",(VLOOKUP(R15,BD!$B$5:$F$246,2,0)))</f>
        <v>130</v>
      </c>
      <c r="U15" s="355">
        <f t="shared" si="8"/>
        <v>1690</v>
      </c>
      <c r="V15" s="326">
        <f>IF(R15="",0,S15*IF(ISERROR(VLOOKUP(R15,BD!$B$5:$F$246,3,0)),"",(VLOOKUP(R15,BD!$B$5:$F$246,3,0))))</f>
        <v>24.7</v>
      </c>
      <c r="W15" s="326">
        <f>IF(R15="",0,S15*IF(ISERROR(VLOOKUP(R15,BD!$B$5:$F$246,4,0)),"",(VLOOKUP(R15,BD!$B$5:$F$246,4,0))))</f>
        <v>44.199999999999996</v>
      </c>
      <c r="X15" s="327">
        <f>IF(R15="",0,S15*IF(ISERROR(VLOOKUP(R15,BD!$B$5:$F$246,5,0)),"",(VLOOKUP(R15,BD!$B$5:$F$246,5,0))))</f>
        <v>271.7</v>
      </c>
      <c r="Y15" s="406"/>
      <c r="Z15" s="268" t="s">
        <v>74</v>
      </c>
      <c r="AA15" s="259">
        <v>2</v>
      </c>
      <c r="AB15" s="355">
        <f>+IF(ISERROR(VLOOKUP(Z15,BD!$B$5:$F$246,2,0)),"",(VLOOKUP(Z15,BD!$B$5:$F$246,2,0)))</f>
        <v>382</v>
      </c>
      <c r="AC15" s="355">
        <f t="shared" si="9"/>
        <v>764</v>
      </c>
      <c r="AD15" s="326">
        <f>IF(Z15="",0,AA15*IF(ISERROR(VLOOKUP(Z15,BD!$B$5:$F$246,3,0)),"",(VLOOKUP(Z15,BD!$B$5:$F$246,3,0))))</f>
        <v>6</v>
      </c>
      <c r="AE15" s="326">
        <f>IF(Z15="",0,AA15*IF(ISERROR(VLOOKUP(Z15,BD!$B$5:$F$246,4,0)),"",(VLOOKUP(Z15,BD!$B$5:$F$246,4,0))))</f>
        <v>0</v>
      </c>
      <c r="AF15" s="327">
        <f>IF(Z15="",0,AA15*IF(ISERROR(VLOOKUP(Z15,BD!$B$5:$F$246,5,0)),"",(VLOOKUP(Z15,BD!$B$5:$F$246,5,0))))</f>
        <v>194</v>
      </c>
      <c r="AG15" s="406"/>
      <c r="AH15" s="268" t="s">
        <v>29</v>
      </c>
      <c r="AI15" s="259">
        <v>5</v>
      </c>
      <c r="AJ15" s="355">
        <f>+IF(ISERROR(VLOOKUP(AH15,BD!$B$5:$F$246,2,0)),"",(VLOOKUP(AH15,BD!$B$5:$F$246,2,0)))</f>
        <v>98</v>
      </c>
      <c r="AK15" s="355">
        <f t="shared" si="10"/>
        <v>490</v>
      </c>
      <c r="AL15" s="326">
        <f>IF(AH15="",0,AI15*IF(ISERROR(VLOOKUP(AH15,BD!$B$5:$F$246,3,0)),"",(VLOOKUP(AH15,BD!$B$5:$F$246,3,0))))</f>
        <v>105</v>
      </c>
      <c r="AM15" s="326">
        <f>IF(AH15="",0,AI15*IF(ISERROR(VLOOKUP(AH15,BD!$B$5:$F$246,4,0)),"",(VLOOKUP(AH15,BD!$B$5:$F$246,4,0))))</f>
        <v>7.5</v>
      </c>
      <c r="AN15" s="327">
        <f>IF(AH15="",0,AI15*IF(ISERROR(VLOOKUP(AH15,BD!$B$5:$F$246,5,0)),"",(VLOOKUP(AH15,BD!$B$5:$F$246,5,0))))</f>
        <v>0</v>
      </c>
      <c r="AO15" s="406"/>
      <c r="AP15" s="268" t="s">
        <v>67</v>
      </c>
      <c r="AQ15" s="259">
        <v>16</v>
      </c>
      <c r="AR15" s="355">
        <f>+IF(ISERROR(VLOOKUP(AP15,BD!$B$5:$F$246,2,0)),"",(VLOOKUP(AP15,BD!$B$5:$F$246,2,0)))</f>
        <v>161</v>
      </c>
      <c r="AS15" s="355">
        <f t="shared" si="11"/>
        <v>2576</v>
      </c>
      <c r="AT15" s="326">
        <f>IF(AP15="",0,AQ15*IF(ISERROR(VLOOKUP(AP15,BD!$B$5:$F$246,3,0)),"",(VLOOKUP(AP15,BD!$B$5:$F$246,3,0))))</f>
        <v>44.8</v>
      </c>
      <c r="AU15" s="326">
        <f>IF(AP15="",0,AQ15*IF(ISERROR(VLOOKUP(AP15,BD!$B$5:$F$246,4,0)),"",(VLOOKUP(AP15,BD!$B$5:$F$246,4,0))))</f>
        <v>240</v>
      </c>
      <c r="AV15" s="327">
        <f>IF(AP15="",0,AQ15*IF(ISERROR(VLOOKUP(AP15,BD!$B$5:$F$246,5,0)),"",(VLOOKUP(AP15,BD!$B$5:$F$246,5,0))))</f>
        <v>60.8</v>
      </c>
      <c r="AW15" s="406"/>
      <c r="AX15" s="268" t="s">
        <v>67</v>
      </c>
      <c r="AY15" s="259">
        <v>5</v>
      </c>
      <c r="AZ15" s="355">
        <f>+IF(ISERROR(VLOOKUP(AX15,BD!$B$5:$F$246,2,0)),"",(VLOOKUP(AX15,BD!$B$5:$F$246,2,0)))</f>
        <v>161</v>
      </c>
      <c r="BA15" s="355">
        <f t="shared" si="12"/>
        <v>805</v>
      </c>
      <c r="BB15" s="326">
        <f>IF(AX15="",0,AY15*IF(ISERROR(VLOOKUP(AX15,BD!$B$5:$F$246,3,0)),"",(VLOOKUP(AX15,BD!$B$5:$F$246,3,0))))</f>
        <v>14</v>
      </c>
      <c r="BC15" s="326">
        <f>IF(AX15="",0,AY15*IF(ISERROR(VLOOKUP(AX15,BD!$B$5:$F$246,4,0)),"",(VLOOKUP(AX15,BD!$B$5:$F$246,4,0))))</f>
        <v>75</v>
      </c>
      <c r="BD15" s="327">
        <f>IF(AX15="",0,AY15*IF(ISERROR(VLOOKUP(AX15,BD!$B$5:$F$246,5,0)),"",(VLOOKUP(AX15,BD!$B$5:$F$246,5,0))))</f>
        <v>19</v>
      </c>
    </row>
    <row r="16" spans="1:58" s="262" customFormat="1" ht="12.75" customHeight="1" x14ac:dyDescent="0.25">
      <c r="A16" s="406"/>
      <c r="B16" s="268"/>
      <c r="C16" s="259"/>
      <c r="D16" s="355" t="str">
        <f>+IF(ISERROR(VLOOKUP(B16,BD!$B$5:$F$246,2,0)),"",(VLOOKUP(B16,BD!$B$5:$F$246,2,0)))</f>
        <v/>
      </c>
      <c r="E16" s="355">
        <f t="shared" si="0"/>
        <v>0</v>
      </c>
      <c r="F16" s="326">
        <f>IF(B16="",0,C16*IF(ISERROR(VLOOKUP(B16,BD!$B$5:$F$246,3,0)),"",(VLOOKUP(B16,BD!$B$5:$F$246,3,0))))</f>
        <v>0</v>
      </c>
      <c r="G16" s="326">
        <f>IF(B16="",0,C16*IF(ISERROR(VLOOKUP(B16,BD!$B$5:$F$246,4,0)),"",(VLOOKUP(B16,BD!$B$5:$F$246,4,0))))</f>
        <v>0</v>
      </c>
      <c r="H16" s="327">
        <f>IF(B16="",0,C16*IF(ISERROR(VLOOKUP(B16,BD!$B$5:$F$246,5,0)),"",(VLOOKUP(B16,BD!$B$5:$F$246,5,0))))</f>
        <v>0</v>
      </c>
      <c r="I16" s="406"/>
      <c r="J16" s="268"/>
      <c r="K16" s="255"/>
      <c r="L16" s="355" t="str">
        <f>+IF(ISERROR(VLOOKUP(J16,BD!$B$5:$F$246,2,0)),"",(VLOOKUP(J16,BD!$B$5:$F$246,2,0)))</f>
        <v/>
      </c>
      <c r="M16" s="355">
        <f t="shared" si="7"/>
        <v>0</v>
      </c>
      <c r="N16" s="326">
        <f>IF(J16="",0,K16*IF(ISERROR(VLOOKUP(J16,BD!$B$5:$F$246,3,0)),"",(VLOOKUP(J16,BD!$B$5:$F$246,3,0))))</f>
        <v>0</v>
      </c>
      <c r="O16" s="326">
        <f>IF(J16="",0,K16*IF(ISERROR(VLOOKUP(J16,BD!$B$5:$F$246,4,0)),"",(VLOOKUP(J16,BD!$B$5:$F$246,4,0))))</f>
        <v>0</v>
      </c>
      <c r="P16" s="327">
        <f>IF(J16="",0,K16*IF(ISERROR(VLOOKUP(J16,BD!$B$5:$F$246,5,0)),"",(VLOOKUP(J16,BD!$B$5:$F$246,5,0))))</f>
        <v>0</v>
      </c>
      <c r="Q16" s="406"/>
      <c r="R16" s="268"/>
      <c r="S16" s="259"/>
      <c r="T16" s="355" t="str">
        <f>+IF(ISERROR(VLOOKUP(R16,BD!$B$5:$F$246,2,0)),"",(VLOOKUP(R16,BD!$B$5:$F$246,2,0)))</f>
        <v/>
      </c>
      <c r="U16" s="355">
        <f t="shared" si="8"/>
        <v>0</v>
      </c>
      <c r="V16" s="326">
        <f>IF(R16="",0,S16*IF(ISERROR(VLOOKUP(R16,BD!$B$5:$F$246,3,0)),"",(VLOOKUP(R16,BD!$B$5:$F$246,3,0))))</f>
        <v>0</v>
      </c>
      <c r="W16" s="326">
        <f>IF(R16="",0,S16*IF(ISERROR(VLOOKUP(R16,BD!$B$5:$F$246,4,0)),"",(VLOOKUP(R16,BD!$B$5:$F$246,4,0))))</f>
        <v>0</v>
      </c>
      <c r="X16" s="327">
        <f>IF(R16="",0,S16*IF(ISERROR(VLOOKUP(R16,BD!$B$5:$F$246,5,0)),"",(VLOOKUP(R16,BD!$B$5:$F$246,5,0))))</f>
        <v>0</v>
      </c>
      <c r="Y16" s="406"/>
      <c r="Z16" s="268"/>
      <c r="AA16" s="259"/>
      <c r="AB16" s="355" t="str">
        <f>+IF(ISERROR(VLOOKUP(Z16,BD!$B$5:$F$246,2,0)),"",(VLOOKUP(Z16,BD!$B$5:$F$246,2,0)))</f>
        <v/>
      </c>
      <c r="AC16" s="355">
        <f t="shared" si="9"/>
        <v>0</v>
      </c>
      <c r="AD16" s="326">
        <f>IF(Z16="",0,AA16*IF(ISERROR(VLOOKUP(Z16,BD!$B$5:$F$246,3,0)),"",(VLOOKUP(Z16,BD!$B$5:$F$246,3,0))))</f>
        <v>0</v>
      </c>
      <c r="AE16" s="326">
        <f>IF(Z16="",0,AA16*IF(ISERROR(VLOOKUP(Z16,BD!$B$5:$F$246,4,0)),"",(VLOOKUP(Z16,BD!$B$5:$F$246,4,0))))</f>
        <v>0</v>
      </c>
      <c r="AF16" s="327">
        <f>IF(Z16="",0,AA16*IF(ISERROR(VLOOKUP(Z16,BD!$B$5:$F$246,5,0)),"",(VLOOKUP(Z16,BD!$B$5:$F$246,5,0))))</f>
        <v>0</v>
      </c>
      <c r="AG16" s="406"/>
      <c r="AH16" s="268"/>
      <c r="AI16" s="259"/>
      <c r="AJ16" s="355" t="str">
        <f>+IF(ISERROR(VLOOKUP(AH16,BD!$B$5:$F$246,2,0)),"",(VLOOKUP(AH16,BD!$B$5:$F$246,2,0)))</f>
        <v/>
      </c>
      <c r="AK16" s="355">
        <f t="shared" si="10"/>
        <v>0</v>
      </c>
      <c r="AL16" s="326">
        <f>IF(AH16="",0,AI16*IF(ISERROR(VLOOKUP(AH16,BD!$B$5:$F$246,3,0)),"",(VLOOKUP(AH16,BD!$B$5:$F$246,3,0))))</f>
        <v>0</v>
      </c>
      <c r="AM16" s="326">
        <f>IF(AH16="",0,AI16*IF(ISERROR(VLOOKUP(AH16,BD!$B$5:$F$246,4,0)),"",(VLOOKUP(AH16,BD!$B$5:$F$246,4,0))))</f>
        <v>0</v>
      </c>
      <c r="AN16" s="327">
        <f>IF(AH16="",0,AI16*IF(ISERROR(VLOOKUP(AH16,BD!$B$5:$F$246,5,0)),"",(VLOOKUP(AH16,BD!$B$5:$F$246,5,0))))</f>
        <v>0</v>
      </c>
      <c r="AO16" s="406"/>
      <c r="AP16" s="268" t="s">
        <v>85</v>
      </c>
      <c r="AQ16" s="259">
        <v>15</v>
      </c>
      <c r="AR16" s="355">
        <f>+IF(ISERROR(VLOOKUP(AP16,BD!$B$5:$F$246,2,0)),"",(VLOOKUP(AP16,BD!$B$5:$F$246,2,0)))</f>
        <v>49</v>
      </c>
      <c r="AS16" s="355">
        <f t="shared" si="11"/>
        <v>735</v>
      </c>
      <c r="AT16" s="326">
        <f>IF(AP16="",0,AQ16*IF(ISERROR(VLOOKUP(AP16,BD!$B$5:$F$246,3,0)),"",(VLOOKUP(AP16,BD!$B$5:$F$246,3,0))))</f>
        <v>115.5</v>
      </c>
      <c r="AU16" s="326">
        <f>IF(AP16="",0,AQ16*IF(ISERROR(VLOOKUP(AP16,BD!$B$5:$F$246,4,0)),"",(VLOOKUP(AP16,BD!$B$5:$F$246,4,0))))</f>
        <v>1.5</v>
      </c>
      <c r="AV16" s="327">
        <f>IF(AP16="",0,AQ16*IF(ISERROR(VLOOKUP(AP16,BD!$B$5:$F$246,5,0)),"",(VLOOKUP(AP16,BD!$B$5:$F$246,5,0))))</f>
        <v>66</v>
      </c>
      <c r="AW16" s="406"/>
      <c r="AX16" s="268"/>
      <c r="AY16" s="259"/>
      <c r="AZ16" s="355" t="str">
        <f>+IF(ISERROR(VLOOKUP(AX16,BD!$B$5:$F$246,2,0)),"",(VLOOKUP(AX16,BD!$B$5:$F$246,2,0)))</f>
        <v/>
      </c>
      <c r="BA16" s="355">
        <f t="shared" si="12"/>
        <v>0</v>
      </c>
      <c r="BB16" s="326">
        <f>IF(AX16="",0,AY16*IF(ISERROR(VLOOKUP(AX16,BD!$B$5:$F$246,3,0)),"",(VLOOKUP(AX16,BD!$B$5:$F$246,3,0))))</f>
        <v>0</v>
      </c>
      <c r="BC16" s="326">
        <f>IF(AX16="",0,AY16*IF(ISERROR(VLOOKUP(AX16,BD!$B$5:$F$246,4,0)),"",(VLOOKUP(AX16,BD!$B$5:$F$246,4,0))))</f>
        <v>0</v>
      </c>
      <c r="BD16" s="327">
        <f>IF(AX16="",0,AY16*IF(ISERROR(VLOOKUP(AX16,BD!$B$5:$F$246,5,0)),"",(VLOOKUP(AX16,BD!$B$5:$F$246,5,0))))</f>
        <v>0</v>
      </c>
    </row>
    <row r="17" spans="1:56" s="262" customFormat="1" ht="12.75" customHeight="1" x14ac:dyDescent="0.25">
      <c r="A17" s="406"/>
      <c r="B17" s="268" t="s">
        <v>87</v>
      </c>
      <c r="C17" s="259">
        <v>4</v>
      </c>
      <c r="D17" s="355">
        <f>+IF(ISERROR(VLOOKUP(B17,BD!$B$5:$F$246,2,0)),"",(VLOOKUP(B17,BD!$B$5:$F$246,2,0)))</f>
        <v>350</v>
      </c>
      <c r="E17" s="355">
        <f t="shared" si="0"/>
        <v>1400</v>
      </c>
      <c r="F17" s="326">
        <f>IF(B17="",0,C17*IF(ISERROR(VLOOKUP(B17,BD!$B$5:$F$246,3,0)),"",(VLOOKUP(B17,BD!$B$5:$F$246,3,0))))</f>
        <v>98</v>
      </c>
      <c r="G17" s="326">
        <f>IF(B17="",0,C17*IF(ISERROR(VLOOKUP(B17,BD!$B$5:$F$246,4,0)),"",(VLOOKUP(B17,BD!$B$5:$F$246,4,0))))</f>
        <v>112</v>
      </c>
      <c r="H17" s="327">
        <f>IF(B17="",0,C17*IF(ISERROR(VLOOKUP(B17,BD!$B$5:$F$246,5,0)),"",(VLOOKUP(B17,BD!$B$5:$F$246,5,0))))</f>
        <v>0</v>
      </c>
      <c r="I17" s="406"/>
      <c r="J17" s="268" t="s">
        <v>87</v>
      </c>
      <c r="K17" s="255">
        <v>4</v>
      </c>
      <c r="L17" s="355">
        <f>+IF(ISERROR(VLOOKUP(J17,BD!$B$5:$F$246,2,0)),"",(VLOOKUP(J17,BD!$B$5:$F$246,2,0)))</f>
        <v>350</v>
      </c>
      <c r="M17" s="355">
        <f t="shared" si="7"/>
        <v>1400</v>
      </c>
      <c r="N17" s="326">
        <f>IF(J17="",0,K17*IF(ISERROR(VLOOKUP(J17,BD!$B$5:$F$246,3,0)),"",(VLOOKUP(J17,BD!$B$5:$F$246,3,0))))</f>
        <v>98</v>
      </c>
      <c r="O17" s="326">
        <f>IF(J17="",0,K17*IF(ISERROR(VLOOKUP(J17,BD!$B$5:$F$246,4,0)),"",(VLOOKUP(J17,BD!$B$5:$F$246,4,0))))</f>
        <v>112</v>
      </c>
      <c r="P17" s="327">
        <f>IF(J17="",0,K17*IF(ISERROR(VLOOKUP(J17,BD!$B$5:$F$246,5,0)),"",(VLOOKUP(J17,BD!$B$5:$F$246,5,0))))</f>
        <v>0</v>
      </c>
      <c r="Q17" s="406"/>
      <c r="R17" s="268" t="s">
        <v>86</v>
      </c>
      <c r="S17" s="259">
        <v>11</v>
      </c>
      <c r="T17" s="355">
        <f>+IF(ISERROR(VLOOKUP(R17,BD!$B$5:$F$246,2,0)),"",(VLOOKUP(R17,BD!$B$5:$F$246,2,0)))</f>
        <v>72</v>
      </c>
      <c r="U17" s="355">
        <f t="shared" si="8"/>
        <v>792</v>
      </c>
      <c r="V17" s="326">
        <f>IF(R17="",0,S17*IF(ISERROR(VLOOKUP(R17,BD!$B$5:$F$246,3,0)),"",(VLOOKUP(R17,BD!$B$5:$F$246,3,0))))</f>
        <v>82.5</v>
      </c>
      <c r="W17" s="326">
        <f>IF(R17="",0,S17*IF(ISERROR(VLOOKUP(R17,BD!$B$5:$F$246,4,0)),"",(VLOOKUP(R17,BD!$B$5:$F$246,4,0))))</f>
        <v>35.200000000000003</v>
      </c>
      <c r="X17" s="327">
        <f>IF(R17="",0,S17*IF(ISERROR(VLOOKUP(R17,BD!$B$5:$F$246,5,0)),"",(VLOOKUP(R17,BD!$B$5:$F$246,5,0))))</f>
        <v>36.299999999999997</v>
      </c>
      <c r="Y17" s="406"/>
      <c r="Z17" s="268" t="s">
        <v>87</v>
      </c>
      <c r="AA17" s="259">
        <v>2</v>
      </c>
      <c r="AB17" s="355">
        <f>+IF(ISERROR(VLOOKUP(Z17,BD!$B$5:$F$246,2,0)),"",(VLOOKUP(Z17,BD!$B$5:$F$246,2,0)))</f>
        <v>350</v>
      </c>
      <c r="AC17" s="355">
        <f t="shared" si="9"/>
        <v>700</v>
      </c>
      <c r="AD17" s="326">
        <f>IF(Z17="",0,AA17*IF(ISERROR(VLOOKUP(Z17,BD!$B$5:$F$246,3,0)),"",(VLOOKUP(Z17,BD!$B$5:$F$246,3,0))))</f>
        <v>49</v>
      </c>
      <c r="AE17" s="326">
        <f>IF(Z17="",0,AA17*IF(ISERROR(VLOOKUP(Z17,BD!$B$5:$F$246,4,0)),"",(VLOOKUP(Z17,BD!$B$5:$F$246,4,0))))</f>
        <v>56</v>
      </c>
      <c r="AF17" s="327">
        <f>IF(Z17="",0,AA17*IF(ISERROR(VLOOKUP(Z17,BD!$B$5:$F$246,5,0)),"",(VLOOKUP(Z17,BD!$B$5:$F$246,5,0))))</f>
        <v>0</v>
      </c>
      <c r="AG17" s="406"/>
      <c r="AH17" s="268" t="s">
        <v>89</v>
      </c>
      <c r="AI17" s="259">
        <v>5</v>
      </c>
      <c r="AJ17" s="355">
        <f>+IF(ISERROR(VLOOKUP(AH17,BD!$B$5:$F$246,2,0)),"",(VLOOKUP(AH17,BD!$B$5:$F$246,2,0)))</f>
        <v>212</v>
      </c>
      <c r="AK17" s="355">
        <f t="shared" si="10"/>
        <v>1060</v>
      </c>
      <c r="AL17" s="326">
        <f>IF(AH17="",0,AI17*IF(ISERROR(VLOOKUP(AH17,BD!$B$5:$F$246,3,0)),"",(VLOOKUP(AH17,BD!$B$5:$F$246,3,0))))</f>
        <v>30</v>
      </c>
      <c r="AM17" s="326">
        <f>IF(AH17="",0,AI17*IF(ISERROR(VLOOKUP(AH17,BD!$B$5:$F$246,4,0)),"",(VLOOKUP(AH17,BD!$B$5:$F$246,4,0))))</f>
        <v>16.5</v>
      </c>
      <c r="AN17" s="327">
        <f>IF(AH17="",0,AI17*IF(ISERROR(VLOOKUP(AH17,BD!$B$5:$F$246,5,0)),"",(VLOOKUP(AH17,BD!$B$5:$F$246,5,0))))</f>
        <v>195</v>
      </c>
      <c r="AO17" s="406"/>
      <c r="AP17" s="268" t="s">
        <v>93</v>
      </c>
      <c r="AQ17" s="259">
        <v>15</v>
      </c>
      <c r="AR17" s="355">
        <f>+IF(ISERROR(VLOOKUP(AP17,BD!$B$5:$F$246,2,0)),"",(VLOOKUP(AP17,BD!$B$5:$F$246,2,0)))</f>
        <v>19</v>
      </c>
      <c r="AS17" s="355">
        <f t="shared" si="11"/>
        <v>285</v>
      </c>
      <c r="AT17" s="326">
        <f>IF(AP17="",0,AQ17*IF(ISERROR(VLOOKUP(AP17,BD!$B$5:$F$246,3,0)),"",(VLOOKUP(AP17,BD!$B$5:$F$246,3,0))))</f>
        <v>24</v>
      </c>
      <c r="AU17" s="326">
        <f>IF(AP17="",0,AQ17*IF(ISERROR(VLOOKUP(AP17,BD!$B$5:$F$246,4,0)),"",(VLOOKUP(AP17,BD!$B$5:$F$246,4,0))))</f>
        <v>3</v>
      </c>
      <c r="AV17" s="327">
        <f>IF(AP17="",0,AQ17*IF(ISERROR(VLOOKUP(AP17,BD!$B$5:$F$246,5,0)),"",(VLOOKUP(AP17,BD!$B$5:$F$246,5,0))))</f>
        <v>42</v>
      </c>
      <c r="AW17" s="406"/>
      <c r="AX17" s="268" t="s">
        <v>93</v>
      </c>
      <c r="AY17" s="259">
        <v>4</v>
      </c>
      <c r="AZ17" s="355">
        <f>+IF(ISERROR(VLOOKUP(AX17,BD!$B$5:$F$246,2,0)),"",(VLOOKUP(AX17,BD!$B$5:$F$246,2,0)))</f>
        <v>19</v>
      </c>
      <c r="BA17" s="355">
        <f t="shared" si="12"/>
        <v>76</v>
      </c>
      <c r="BB17" s="326">
        <f>IF(AX17="",0,AY17*IF(ISERROR(VLOOKUP(AX17,BD!$B$5:$F$246,3,0)),"",(VLOOKUP(AX17,BD!$B$5:$F$246,3,0))))</f>
        <v>6.4</v>
      </c>
      <c r="BC17" s="326">
        <f>IF(AX17="",0,AY17*IF(ISERROR(VLOOKUP(AX17,BD!$B$5:$F$246,4,0)),"",(VLOOKUP(AX17,BD!$B$5:$F$246,4,0))))</f>
        <v>0.8</v>
      </c>
      <c r="BD17" s="327">
        <f>IF(AX17="",0,AY17*IF(ISERROR(VLOOKUP(AX17,BD!$B$5:$F$246,5,0)),"",(VLOOKUP(AX17,BD!$B$5:$F$246,5,0))))</f>
        <v>11.2</v>
      </c>
    </row>
    <row r="18" spans="1:56" s="262" customFormat="1" ht="12.75" customHeight="1" x14ac:dyDescent="0.25">
      <c r="A18" s="406"/>
      <c r="B18" s="268" t="s">
        <v>99</v>
      </c>
      <c r="C18" s="259">
        <v>6</v>
      </c>
      <c r="D18" s="355">
        <f>+IF(ISERROR(VLOOKUP(B18,BD!$B$5:$F$246,2,0)),"",(VLOOKUP(B18,BD!$B$5:$F$246,2,0)))</f>
        <v>112</v>
      </c>
      <c r="E18" s="355">
        <f t="shared" si="0"/>
        <v>672</v>
      </c>
      <c r="F18" s="326">
        <f>IF(B18="",0,C18*IF(ISERROR(VLOOKUP(B18,BD!$B$5:$F$246,3,0)),"",(VLOOKUP(B18,BD!$B$5:$F$246,3,0))))</f>
        <v>126</v>
      </c>
      <c r="G18" s="326">
        <f>IF(B18="",0,C18*IF(ISERROR(VLOOKUP(B18,BD!$B$5:$F$246,4,0)),"",(VLOOKUP(B18,BD!$B$5:$F$246,4,0))))</f>
        <v>17.399999999999999</v>
      </c>
      <c r="H18" s="327">
        <f>IF(B18="",0,C18*IF(ISERROR(VLOOKUP(B18,BD!$B$5:$F$246,5,0)),"",(VLOOKUP(B18,BD!$B$5:$F$246,5,0))))</f>
        <v>3</v>
      </c>
      <c r="I18" s="406"/>
      <c r="J18" s="268" t="s">
        <v>99</v>
      </c>
      <c r="K18" s="255">
        <v>5</v>
      </c>
      <c r="L18" s="355">
        <f>+IF(ISERROR(VLOOKUP(J18,BD!$B$5:$F$246,2,0)),"",(VLOOKUP(J18,BD!$B$5:$F$246,2,0)))</f>
        <v>112</v>
      </c>
      <c r="M18" s="355">
        <f t="shared" si="7"/>
        <v>560</v>
      </c>
      <c r="N18" s="326">
        <f>IF(J18="",0,K18*IF(ISERROR(VLOOKUP(J18,BD!$B$5:$F$246,3,0)),"",(VLOOKUP(J18,BD!$B$5:$F$246,3,0))))</f>
        <v>105</v>
      </c>
      <c r="O18" s="326">
        <f>IF(J18="",0,K18*IF(ISERROR(VLOOKUP(J18,BD!$B$5:$F$246,4,0)),"",(VLOOKUP(J18,BD!$B$5:$F$246,4,0))))</f>
        <v>14.5</v>
      </c>
      <c r="P18" s="327">
        <f>IF(J18="",0,K18*IF(ISERROR(VLOOKUP(J18,BD!$B$5:$F$246,5,0)),"",(VLOOKUP(J18,BD!$B$5:$F$246,5,0))))</f>
        <v>2.5</v>
      </c>
      <c r="Q18" s="406"/>
      <c r="R18" s="268" t="s">
        <v>99</v>
      </c>
      <c r="S18" s="259">
        <v>11</v>
      </c>
      <c r="T18" s="355">
        <f>+IF(ISERROR(VLOOKUP(R18,BD!$B$5:$F$246,2,0)),"",(VLOOKUP(R18,BD!$B$5:$F$246,2,0)))</f>
        <v>112</v>
      </c>
      <c r="U18" s="355">
        <f t="shared" si="8"/>
        <v>1232</v>
      </c>
      <c r="V18" s="326">
        <f>IF(R18="",0,S18*IF(ISERROR(VLOOKUP(R18,BD!$B$5:$F$246,3,0)),"",(VLOOKUP(R18,BD!$B$5:$F$246,3,0))))</f>
        <v>231</v>
      </c>
      <c r="W18" s="326">
        <f>IF(R18="",0,S18*IF(ISERROR(VLOOKUP(R18,BD!$B$5:$F$246,4,0)),"",(VLOOKUP(R18,BD!$B$5:$F$246,4,0))))</f>
        <v>31.9</v>
      </c>
      <c r="X18" s="327">
        <f>IF(R18="",0,S18*IF(ISERROR(VLOOKUP(R18,BD!$B$5:$F$246,5,0)),"",(VLOOKUP(R18,BD!$B$5:$F$246,5,0))))</f>
        <v>5.5</v>
      </c>
      <c r="Y18" s="406"/>
      <c r="Z18" s="268" t="s">
        <v>99</v>
      </c>
      <c r="AA18" s="259">
        <v>3</v>
      </c>
      <c r="AB18" s="355">
        <f>+IF(ISERROR(VLOOKUP(Z18,BD!$B$5:$F$246,2,0)),"",(VLOOKUP(Z18,BD!$B$5:$F$246,2,0)))</f>
        <v>112</v>
      </c>
      <c r="AC18" s="355">
        <f t="shared" si="9"/>
        <v>336</v>
      </c>
      <c r="AD18" s="326">
        <f>IF(Z18="",0,AA18*IF(ISERROR(VLOOKUP(Z18,BD!$B$5:$F$246,3,0)),"",(VLOOKUP(Z18,BD!$B$5:$F$246,3,0))))</f>
        <v>63</v>
      </c>
      <c r="AE18" s="326">
        <f>IF(Z18="",0,AA18*IF(ISERROR(VLOOKUP(Z18,BD!$B$5:$F$246,4,0)),"",(VLOOKUP(Z18,BD!$B$5:$F$246,4,0))))</f>
        <v>8.6999999999999993</v>
      </c>
      <c r="AF18" s="327">
        <f>IF(Z18="",0,AA18*IF(ISERROR(VLOOKUP(Z18,BD!$B$5:$F$246,5,0)),"",(VLOOKUP(Z18,BD!$B$5:$F$246,5,0))))</f>
        <v>1.5</v>
      </c>
      <c r="AG18" s="406"/>
      <c r="AH18" s="268" t="s">
        <v>99</v>
      </c>
      <c r="AI18" s="259">
        <v>4</v>
      </c>
      <c r="AJ18" s="355">
        <f>+IF(ISERROR(VLOOKUP(AH18,BD!$B$5:$F$246,2,0)),"",(VLOOKUP(AH18,BD!$B$5:$F$246,2,0)))</f>
        <v>112</v>
      </c>
      <c r="AK18" s="355">
        <f t="shared" si="10"/>
        <v>448</v>
      </c>
      <c r="AL18" s="326">
        <f>IF(AH18="",0,AI18*IF(ISERROR(VLOOKUP(AH18,BD!$B$5:$F$246,3,0)),"",(VLOOKUP(AH18,BD!$B$5:$F$246,3,0))))</f>
        <v>84</v>
      </c>
      <c r="AM18" s="326">
        <f>IF(AH18="",0,AI18*IF(ISERROR(VLOOKUP(AH18,BD!$B$5:$F$246,4,0)),"",(VLOOKUP(AH18,BD!$B$5:$F$246,4,0))))</f>
        <v>11.6</v>
      </c>
      <c r="AN18" s="327">
        <f>IF(AH18="",0,AI18*IF(ISERROR(VLOOKUP(AH18,BD!$B$5:$F$246,5,0)),"",(VLOOKUP(AH18,BD!$B$5:$F$246,5,0))))</f>
        <v>2</v>
      </c>
      <c r="AO18" s="406"/>
      <c r="AP18" s="268" t="s">
        <v>99</v>
      </c>
      <c r="AQ18" s="259">
        <v>16</v>
      </c>
      <c r="AR18" s="355">
        <f>+IF(ISERROR(VLOOKUP(AP18,BD!$B$5:$F$246,2,0)),"",(VLOOKUP(AP18,BD!$B$5:$F$246,2,0)))</f>
        <v>112</v>
      </c>
      <c r="AS18" s="355">
        <f t="shared" si="11"/>
        <v>1792</v>
      </c>
      <c r="AT18" s="326">
        <f>IF(AP18="",0,AQ18*IF(ISERROR(VLOOKUP(AP18,BD!$B$5:$F$246,3,0)),"",(VLOOKUP(AP18,BD!$B$5:$F$246,3,0))))</f>
        <v>336</v>
      </c>
      <c r="AU18" s="326">
        <f>IF(AP18="",0,AQ18*IF(ISERROR(VLOOKUP(AP18,BD!$B$5:$F$246,4,0)),"",(VLOOKUP(AP18,BD!$B$5:$F$246,4,0))))</f>
        <v>46.4</v>
      </c>
      <c r="AV18" s="327">
        <f>IF(AP18="",0,AQ18*IF(ISERROR(VLOOKUP(AP18,BD!$B$5:$F$246,5,0)),"",(VLOOKUP(AP18,BD!$B$5:$F$246,5,0))))</f>
        <v>8</v>
      </c>
      <c r="AW18" s="406"/>
      <c r="AX18" s="268" t="s">
        <v>99</v>
      </c>
      <c r="AY18" s="259">
        <v>4</v>
      </c>
      <c r="AZ18" s="355">
        <f>+IF(ISERROR(VLOOKUP(AX18,BD!$B$5:$F$246,2,0)),"",(VLOOKUP(AX18,BD!$B$5:$F$246,2,0)))</f>
        <v>112</v>
      </c>
      <c r="BA18" s="355">
        <f t="shared" si="12"/>
        <v>448</v>
      </c>
      <c r="BB18" s="326">
        <f>IF(AX18="",0,AY18*IF(ISERROR(VLOOKUP(AX18,BD!$B$5:$F$246,3,0)),"",(VLOOKUP(AX18,BD!$B$5:$F$246,3,0))))</f>
        <v>84</v>
      </c>
      <c r="BC18" s="326">
        <f>IF(AX18="",0,AY18*IF(ISERROR(VLOOKUP(AX18,BD!$B$5:$F$246,4,0)),"",(VLOOKUP(AX18,BD!$B$5:$F$246,4,0))))</f>
        <v>11.6</v>
      </c>
      <c r="BD18" s="327">
        <f>IF(AX18="",0,AY18*IF(ISERROR(VLOOKUP(AX18,BD!$B$5:$F$246,5,0)),"",(VLOOKUP(AX18,BD!$B$5:$F$246,5,0))))</f>
        <v>2</v>
      </c>
    </row>
    <row r="19" spans="1:56" s="262" customFormat="1" ht="12.75" customHeight="1" x14ac:dyDescent="0.25">
      <c r="A19" s="407"/>
      <c r="B19" s="268" t="s">
        <v>104</v>
      </c>
      <c r="C19" s="259">
        <v>5</v>
      </c>
      <c r="D19" s="355">
        <f>+IF(ISERROR(VLOOKUP(B19,BD!$B$5:$F$246,2,0)),"",(VLOOKUP(B19,BD!$B$5:$F$246,2,0)))</f>
        <v>38</v>
      </c>
      <c r="E19" s="355">
        <f t="shared" si="0"/>
        <v>190</v>
      </c>
      <c r="F19" s="326">
        <f>IF(B19="",0,C19*IF(ISERROR(VLOOKUP(B19,BD!$B$5:$F$246,3,0)),"",(VLOOKUP(B19,BD!$B$5:$F$246,3,0))))</f>
        <v>2.5</v>
      </c>
      <c r="G19" s="326">
        <f>IF(B19="",0,C19*IF(ISERROR(VLOOKUP(B19,BD!$B$5:$F$246,4,0)),"",(VLOOKUP(B19,BD!$B$5:$F$246,4,0))))</f>
        <v>0</v>
      </c>
      <c r="H19" s="327">
        <f>IF(B19="",0,C19*IF(ISERROR(VLOOKUP(B19,BD!$B$5:$F$246,5,0)),"",(VLOOKUP(B19,BD!$B$5:$F$246,5,0))))</f>
        <v>45</v>
      </c>
      <c r="I19" s="407"/>
      <c r="J19" s="268" t="s">
        <v>104</v>
      </c>
      <c r="K19" s="255">
        <v>5</v>
      </c>
      <c r="L19" s="355">
        <f>+IF(ISERROR(VLOOKUP(J19,BD!$B$5:$F$246,2,0)),"",(VLOOKUP(J19,BD!$B$5:$F$246,2,0)))</f>
        <v>38</v>
      </c>
      <c r="M19" s="355">
        <f t="shared" si="7"/>
        <v>190</v>
      </c>
      <c r="N19" s="326">
        <f>IF(J19="",0,K19*IF(ISERROR(VLOOKUP(J19,BD!$B$5:$F$246,3,0)),"",(VLOOKUP(J19,BD!$B$5:$F$246,3,0))))</f>
        <v>2.5</v>
      </c>
      <c r="O19" s="326">
        <f>IF(J19="",0,K19*IF(ISERROR(VLOOKUP(J19,BD!$B$5:$F$246,4,0)),"",(VLOOKUP(J19,BD!$B$5:$F$246,4,0))))</f>
        <v>0</v>
      </c>
      <c r="P19" s="327">
        <f>IF(J19="",0,K19*IF(ISERROR(VLOOKUP(J19,BD!$B$5:$F$246,5,0)),"",(VLOOKUP(J19,BD!$B$5:$F$246,5,0))))</f>
        <v>45</v>
      </c>
      <c r="Q19" s="407"/>
      <c r="R19" s="268" t="s">
        <v>104</v>
      </c>
      <c r="S19" s="259">
        <v>12</v>
      </c>
      <c r="T19" s="355">
        <f>+IF(ISERROR(VLOOKUP(R19,BD!$B$5:$F$246,2,0)),"",(VLOOKUP(R19,BD!$B$5:$F$246,2,0)))</f>
        <v>38</v>
      </c>
      <c r="U19" s="355">
        <f t="shared" si="8"/>
        <v>456</v>
      </c>
      <c r="V19" s="326">
        <f>IF(R19="",0,S19*IF(ISERROR(VLOOKUP(R19,BD!$B$5:$F$246,3,0)),"",(VLOOKUP(R19,BD!$B$5:$F$246,3,0))))</f>
        <v>6</v>
      </c>
      <c r="W19" s="326">
        <f>IF(R19="",0,S19*IF(ISERROR(VLOOKUP(R19,BD!$B$5:$F$246,4,0)),"",(VLOOKUP(R19,BD!$B$5:$F$246,4,0))))</f>
        <v>0</v>
      </c>
      <c r="X19" s="327">
        <f>IF(R19="",0,S19*IF(ISERROR(VLOOKUP(R19,BD!$B$5:$F$246,5,0)),"",(VLOOKUP(R19,BD!$B$5:$F$246,5,0))))</f>
        <v>108</v>
      </c>
      <c r="Y19" s="407"/>
      <c r="Z19" s="268" t="s">
        <v>104</v>
      </c>
      <c r="AA19" s="259">
        <v>5</v>
      </c>
      <c r="AB19" s="355">
        <f>+IF(ISERROR(VLOOKUP(Z19,BD!$B$5:$F$246,2,0)),"",(VLOOKUP(Z19,BD!$B$5:$F$246,2,0)))</f>
        <v>38</v>
      </c>
      <c r="AC19" s="355">
        <f t="shared" si="9"/>
        <v>190</v>
      </c>
      <c r="AD19" s="326">
        <f>IF(Z19="",0,AA19*IF(ISERROR(VLOOKUP(Z19,BD!$B$5:$F$246,3,0)),"",(VLOOKUP(Z19,BD!$B$5:$F$246,3,0))))</f>
        <v>2.5</v>
      </c>
      <c r="AE19" s="326">
        <f>IF(Z19="",0,AA19*IF(ISERROR(VLOOKUP(Z19,BD!$B$5:$F$246,4,0)),"",(VLOOKUP(Z19,BD!$B$5:$F$246,4,0))))</f>
        <v>0</v>
      </c>
      <c r="AF19" s="327">
        <f>IF(Z19="",0,AA19*IF(ISERROR(VLOOKUP(Z19,BD!$B$5:$F$246,5,0)),"",(VLOOKUP(Z19,BD!$B$5:$F$246,5,0))))</f>
        <v>45</v>
      </c>
      <c r="AG19" s="407"/>
      <c r="AH19" s="268" t="s">
        <v>104</v>
      </c>
      <c r="AI19" s="259">
        <v>5</v>
      </c>
      <c r="AJ19" s="355">
        <f>+IF(ISERROR(VLOOKUP(AH19,BD!$B$5:$F$246,2,0)),"",(VLOOKUP(AH19,BD!$B$5:$F$246,2,0)))</f>
        <v>38</v>
      </c>
      <c r="AK19" s="355">
        <f t="shared" si="10"/>
        <v>190</v>
      </c>
      <c r="AL19" s="326">
        <f>IF(AH19="",0,AI19*IF(ISERROR(VLOOKUP(AH19,BD!$B$5:$F$246,3,0)),"",(VLOOKUP(AH19,BD!$B$5:$F$246,3,0))))</f>
        <v>2.5</v>
      </c>
      <c r="AM19" s="326">
        <f>IF(AH19="",0,AI19*IF(ISERROR(VLOOKUP(AH19,BD!$B$5:$F$246,4,0)),"",(VLOOKUP(AH19,BD!$B$5:$F$246,4,0))))</f>
        <v>0</v>
      </c>
      <c r="AN19" s="327">
        <f>IF(AH19="",0,AI19*IF(ISERROR(VLOOKUP(AH19,BD!$B$5:$F$246,5,0)),"",(VLOOKUP(AH19,BD!$B$5:$F$246,5,0))))</f>
        <v>45</v>
      </c>
      <c r="AO19" s="407"/>
      <c r="AP19" s="268" t="s">
        <v>104</v>
      </c>
      <c r="AQ19" s="259">
        <v>16</v>
      </c>
      <c r="AR19" s="355">
        <f>+IF(ISERROR(VLOOKUP(AP19,BD!$B$5:$F$246,2,0)),"",(VLOOKUP(AP19,BD!$B$5:$F$246,2,0)))</f>
        <v>38</v>
      </c>
      <c r="AS19" s="355">
        <f t="shared" si="11"/>
        <v>608</v>
      </c>
      <c r="AT19" s="326">
        <f>IF(AP19="",0,AQ19*IF(ISERROR(VLOOKUP(AP19,BD!$B$5:$F$246,3,0)),"",(VLOOKUP(AP19,BD!$B$5:$F$246,3,0))))</f>
        <v>8</v>
      </c>
      <c r="AU19" s="326">
        <f>IF(AP19="",0,AQ19*IF(ISERROR(VLOOKUP(AP19,BD!$B$5:$F$246,4,0)),"",(VLOOKUP(AP19,BD!$B$5:$F$246,4,0))))</f>
        <v>0</v>
      </c>
      <c r="AV19" s="327">
        <f>IF(AP19="",0,AQ19*IF(ISERROR(VLOOKUP(AP19,BD!$B$5:$F$246,5,0)),"",(VLOOKUP(AP19,BD!$B$5:$F$246,5,0))))</f>
        <v>144</v>
      </c>
      <c r="AW19" s="407"/>
      <c r="AX19" s="268" t="s">
        <v>104</v>
      </c>
      <c r="AY19" s="259">
        <v>4</v>
      </c>
      <c r="AZ19" s="355">
        <f>+IF(ISERROR(VLOOKUP(AX19,BD!$B$5:$F$246,2,0)),"",(VLOOKUP(AX19,BD!$B$5:$F$246,2,0)))</f>
        <v>38</v>
      </c>
      <c r="BA19" s="355">
        <f t="shared" si="12"/>
        <v>152</v>
      </c>
      <c r="BB19" s="326">
        <f>IF(AX19="",0,AY19*IF(ISERROR(VLOOKUP(AX19,BD!$B$5:$F$246,3,0)),"",(VLOOKUP(AX19,BD!$B$5:$F$246,3,0))))</f>
        <v>2</v>
      </c>
      <c r="BC19" s="326">
        <f>IF(AX19="",0,AY19*IF(ISERROR(VLOOKUP(AX19,BD!$B$5:$F$246,4,0)),"",(VLOOKUP(AX19,BD!$B$5:$F$246,4,0))))</f>
        <v>0</v>
      </c>
      <c r="BD19" s="327">
        <f>IF(AX19="",0,AY19*IF(ISERROR(VLOOKUP(AX19,BD!$B$5:$F$246,5,0)),"",(VLOOKUP(AX19,BD!$B$5:$F$246,5,0))))</f>
        <v>36</v>
      </c>
    </row>
    <row r="20" spans="1:56" s="262" customFormat="1" ht="20.25" customHeight="1" x14ac:dyDescent="0.25">
      <c r="A20" s="336">
        <v>0.3</v>
      </c>
      <c r="B20" s="255"/>
      <c r="C20" s="270"/>
      <c r="D20" s="355"/>
      <c r="E20" s="355"/>
      <c r="F20" s="326">
        <f>IF(B20="",0,C20*IF(ISERROR(VLOOKUP(B20,BD!$B$5:$F$246,3,0)),"",(VLOOKUP(B20,BD!$B$5:$F$246,3,0))))</f>
        <v>0</v>
      </c>
      <c r="G20" s="326">
        <f>IF(B20="",0,C20*IF(ISERROR(VLOOKUP(B20,BD!$B$5:$F$246,4,0)),"",(VLOOKUP(B20,BD!$B$5:$F$246,4,0))))</f>
        <v>0</v>
      </c>
      <c r="H20" s="327">
        <f>IF(B20="",0,C20*IF(ISERROR(VLOOKUP(B20,BD!$B$5:$F$246,5,0)),"",(VLOOKUP(B20,BD!$B$5:$F$246,5,0))))</f>
        <v>0</v>
      </c>
      <c r="I20" s="336">
        <v>0.4</v>
      </c>
      <c r="J20" s="255"/>
      <c r="K20" s="270"/>
      <c r="L20" s="355"/>
      <c r="M20" s="355"/>
      <c r="N20" s="326">
        <f>IF(J20="",0,K20*IF(ISERROR(VLOOKUP(J20,BD!$B$5:$F$246,3,0)),"",(VLOOKUP(J20,BD!$B$5:$F$246,3,0))))</f>
        <v>0</v>
      </c>
      <c r="O20" s="326">
        <f>IF(J20="",0,K20*IF(ISERROR(VLOOKUP(J20,BD!$B$5:$F$246,4,0)),"",(VLOOKUP(J20,BD!$B$5:$F$246,4,0))))</f>
        <v>0</v>
      </c>
      <c r="P20" s="327">
        <f>IF(J20="",0,K20*IF(ISERROR(VLOOKUP(J20,BD!$B$5:$F$246,5,0)),"",(VLOOKUP(J20,BD!$B$5:$F$246,5,0))))</f>
        <v>0</v>
      </c>
      <c r="Q20" s="336">
        <v>0.35</v>
      </c>
      <c r="R20" s="255"/>
      <c r="S20" s="270"/>
      <c r="T20" s="355"/>
      <c r="U20" s="355"/>
      <c r="V20" s="326">
        <f>IF(R20="",0,S20*IF(ISERROR(VLOOKUP(R20,BD!$B$5:$F$246,3,0)),"",(VLOOKUP(R20,BD!$B$5:$F$246,3,0))))</f>
        <v>0</v>
      </c>
      <c r="W20" s="326">
        <f>IF(R20="",0,S20*IF(ISERROR(VLOOKUP(R20,BD!$B$5:$F$246,4,0)),"",(VLOOKUP(R20,BD!$B$5:$F$246,4,0))))</f>
        <v>0</v>
      </c>
      <c r="X20" s="327">
        <f>IF(R20="",0,S20*IF(ISERROR(VLOOKUP(R20,BD!$B$5:$F$246,5,0)),"",(VLOOKUP(R20,BD!$B$5:$F$246,5,0))))</f>
        <v>0</v>
      </c>
      <c r="Y20" s="336">
        <v>0.3</v>
      </c>
      <c r="Z20" s="278"/>
      <c r="AA20" s="270"/>
      <c r="AB20" s="355"/>
      <c r="AC20" s="355"/>
      <c r="AD20" s="326">
        <f>IF(Z20="",0,AA20*IF(ISERROR(VLOOKUP(Z20,BD!$B$5:$F$246,3,0)),"",(VLOOKUP(Z20,BD!$B$5:$F$246,3,0))))</f>
        <v>0</v>
      </c>
      <c r="AE20" s="326">
        <f>IF(Z20="",0,AA20*IF(ISERROR(VLOOKUP(Z20,BD!$B$5:$F$246,4,0)),"",(VLOOKUP(Z20,BD!$B$5:$F$246,4,0))))</f>
        <v>0</v>
      </c>
      <c r="AF20" s="327">
        <f>IF(Z20="",0,AA20*IF(ISERROR(VLOOKUP(Z20,BD!$B$5:$F$246,5,0)),"",(VLOOKUP(Z20,BD!$B$5:$F$246,5,0))))</f>
        <v>0</v>
      </c>
      <c r="AG20" s="336">
        <v>0.3</v>
      </c>
      <c r="AH20" s="278"/>
      <c r="AI20" s="270"/>
      <c r="AJ20" s="355"/>
      <c r="AK20" s="355"/>
      <c r="AL20" s="326">
        <f>IF(AH20="",0,AI20*IF(ISERROR(VLOOKUP(AH20,BD!$B$5:$F$246,3,0)),"",(VLOOKUP(AH20,BD!$B$5:$F$246,3,0))))</f>
        <v>0</v>
      </c>
      <c r="AM20" s="326">
        <f>IF(AH20="",0,AI20*IF(ISERROR(VLOOKUP(AH20,BD!$B$5:$F$246,4,0)),"",(VLOOKUP(AH20,BD!$B$5:$F$246,4,0))))</f>
        <v>0</v>
      </c>
      <c r="AN20" s="327">
        <f>IF(AH20="",0,AI20*IF(ISERROR(VLOOKUP(AH20,BD!$B$5:$F$246,5,0)),"",(VLOOKUP(AH20,BD!$B$5:$F$246,5,0))))</f>
        <v>0</v>
      </c>
      <c r="AO20" s="336">
        <v>0.25</v>
      </c>
      <c r="AP20" s="278"/>
      <c r="AQ20" s="270"/>
      <c r="AR20" s="355"/>
      <c r="AS20" s="355"/>
      <c r="AT20" s="326">
        <f>IF(AP20="",0,AQ20*IF(ISERROR(VLOOKUP(AP20,BD!$B$5:$F$246,3,0)),"",(VLOOKUP(AP20,BD!$B$5:$F$246,3,0))))</f>
        <v>0</v>
      </c>
      <c r="AU20" s="326">
        <f>IF(AP20="",0,AQ20*IF(ISERROR(VLOOKUP(AP20,BD!$B$5:$F$246,4,0)),"",(VLOOKUP(AP20,BD!$B$5:$F$246,4,0))))</f>
        <v>0</v>
      </c>
      <c r="AV20" s="327">
        <f>IF(AP20="",0,AQ20*IF(ISERROR(VLOOKUP(AP20,BD!$B$5:$F$246,5,0)),"",(VLOOKUP(AP20,BD!$B$5:$F$246,5,0))))</f>
        <v>0</v>
      </c>
      <c r="AW20" s="336">
        <v>0.3</v>
      </c>
      <c r="AX20" s="278"/>
      <c r="AY20" s="270"/>
      <c r="AZ20" s="355"/>
      <c r="BA20" s="355"/>
      <c r="BB20" s="326">
        <f>IF(AX20="",0,AY20*IF(ISERROR(VLOOKUP(AX20,BD!$B$5:$F$246,3,0)),"",(VLOOKUP(AX20,BD!$B$5:$F$246,3,0))))</f>
        <v>0</v>
      </c>
      <c r="BC20" s="326">
        <f>IF(AX20="",0,AY20*IF(ISERROR(VLOOKUP(AX20,BD!$B$5:$F$246,4,0)),"",(VLOOKUP(AX20,BD!$B$5:$F$246,4,0))))</f>
        <v>0</v>
      </c>
      <c r="BD20" s="327">
        <f>IF(AX20="",0,AY20*IF(ISERROR(VLOOKUP(AX20,BD!$B$5:$F$246,5,0)),"",(VLOOKUP(AX20,BD!$B$5:$F$246,5,0))))</f>
        <v>0</v>
      </c>
    </row>
    <row r="21" spans="1:56" s="262" customFormat="1" ht="12.75" customHeight="1" x14ac:dyDescent="0.25">
      <c r="A21" s="405" t="s">
        <v>23</v>
      </c>
      <c r="B21" s="268" t="s">
        <v>106</v>
      </c>
      <c r="C21" s="259">
        <v>2</v>
      </c>
      <c r="D21" s="355">
        <f>+IF(ISERROR(VLOOKUP(B21,BD!$B$5:$F$246,2,0)),"",(VLOOKUP(B21,BD!$B$5:$F$246,2,0)))</f>
        <v>85</v>
      </c>
      <c r="E21" s="355">
        <f t="shared" si="0"/>
        <v>170</v>
      </c>
      <c r="F21" s="326">
        <f>IF(B21="",0,C21*IF(ISERROR(VLOOKUP(B21,BD!$B$5:$F$246,3,0)),"",(VLOOKUP(B21,BD!$B$5:$F$246,3,0))))</f>
        <v>38</v>
      </c>
      <c r="G21" s="326">
        <f>IF(B21="",0,C21*IF(ISERROR(VLOOKUP(B21,BD!$B$5:$F$246,4,0)),"",(VLOOKUP(B21,BD!$B$5:$F$246,4,0))))</f>
        <v>2</v>
      </c>
      <c r="H21" s="327">
        <f>IF(B21="",0,C21*IF(ISERROR(VLOOKUP(B21,BD!$B$5:$F$246,5,0)),"",(VLOOKUP(B21,BD!$B$5:$F$246,5,0))))</f>
        <v>0</v>
      </c>
      <c r="I21" s="405" t="s">
        <v>23</v>
      </c>
      <c r="J21" s="268" t="s">
        <v>106</v>
      </c>
      <c r="K21" s="255">
        <v>7</v>
      </c>
      <c r="L21" s="355">
        <f>+IF(ISERROR(VLOOKUP(J21,BD!$B$5:$F$246,2,0)),"",(VLOOKUP(J21,BD!$B$5:$F$246,2,0)))</f>
        <v>85</v>
      </c>
      <c r="M21" s="355">
        <f t="shared" ref="M21:M26" si="13">IF(L21="",0,K21*L21)</f>
        <v>595</v>
      </c>
      <c r="N21" s="326">
        <f>IF(J21="",0,K21*IF(ISERROR(VLOOKUP(J21,BD!$B$5:$F$246,3,0)),"",(VLOOKUP(J21,BD!$B$5:$F$246,3,0))))</f>
        <v>133</v>
      </c>
      <c r="O21" s="326">
        <f>IF(J21="",0,K21*IF(ISERROR(VLOOKUP(J21,BD!$B$5:$F$246,4,0)),"",(VLOOKUP(J21,BD!$B$5:$F$246,4,0))))</f>
        <v>7</v>
      </c>
      <c r="P21" s="327">
        <f>IF(J21="",0,K21*IF(ISERROR(VLOOKUP(J21,BD!$B$5:$F$246,5,0)),"",(VLOOKUP(J21,BD!$B$5:$F$246,5,0))))</f>
        <v>0</v>
      </c>
      <c r="Q21" s="405" t="s">
        <v>23</v>
      </c>
      <c r="R21" s="268" t="s">
        <v>107</v>
      </c>
      <c r="S21" s="259">
        <v>4</v>
      </c>
      <c r="T21" s="355">
        <f>+IF(ISERROR(VLOOKUP(R21,BD!$B$5:$F$246,2,0)),"",(VLOOKUP(R21,BD!$B$5:$F$246,2,0)))</f>
        <v>68</v>
      </c>
      <c r="U21" s="355">
        <f t="shared" ref="U21:U26" si="14">IF(T21="",0,S21*T21)</f>
        <v>272</v>
      </c>
      <c r="V21" s="326">
        <f>IF(R21="",0,S21*IF(ISERROR(VLOOKUP(R21,BD!$B$5:$F$246,3,0)),"",(VLOOKUP(R21,BD!$B$5:$F$246,3,0))))</f>
        <v>60</v>
      </c>
      <c r="W21" s="326">
        <f>IF(R21="",0,S21*IF(ISERROR(VLOOKUP(R21,BD!$B$5:$F$246,4,0)),"",(VLOOKUP(R21,BD!$B$5:$F$246,4,0))))</f>
        <v>2.8</v>
      </c>
      <c r="X21" s="327">
        <f>IF(R21="",0,S21*IF(ISERROR(VLOOKUP(R21,BD!$B$5:$F$246,5,0)),"",(VLOOKUP(R21,BD!$B$5:$F$246,5,0))))</f>
        <v>0</v>
      </c>
      <c r="Y21" s="405" t="s">
        <v>23</v>
      </c>
      <c r="Z21" s="268"/>
      <c r="AA21" s="259"/>
      <c r="AB21" s="355" t="str">
        <f>+IF(ISERROR(VLOOKUP(Z21,BD!$B$5:$F$246,2,0)),"",(VLOOKUP(Z21,BD!$B$5:$F$246,2,0)))</f>
        <v/>
      </c>
      <c r="AC21" s="355">
        <f t="shared" ref="AC21:AC26" si="15">IF(AB21="",0,AA21*AB21)</f>
        <v>0</v>
      </c>
      <c r="AD21" s="326">
        <f>IF(Z21="",0,AA21*IF(ISERROR(VLOOKUP(Z21,BD!$B$5:$F$246,3,0)),"",(VLOOKUP(Z21,BD!$B$5:$F$246,3,0))))</f>
        <v>0</v>
      </c>
      <c r="AE21" s="326">
        <f>IF(Z21="",0,AA21*IF(ISERROR(VLOOKUP(Z21,BD!$B$5:$F$246,4,0)),"",(VLOOKUP(Z21,BD!$B$5:$F$246,4,0))))</f>
        <v>0</v>
      </c>
      <c r="AF21" s="327">
        <f>IF(Z21="",0,AA21*IF(ISERROR(VLOOKUP(Z21,BD!$B$5:$F$246,5,0)),"",(VLOOKUP(Z21,BD!$B$5:$F$246,5,0))))</f>
        <v>0</v>
      </c>
      <c r="AG21" s="405" t="s">
        <v>23</v>
      </c>
      <c r="AH21" s="268"/>
      <c r="AI21" s="259"/>
      <c r="AJ21" s="355" t="str">
        <f>+IF(ISERROR(VLOOKUP(AH21,BD!$B$5:$F$246,2,0)),"",(VLOOKUP(AH21,BD!$B$5:$F$246,2,0)))</f>
        <v/>
      </c>
      <c r="AK21" s="355">
        <f t="shared" ref="AK21:AK26" si="16">IF(AJ21="",0,AI21*AJ21)</f>
        <v>0</v>
      </c>
      <c r="AL21" s="326">
        <f>IF(AH21="",0,AI21*IF(ISERROR(VLOOKUP(AH21,BD!$B$5:$F$246,3,0)),"",(VLOOKUP(AH21,BD!$B$5:$F$246,3,0))))</f>
        <v>0</v>
      </c>
      <c r="AM21" s="326">
        <f>IF(AH21="",0,AI21*IF(ISERROR(VLOOKUP(AH21,BD!$B$5:$F$246,4,0)),"",(VLOOKUP(AH21,BD!$B$5:$F$246,4,0))))</f>
        <v>0</v>
      </c>
      <c r="AN21" s="327">
        <f>IF(AH21="",0,AI21*IF(ISERROR(VLOOKUP(AH21,BD!$B$5:$F$246,5,0)),"",(VLOOKUP(AH21,BD!$B$5:$F$246,5,0))))</f>
        <v>0</v>
      </c>
      <c r="AO21" s="405" t="s">
        <v>23</v>
      </c>
      <c r="AP21" s="268"/>
      <c r="AQ21" s="259"/>
      <c r="AR21" s="355" t="str">
        <f>+IF(ISERROR(VLOOKUP(AP21,BD!$B$5:$F$246,2,0)),"",(VLOOKUP(AP21,BD!$B$5:$F$246,2,0)))</f>
        <v/>
      </c>
      <c r="AS21" s="355">
        <f t="shared" ref="AS21:AS26" si="17">IF(AR21="",0,AQ21*AR21)</f>
        <v>0</v>
      </c>
      <c r="AT21" s="326">
        <f>IF(AP21="",0,AQ21*IF(ISERROR(VLOOKUP(AP21,BD!$B$5:$F$246,3,0)),"",(VLOOKUP(AP21,BD!$B$5:$F$246,3,0))))</f>
        <v>0</v>
      </c>
      <c r="AU21" s="326">
        <f>IF(AP21="",0,AQ21*IF(ISERROR(VLOOKUP(AP21,BD!$B$5:$F$246,4,0)),"",(VLOOKUP(AP21,BD!$B$5:$F$246,4,0))))</f>
        <v>0</v>
      </c>
      <c r="AV21" s="327">
        <f>IF(AP21="",0,AQ21*IF(ISERROR(VLOOKUP(AP21,BD!$B$5:$F$246,5,0)),"",(VLOOKUP(AP21,BD!$B$5:$F$246,5,0))))</f>
        <v>0</v>
      </c>
      <c r="AW21" s="405" t="s">
        <v>23</v>
      </c>
      <c r="AX21" s="268"/>
      <c r="AY21" s="259"/>
      <c r="AZ21" s="355" t="str">
        <f>+IF(ISERROR(VLOOKUP(AX21,BD!$B$5:$F$246,2,0)),"",(VLOOKUP(AX21,BD!$B$5:$F$246,2,0)))</f>
        <v/>
      </c>
      <c r="BA21" s="355">
        <f t="shared" ref="BA21:BA26" si="18">IF(AZ21="",0,AY21*AZ21)</f>
        <v>0</v>
      </c>
      <c r="BB21" s="326">
        <f>IF(AX21="",0,AY21*IF(ISERROR(VLOOKUP(AX21,BD!$B$5:$F$246,3,0)),"",(VLOOKUP(AX21,BD!$B$5:$F$246,3,0))))</f>
        <v>0</v>
      </c>
      <c r="BC21" s="326">
        <f>IF(AX21="",0,AY21*IF(ISERROR(VLOOKUP(AX21,BD!$B$5:$F$246,4,0)),"",(VLOOKUP(AX21,BD!$B$5:$F$246,4,0))))</f>
        <v>0</v>
      </c>
      <c r="BD21" s="327">
        <f>IF(AX21="",0,AY21*IF(ISERROR(VLOOKUP(AX21,BD!$B$5:$F$246,5,0)),"",(VLOOKUP(AX21,BD!$B$5:$F$246,5,0))))</f>
        <v>0</v>
      </c>
    </row>
    <row r="22" spans="1:56" s="262" customFormat="1" ht="12.75" customHeight="1" x14ac:dyDescent="0.25">
      <c r="A22" s="406"/>
      <c r="B22" s="268" t="s">
        <v>125</v>
      </c>
      <c r="C22" s="259">
        <v>2</v>
      </c>
      <c r="D22" s="355">
        <f>+IF(ISERROR(VLOOKUP(B22,BD!$B$5:$F$246,2,0)),"",(VLOOKUP(B22,BD!$B$5:$F$246,2,0)))</f>
        <v>643</v>
      </c>
      <c r="E22" s="355">
        <f t="shared" si="0"/>
        <v>1286</v>
      </c>
      <c r="F22" s="326">
        <f>IF(B22="",0,C22*IF(ISERROR(VLOOKUP(B22,BD!$B$5:$F$246,3,0)),"",(VLOOKUP(B22,BD!$B$5:$F$246,3,0))))</f>
        <v>14.6</v>
      </c>
      <c r="G22" s="326">
        <f>IF(B22="",0,C22*IF(ISERROR(VLOOKUP(B22,BD!$B$5:$F$246,4,0)),"",(VLOOKUP(B22,BD!$B$5:$F$246,4,0))))</f>
        <v>122</v>
      </c>
      <c r="H22" s="327">
        <f>IF(B22="",0,C22*IF(ISERROR(VLOOKUP(B22,BD!$B$5:$F$246,5,0)),"",(VLOOKUP(B22,BD!$B$5:$F$246,5,0))))</f>
        <v>29</v>
      </c>
      <c r="I22" s="406"/>
      <c r="J22" s="268" t="s">
        <v>112</v>
      </c>
      <c r="K22" s="255">
        <v>7</v>
      </c>
      <c r="L22" s="355">
        <f>+IF(ISERROR(VLOOKUP(J22,BD!$B$5:$F$246,2,0)),"",(VLOOKUP(J22,BD!$B$5:$F$246,2,0)))</f>
        <v>222</v>
      </c>
      <c r="M22" s="355">
        <f t="shared" si="13"/>
        <v>1554</v>
      </c>
      <c r="N22" s="326">
        <f>IF(J22="",0,K22*IF(ISERROR(VLOOKUP(J22,BD!$B$5:$F$246,3,0)),"",(VLOOKUP(J22,BD!$B$5:$F$246,3,0))))</f>
        <v>133.70000000000002</v>
      </c>
      <c r="O22" s="326">
        <f>IF(J22="",0,K22*IF(ISERROR(VLOOKUP(J22,BD!$B$5:$F$246,4,0)),"",(VLOOKUP(J22,BD!$B$5:$F$246,4,0))))</f>
        <v>16.099999999999998</v>
      </c>
      <c r="P22" s="327">
        <f>IF(J22="",0,K22*IF(ISERROR(VLOOKUP(J22,BD!$B$5:$F$246,5,0)),"",(VLOOKUP(J22,BD!$B$5:$F$246,5,0))))</f>
        <v>106.39999999999999</v>
      </c>
      <c r="Q22" s="406"/>
      <c r="R22" s="268" t="s">
        <v>114</v>
      </c>
      <c r="S22" s="259">
        <v>4</v>
      </c>
      <c r="T22" s="355">
        <f>+IF(ISERROR(VLOOKUP(R22,BD!$B$5:$F$246,2,0)),"",(VLOOKUP(R22,BD!$B$5:$F$246,2,0)))</f>
        <v>850</v>
      </c>
      <c r="U22" s="355">
        <f t="shared" si="14"/>
        <v>3400</v>
      </c>
      <c r="V22" s="326">
        <f>IF(R22="",0,S22*IF(ISERROR(VLOOKUP(R22,BD!$B$5:$F$246,3,0)),"",(VLOOKUP(R22,BD!$B$5:$F$246,3,0))))</f>
        <v>192</v>
      </c>
      <c r="W22" s="326">
        <f>IF(R22="",0,S22*IF(ISERROR(VLOOKUP(R22,BD!$B$5:$F$246,4,0)),"",(VLOOKUP(R22,BD!$B$5:$F$246,4,0))))</f>
        <v>204</v>
      </c>
      <c r="X22" s="327">
        <f>IF(R22="",0,S22*IF(ISERROR(VLOOKUP(R22,BD!$B$5:$F$246,5,0)),"",(VLOOKUP(R22,BD!$B$5:$F$246,5,0))))</f>
        <v>200</v>
      </c>
      <c r="Y22" s="406"/>
      <c r="Z22" s="268" t="s">
        <v>120</v>
      </c>
      <c r="AA22" s="259">
        <v>3</v>
      </c>
      <c r="AB22" s="355">
        <f>+IF(ISERROR(VLOOKUP(Z22,BD!$B$5:$F$246,2,0)),"",(VLOOKUP(Z22,BD!$B$5:$F$246,2,0)))</f>
        <v>337</v>
      </c>
      <c r="AC22" s="355">
        <f t="shared" si="15"/>
        <v>1011</v>
      </c>
      <c r="AD22" s="326">
        <f>IF(Z22="",0,AA22*IF(ISERROR(VLOOKUP(Z22,BD!$B$5:$F$246,3,0)),"",(VLOOKUP(Z22,BD!$B$5:$F$246,3,0))))</f>
        <v>33.299999999999997</v>
      </c>
      <c r="AE22" s="326">
        <f>IF(Z22="",0,AA22*IF(ISERROR(VLOOKUP(Z22,BD!$B$5:$F$246,4,0)),"",(VLOOKUP(Z22,BD!$B$5:$F$246,4,0))))</f>
        <v>20.399999999999999</v>
      </c>
      <c r="AF22" s="327">
        <f>IF(Z22="",0,AA22*IF(ISERROR(VLOOKUP(Z22,BD!$B$5:$F$246,5,0)),"",(VLOOKUP(Z22,BD!$B$5:$F$246,5,0))))</f>
        <v>173.39999999999998</v>
      </c>
      <c r="AG22" s="406"/>
      <c r="AH22" s="268" t="s">
        <v>110</v>
      </c>
      <c r="AI22" s="259">
        <v>1</v>
      </c>
      <c r="AJ22" s="355">
        <f>+IF(ISERROR(VLOOKUP(AH22,BD!$B$5:$F$246,2,0)),"",(VLOOKUP(AH22,BD!$B$5:$F$246,2,0)))</f>
        <v>453.4</v>
      </c>
      <c r="AK22" s="355">
        <f t="shared" si="16"/>
        <v>453.4</v>
      </c>
      <c r="AL22" s="326">
        <f>IF(AH22="",0,AI22*IF(ISERROR(VLOOKUP(AH22,BD!$B$5:$F$246,3,0)),"",(VLOOKUP(AH22,BD!$B$5:$F$246,3,0))))</f>
        <v>5.4</v>
      </c>
      <c r="AM22" s="326">
        <f>IF(AH22="",0,AI22*IF(ISERROR(VLOOKUP(AH22,BD!$B$5:$F$246,4,0)),"",(VLOOKUP(AH22,BD!$B$5:$F$246,4,0))))</f>
        <v>22.2</v>
      </c>
      <c r="AN22" s="327">
        <f>IF(AH22="",0,AI22*IF(ISERROR(VLOOKUP(AH22,BD!$B$5:$F$246,5,0)),"",(VLOOKUP(AH22,BD!$B$5:$F$246,5,0))))</f>
        <v>58</v>
      </c>
      <c r="AO22" s="406"/>
      <c r="AP22" s="268" t="s">
        <v>112</v>
      </c>
      <c r="AQ22" s="259">
        <v>8</v>
      </c>
      <c r="AR22" s="355">
        <f>+IF(ISERROR(VLOOKUP(AP22,BD!$B$5:$F$246,2,0)),"",(VLOOKUP(AP22,BD!$B$5:$F$246,2,0)))</f>
        <v>222</v>
      </c>
      <c r="AS22" s="355">
        <f t="shared" si="17"/>
        <v>1776</v>
      </c>
      <c r="AT22" s="326">
        <f>IF(AP22="",0,AQ22*IF(ISERROR(VLOOKUP(AP22,BD!$B$5:$F$246,3,0)),"",(VLOOKUP(AP22,BD!$B$5:$F$246,3,0))))</f>
        <v>152.80000000000001</v>
      </c>
      <c r="AU22" s="326">
        <f>IF(AP22="",0,AQ22*IF(ISERROR(VLOOKUP(AP22,BD!$B$5:$F$246,4,0)),"",(VLOOKUP(AP22,BD!$B$5:$F$246,4,0))))</f>
        <v>18.399999999999999</v>
      </c>
      <c r="AV22" s="327">
        <f>IF(AP22="",0,AQ22*IF(ISERROR(VLOOKUP(AP22,BD!$B$5:$F$246,5,0)),"",(VLOOKUP(AP22,BD!$B$5:$F$246,5,0))))</f>
        <v>121.6</v>
      </c>
      <c r="AW22" s="406"/>
      <c r="AX22" s="268" t="s">
        <v>121</v>
      </c>
      <c r="AY22" s="259">
        <v>2</v>
      </c>
      <c r="AZ22" s="355">
        <f>+IF(ISERROR(VLOOKUP(AX22,BD!$B$5:$F$246,2,0)),"",(VLOOKUP(AX22,BD!$B$5:$F$246,2,0)))</f>
        <v>342</v>
      </c>
      <c r="BA22" s="355">
        <f t="shared" si="18"/>
        <v>684</v>
      </c>
      <c r="BB22" s="326">
        <f>IF(AX22="",0,AY22*IF(ISERROR(VLOOKUP(AX22,BD!$B$5:$F$246,3,0)),"",(VLOOKUP(AX22,BD!$B$5:$F$246,3,0))))</f>
        <v>20.2</v>
      </c>
      <c r="BC22" s="326">
        <f>IF(AX22="",0,AY22*IF(ISERROR(VLOOKUP(AX22,BD!$B$5:$F$246,4,0)),"",(VLOOKUP(AX22,BD!$B$5:$F$246,4,0))))</f>
        <v>12.6</v>
      </c>
      <c r="BD22" s="327">
        <f>IF(AX22="",0,AY22*IF(ISERROR(VLOOKUP(AX22,BD!$B$5:$F$246,5,0)),"",(VLOOKUP(AX22,BD!$B$5:$F$246,5,0))))</f>
        <v>122.6</v>
      </c>
    </row>
    <row r="23" spans="1:56" s="262" customFormat="1" ht="12.75" customHeight="1" x14ac:dyDescent="0.25">
      <c r="A23" s="406"/>
      <c r="B23" s="268" t="s">
        <v>131</v>
      </c>
      <c r="C23" s="259">
        <v>2</v>
      </c>
      <c r="D23" s="355">
        <f>+IF(ISERROR(VLOOKUP(B23,BD!$B$5:$F$246,2,0)),"",ROUND(VLOOKUP(B23,BD!$B$5:$F$246,2,0),2))</f>
        <v>283</v>
      </c>
      <c r="E23" s="355">
        <f t="shared" si="0"/>
        <v>566</v>
      </c>
      <c r="F23" s="326">
        <f>IF(B23="",0,C23*IF(ISERROR(VLOOKUP(B23,BD!$B$5:$F$246,3,0)),"",(VLOOKUP(B23,BD!$B$5:$F$246,3,0))))</f>
        <v>17</v>
      </c>
      <c r="G23" s="326">
        <f>IF(B23="",0,C23*IF(ISERROR(VLOOKUP(B23,BD!$B$5:$F$246,4,0)),"",(VLOOKUP(B23,BD!$B$5:$F$246,4,0))))</f>
        <v>4</v>
      </c>
      <c r="H23" s="327">
        <f>IF(B23="",0,C23*IF(ISERROR(VLOOKUP(B23,BD!$B$5:$F$246,5,0)),"",(VLOOKUP(B23,BD!$B$5:$F$246,5,0))))</f>
        <v>118</v>
      </c>
      <c r="I23" s="406"/>
      <c r="J23" s="268" t="s">
        <v>128</v>
      </c>
      <c r="K23" s="255">
        <v>6</v>
      </c>
      <c r="L23" s="355">
        <f>+IF(ISERROR(VLOOKUP(J23,BD!$B$5:$F$246,2,0)),"",(VLOOKUP(J23,BD!$B$5:$F$246,2,0)))</f>
        <v>184</v>
      </c>
      <c r="M23" s="355">
        <f t="shared" si="13"/>
        <v>1104</v>
      </c>
      <c r="N23" s="326">
        <f>IF(J23="",0,K23*IF(ISERROR(VLOOKUP(J23,BD!$B$5:$F$246,3,0)),"",(VLOOKUP(J23,BD!$B$5:$F$246,3,0))))</f>
        <v>83.4</v>
      </c>
      <c r="O23" s="326">
        <f>IF(J23="",0,K23*IF(ISERROR(VLOOKUP(J23,BD!$B$5:$F$246,4,0)),"",(VLOOKUP(J23,BD!$B$5:$F$246,4,0))))</f>
        <v>79.800000000000011</v>
      </c>
      <c r="P23" s="327">
        <f>IF(J23="",0,K23*IF(ISERROR(VLOOKUP(J23,BD!$B$5:$F$246,5,0)),"",(VLOOKUP(J23,BD!$B$5:$F$246,5,0))))</f>
        <v>7.8000000000000007</v>
      </c>
      <c r="Q23" s="406"/>
      <c r="R23" s="268" t="s">
        <v>126</v>
      </c>
      <c r="S23" s="259">
        <v>3</v>
      </c>
      <c r="T23" s="355">
        <f>+IF(ISERROR(VLOOKUP(R23,BD!$B$5:$F$246,2,0)),"",(VLOOKUP(R23,BD!$B$5:$F$246,2,0)))</f>
        <v>91</v>
      </c>
      <c r="U23" s="355">
        <f t="shared" si="14"/>
        <v>273</v>
      </c>
      <c r="V23" s="326">
        <f>IF(R23="",0,S23*IF(ISERROR(VLOOKUP(R23,BD!$B$5:$F$246,3,0)),"",(VLOOKUP(R23,BD!$B$5:$F$246,3,0))))</f>
        <v>19.200000000000003</v>
      </c>
      <c r="W23" s="326">
        <f>IF(R23="",0,S23*IF(ISERROR(VLOOKUP(R23,BD!$B$5:$F$246,4,0)),"",(VLOOKUP(R23,BD!$B$5:$F$246,4,0))))</f>
        <v>21</v>
      </c>
      <c r="X23" s="327">
        <f>IF(R23="",0,S23*IF(ISERROR(VLOOKUP(R23,BD!$B$5:$F$246,5,0)),"",(VLOOKUP(R23,BD!$B$5:$F$246,5,0))))</f>
        <v>1.7999999999999998</v>
      </c>
      <c r="Y23" s="406"/>
      <c r="Z23" s="268" t="s">
        <v>131</v>
      </c>
      <c r="AA23" s="259">
        <v>3</v>
      </c>
      <c r="AB23" s="355">
        <f>+IF(ISERROR(VLOOKUP(Z23,BD!$B$5:$F$246,2,0)),"",(VLOOKUP(Z23,BD!$B$5:$F$246,2,0)))</f>
        <v>283</v>
      </c>
      <c r="AC23" s="355">
        <f t="shared" si="15"/>
        <v>849</v>
      </c>
      <c r="AD23" s="326">
        <f>IF(Z23="",0,AA23*IF(ISERROR(VLOOKUP(Z23,BD!$B$5:$F$246,3,0)),"",(VLOOKUP(Z23,BD!$B$5:$F$246,3,0))))</f>
        <v>25.5</v>
      </c>
      <c r="AE23" s="326">
        <f>IF(Z23="",0,AA23*IF(ISERROR(VLOOKUP(Z23,BD!$B$5:$F$246,4,0)),"",(VLOOKUP(Z23,BD!$B$5:$F$246,4,0))))</f>
        <v>6</v>
      </c>
      <c r="AF23" s="327">
        <f>IF(Z23="",0,AA23*IF(ISERROR(VLOOKUP(Z23,BD!$B$5:$F$246,5,0)),"",(VLOOKUP(Z23,BD!$B$5:$F$246,5,0))))</f>
        <v>177</v>
      </c>
      <c r="AG23" s="406"/>
      <c r="AH23" s="268" t="s">
        <v>129</v>
      </c>
      <c r="AI23" s="259">
        <v>5</v>
      </c>
      <c r="AJ23" s="355">
        <f>+IF(ISERROR(VLOOKUP(AH23,BD!$B$5:$F$246,2,0)),"",(VLOOKUP(AH23,BD!$B$5:$F$246,2,0)))</f>
        <v>30</v>
      </c>
      <c r="AK23" s="355">
        <f t="shared" si="16"/>
        <v>150</v>
      </c>
      <c r="AL23" s="326">
        <f>IF(AH23="",0,AI23*IF(ISERROR(VLOOKUP(AH23,BD!$B$5:$F$246,3,0)),"",(VLOOKUP(AH23,BD!$B$5:$F$246,3,0))))</f>
        <v>5</v>
      </c>
      <c r="AM23" s="326">
        <f>IF(AH23="",0,AI23*IF(ISERROR(VLOOKUP(AH23,BD!$B$5:$F$246,4,0)),"",(VLOOKUP(AH23,BD!$B$5:$F$246,4,0))))</f>
        <v>1</v>
      </c>
      <c r="AN23" s="327">
        <f>IF(AH23="",0,AI23*IF(ISERROR(VLOOKUP(AH23,BD!$B$5:$F$246,5,0)),"",(VLOOKUP(AH23,BD!$B$5:$F$246,5,0))))</f>
        <v>30</v>
      </c>
      <c r="AO23" s="406"/>
      <c r="AP23" s="268" t="s">
        <v>130</v>
      </c>
      <c r="AQ23" s="259">
        <v>7</v>
      </c>
      <c r="AR23" s="355">
        <f>+IF(ISERROR(VLOOKUP(AP23,BD!$B$5:$F$246,2,0)),"",(VLOOKUP(AP23,BD!$B$5:$F$246,2,0)))</f>
        <v>40.200000000000003</v>
      </c>
      <c r="AS23" s="355">
        <f t="shared" si="17"/>
        <v>281.40000000000003</v>
      </c>
      <c r="AT23" s="326">
        <f>IF(AP23="",0,AQ23*IF(ISERROR(VLOOKUP(AP23,BD!$B$5:$F$246,3,0)),"",(VLOOKUP(AP23,BD!$B$5:$F$246,3,0))))</f>
        <v>7</v>
      </c>
      <c r="AU23" s="326">
        <f>IF(AP23="",0,AQ23*IF(ISERROR(VLOOKUP(AP23,BD!$B$5:$F$246,4,0)),"",(VLOOKUP(AP23,BD!$B$5:$F$246,4,0))))</f>
        <v>0.70000000000000007</v>
      </c>
      <c r="AV23" s="327">
        <f>IF(AP23="",0,AQ23*IF(ISERROR(VLOOKUP(AP23,BD!$B$5:$F$246,5,0)),"",(VLOOKUP(AP23,BD!$B$5:$F$246,5,0))))</f>
        <v>60.199999999999996</v>
      </c>
      <c r="AW23" s="406"/>
      <c r="AX23" s="268" t="s">
        <v>128</v>
      </c>
      <c r="AY23" s="259">
        <v>3</v>
      </c>
      <c r="AZ23" s="355">
        <f>+IF(ISERROR(VLOOKUP(AX23,BD!$B$5:$F$246,2,0)),"",(VLOOKUP(AX23,BD!$B$5:$F$246,2,0)))</f>
        <v>184</v>
      </c>
      <c r="BA23" s="355">
        <f t="shared" si="18"/>
        <v>552</v>
      </c>
      <c r="BB23" s="326">
        <f>IF(AX23="",0,AY23*IF(ISERROR(VLOOKUP(AX23,BD!$B$5:$F$246,3,0)),"",(VLOOKUP(AX23,BD!$B$5:$F$246,3,0))))</f>
        <v>41.7</v>
      </c>
      <c r="BC23" s="326">
        <f>IF(AX23="",0,AY23*IF(ISERROR(VLOOKUP(AX23,BD!$B$5:$F$246,4,0)),"",(VLOOKUP(AX23,BD!$B$5:$F$246,4,0))))</f>
        <v>39.900000000000006</v>
      </c>
      <c r="BD23" s="327">
        <f>IF(AX23="",0,AY23*IF(ISERROR(VLOOKUP(AX23,BD!$B$5:$F$246,5,0)),"",(VLOOKUP(AX23,BD!$B$5:$F$246,5,0))))</f>
        <v>3.9000000000000004</v>
      </c>
    </row>
    <row r="24" spans="1:56" s="262" customFormat="1" ht="12.75" customHeight="1" x14ac:dyDescent="0.25">
      <c r="A24" s="406"/>
      <c r="B24" s="268" t="s">
        <v>135</v>
      </c>
      <c r="C24" s="259">
        <v>2</v>
      </c>
      <c r="D24" s="355">
        <f>+IF(ISERROR(VLOOKUP(B24,BD!$B$5:$F$246,2,0)),"",(VLOOKUP(B24,BD!$B$5:$F$246,2,0)))</f>
        <v>386</v>
      </c>
      <c r="E24" s="355">
        <f t="shared" si="0"/>
        <v>772</v>
      </c>
      <c r="F24" s="326">
        <f>IF(B24="",0,C24*IF(ISERROR(VLOOKUP(B24,BD!$B$5:$F$246,3,0)),"",(VLOOKUP(B24,BD!$B$5:$F$246,3,0))))</f>
        <v>14</v>
      </c>
      <c r="G24" s="326">
        <f>IF(B24="",0,C24*IF(ISERROR(VLOOKUP(B24,BD!$B$5:$F$246,4,0)),"",(VLOOKUP(B24,BD!$B$5:$F$246,4,0))))</f>
        <v>44</v>
      </c>
      <c r="H24" s="327">
        <f>IF(B24="",0,C24*IF(ISERROR(VLOOKUP(B24,BD!$B$5:$F$246,5,0)),"",(VLOOKUP(B24,BD!$B$5:$F$246,5,0))))</f>
        <v>80</v>
      </c>
      <c r="I24" s="406"/>
      <c r="J24" s="268" t="s">
        <v>140</v>
      </c>
      <c r="K24" s="255">
        <v>6</v>
      </c>
      <c r="L24" s="355">
        <f>+IF(ISERROR(VLOOKUP(J24,BD!$B$5:$F$246,2,0)),"",(VLOOKUP(J24,BD!$B$5:$F$246,2,0)))</f>
        <v>216</v>
      </c>
      <c r="M24" s="355">
        <f t="shared" si="13"/>
        <v>1296</v>
      </c>
      <c r="N24" s="326">
        <f>IF(J24="",0,K24*IF(ISERROR(VLOOKUP(J24,BD!$B$5:$F$246,3,0)),"",(VLOOKUP(J24,BD!$B$5:$F$246,3,0))))</f>
        <v>42</v>
      </c>
      <c r="O24" s="326">
        <f>IF(J24="",0,K24*IF(ISERROR(VLOOKUP(J24,BD!$B$5:$F$246,4,0)),"",(VLOOKUP(J24,BD!$B$5:$F$246,4,0))))</f>
        <v>16.200000000000003</v>
      </c>
      <c r="P24" s="327">
        <f>IF(J24="",0,K24*IF(ISERROR(VLOOKUP(J24,BD!$B$5:$F$246,5,0)),"",(VLOOKUP(J24,BD!$B$5:$F$246,5,0))))</f>
        <v>244.20000000000002</v>
      </c>
      <c r="Q24" s="406"/>
      <c r="R24" s="268" t="s">
        <v>139</v>
      </c>
      <c r="S24" s="259">
        <v>3</v>
      </c>
      <c r="T24" s="355">
        <f>+IF(ISERROR(VLOOKUP(R24,BD!$B$5:$F$246,2,0)),"",(VLOOKUP(R24,BD!$B$5:$F$246,2,0)))</f>
        <v>402</v>
      </c>
      <c r="U24" s="355">
        <f t="shared" si="14"/>
        <v>1206</v>
      </c>
      <c r="V24" s="326">
        <f>IF(R24="",0,S24*IF(ISERROR(VLOOKUP(R24,BD!$B$5:$F$246,3,0)),"",(VLOOKUP(R24,BD!$B$5:$F$246,3,0))))</f>
        <v>18.600000000000001</v>
      </c>
      <c r="W24" s="326">
        <f>IF(R24="",0,S24*IF(ISERROR(VLOOKUP(R24,BD!$B$5:$F$246,4,0)),"",(VLOOKUP(R24,BD!$B$5:$F$246,4,0))))</f>
        <v>75.900000000000006</v>
      </c>
      <c r="X24" s="327">
        <f>IF(R24="",0,S24*IF(ISERROR(VLOOKUP(R24,BD!$B$5:$F$246,5,0)),"",(VLOOKUP(R24,BD!$B$5:$F$246,5,0))))</f>
        <v>114.89999999999999</v>
      </c>
      <c r="Y24" s="406"/>
      <c r="Z24" s="268" t="s">
        <v>144</v>
      </c>
      <c r="AA24" s="259">
        <v>3</v>
      </c>
      <c r="AB24" s="355">
        <f>+IF(ISERROR(VLOOKUP(Z24,BD!$B$5:$F$246,2,0)),"",(VLOOKUP(Z24,BD!$B$5:$F$246,2,0)))</f>
        <v>163</v>
      </c>
      <c r="AC24" s="355">
        <f t="shared" si="15"/>
        <v>489</v>
      </c>
      <c r="AD24" s="326">
        <f>IF(Z24="",0,AA24*IF(ISERROR(VLOOKUP(Z24,BD!$B$5:$F$246,3,0)),"",(VLOOKUP(Z24,BD!$B$5:$F$246,3,0))))</f>
        <v>4.1999999999999993</v>
      </c>
      <c r="AE24" s="326">
        <f>IF(Z24="",0,AA24*IF(ISERROR(VLOOKUP(Z24,BD!$B$5:$F$246,4,0)),"",(VLOOKUP(Z24,BD!$B$5:$F$246,4,0))))</f>
        <v>22.200000000000003</v>
      </c>
      <c r="AF24" s="327">
        <f>IF(Z24="",0,AA24*IF(ISERROR(VLOOKUP(Z24,BD!$B$5:$F$246,5,0)),"",(VLOOKUP(Z24,BD!$B$5:$F$246,5,0))))</f>
        <v>68.099999999999994</v>
      </c>
      <c r="AG24" s="406"/>
      <c r="AH24" s="268" t="s">
        <v>140</v>
      </c>
      <c r="AI24" s="259">
        <v>4</v>
      </c>
      <c r="AJ24" s="355">
        <f>+IF(ISERROR(VLOOKUP(AH24,BD!$B$5:$F$246,2,0)),"",(VLOOKUP(AH24,BD!$B$5:$F$246,2,0)))</f>
        <v>216</v>
      </c>
      <c r="AK24" s="355">
        <f t="shared" si="16"/>
        <v>864</v>
      </c>
      <c r="AL24" s="326">
        <f>IF(AH24="",0,AI24*IF(ISERROR(VLOOKUP(AH24,BD!$B$5:$F$246,3,0)),"",(VLOOKUP(AH24,BD!$B$5:$F$246,3,0))))</f>
        <v>28</v>
      </c>
      <c r="AM24" s="326">
        <f>IF(AH24="",0,AI24*IF(ISERROR(VLOOKUP(AH24,BD!$B$5:$F$246,4,0)),"",(VLOOKUP(AH24,BD!$B$5:$F$246,4,0))))</f>
        <v>10.8</v>
      </c>
      <c r="AN24" s="327">
        <f>IF(AH24="",0,AI24*IF(ISERROR(VLOOKUP(AH24,BD!$B$5:$F$246,5,0)),"",(VLOOKUP(AH24,BD!$B$5:$F$246,5,0))))</f>
        <v>162.80000000000001</v>
      </c>
      <c r="AO24" s="406"/>
      <c r="AP24" s="268" t="s">
        <v>140</v>
      </c>
      <c r="AQ24" s="259">
        <v>7</v>
      </c>
      <c r="AR24" s="355">
        <f>+IF(ISERROR(VLOOKUP(AP24,BD!$B$5:$F$246,2,0)),"",(VLOOKUP(AP24,BD!$B$5:$F$246,2,0)))</f>
        <v>216</v>
      </c>
      <c r="AS24" s="355">
        <f t="shared" si="17"/>
        <v>1512</v>
      </c>
      <c r="AT24" s="326">
        <f>IF(AP24="",0,AQ24*IF(ISERROR(VLOOKUP(AP24,BD!$B$5:$F$246,3,0)),"",(VLOOKUP(AP24,BD!$B$5:$F$246,3,0))))</f>
        <v>49</v>
      </c>
      <c r="AU24" s="326">
        <f>IF(AP24="",0,AQ24*IF(ISERROR(VLOOKUP(AP24,BD!$B$5:$F$246,4,0)),"",(VLOOKUP(AP24,BD!$B$5:$F$246,4,0))))</f>
        <v>18.900000000000002</v>
      </c>
      <c r="AV24" s="327">
        <f>IF(AP24="",0,AQ24*IF(ISERROR(VLOOKUP(AP24,BD!$B$5:$F$246,5,0)),"",(VLOOKUP(AP24,BD!$B$5:$F$246,5,0))))</f>
        <v>284.90000000000003</v>
      </c>
      <c r="AW24" s="406"/>
      <c r="AX24" s="268" t="s">
        <v>139</v>
      </c>
      <c r="AY24" s="259">
        <v>3</v>
      </c>
      <c r="AZ24" s="355">
        <f>+IF(ISERROR(VLOOKUP(AX24,BD!$B$5:$F$246,2,0)),"",(VLOOKUP(AX24,BD!$B$5:$F$246,2,0)))</f>
        <v>402</v>
      </c>
      <c r="BA24" s="355">
        <f t="shared" si="18"/>
        <v>1206</v>
      </c>
      <c r="BB24" s="326">
        <f>IF(AX24="",0,AY24*IF(ISERROR(VLOOKUP(AX24,BD!$B$5:$F$246,3,0)),"",(VLOOKUP(AX24,BD!$B$5:$F$246,3,0))))</f>
        <v>18.600000000000001</v>
      </c>
      <c r="BC24" s="326">
        <f>IF(AX24="",0,AY24*IF(ISERROR(VLOOKUP(AX24,BD!$B$5:$F$246,4,0)),"",(VLOOKUP(AX24,BD!$B$5:$F$246,4,0))))</f>
        <v>75.900000000000006</v>
      </c>
      <c r="BD24" s="327">
        <f>IF(AX24="",0,AY24*IF(ISERROR(VLOOKUP(AX24,BD!$B$5:$F$246,5,0)),"",(VLOOKUP(AX24,BD!$B$5:$F$246,5,0))))</f>
        <v>114.89999999999999</v>
      </c>
    </row>
    <row r="25" spans="1:56" s="262" customFormat="1" ht="12.75" customHeight="1" x14ac:dyDescent="0.25">
      <c r="A25" s="406"/>
      <c r="B25" s="268" t="s">
        <v>148</v>
      </c>
      <c r="C25" s="259">
        <v>1</v>
      </c>
      <c r="D25" s="355">
        <f>+IF(ISERROR(VLOOKUP(B25,BD!$B$5:$F$246,2,0)),"",(VLOOKUP(B25,BD!$B$5:$F$246,2,0)))</f>
        <v>78</v>
      </c>
      <c r="E25" s="355">
        <f t="shared" si="0"/>
        <v>78</v>
      </c>
      <c r="F25" s="326">
        <f>IF(B25="",0,C25*IF(ISERROR(VLOOKUP(B25,BD!$B$5:$F$246,3,0)),"",(VLOOKUP(B25,BD!$B$5:$F$246,3,0))))</f>
        <v>9.1999999999999993</v>
      </c>
      <c r="G25" s="326">
        <f>IF(B25="",0,C25*IF(ISERROR(VLOOKUP(B25,BD!$B$5:$F$246,4,0)),"",(VLOOKUP(B25,BD!$B$5:$F$246,4,0))))</f>
        <v>3.6</v>
      </c>
      <c r="H25" s="327">
        <f>IF(B25="",0,C25*IF(ISERROR(VLOOKUP(B25,BD!$B$5:$F$246,5,0)),"",(VLOOKUP(B25,BD!$B$5:$F$246,5,0))))</f>
        <v>2.1</v>
      </c>
      <c r="I25" s="406"/>
      <c r="J25" s="268" t="s">
        <v>149</v>
      </c>
      <c r="K25" s="255">
        <v>6</v>
      </c>
      <c r="L25" s="355">
        <f>+IF(ISERROR(VLOOKUP(J25,BD!$B$5:$F$246,2,0)),"",(VLOOKUP(J25,BD!$B$5:$F$246,2,0)))</f>
        <v>132</v>
      </c>
      <c r="M25" s="355">
        <f t="shared" si="13"/>
        <v>792</v>
      </c>
      <c r="N25" s="326">
        <f>IF(J25="",0,K25*IF(ISERROR(VLOOKUP(J25,BD!$B$5:$F$246,3,0)),"",(VLOOKUP(J25,BD!$B$5:$F$246,3,0))))</f>
        <v>54</v>
      </c>
      <c r="O25" s="326">
        <f>IF(J25="",0,K25*IF(ISERROR(VLOOKUP(J25,BD!$B$5:$F$246,4,0)),"",(VLOOKUP(J25,BD!$B$5:$F$246,4,0))))</f>
        <v>55.199999999999996</v>
      </c>
      <c r="P25" s="327">
        <f>IF(J25="",0,K25*IF(ISERROR(VLOOKUP(J25,BD!$B$5:$F$246,5,0)),"",(VLOOKUP(J25,BD!$B$5:$F$246,5,0))))</f>
        <v>20.399999999999999</v>
      </c>
      <c r="Q25" s="406"/>
      <c r="R25" s="268" t="s">
        <v>149</v>
      </c>
      <c r="S25" s="259">
        <v>4</v>
      </c>
      <c r="T25" s="355">
        <f>+IF(ISERROR(VLOOKUP(R25,BD!$B$5:$F$246,2,0)),"",(VLOOKUP(R25,BD!$B$5:$F$246,2,0)))</f>
        <v>132</v>
      </c>
      <c r="U25" s="355">
        <f t="shared" si="14"/>
        <v>528</v>
      </c>
      <c r="V25" s="326">
        <f>IF(R25="",0,S25*IF(ISERROR(VLOOKUP(R25,BD!$B$5:$F$246,3,0)),"",(VLOOKUP(R25,BD!$B$5:$F$246,3,0))))</f>
        <v>36</v>
      </c>
      <c r="W25" s="326">
        <f>IF(R25="",0,S25*IF(ISERROR(VLOOKUP(R25,BD!$B$5:$F$246,4,0)),"",(VLOOKUP(R25,BD!$B$5:$F$246,4,0))))</f>
        <v>36.799999999999997</v>
      </c>
      <c r="X25" s="327">
        <f>IF(R25="",0,S25*IF(ISERROR(VLOOKUP(R25,BD!$B$5:$F$246,5,0)),"",(VLOOKUP(R25,BD!$B$5:$F$246,5,0))))</f>
        <v>13.6</v>
      </c>
      <c r="Y25" s="406"/>
      <c r="Z25" s="268" t="s">
        <v>149</v>
      </c>
      <c r="AA25" s="259">
        <v>3</v>
      </c>
      <c r="AB25" s="355">
        <f>+IF(ISERROR(VLOOKUP(Z25,BD!$B$5:$F$246,2,0)),"",(VLOOKUP(Z25,BD!$B$5:$F$246,2,0)))</f>
        <v>132</v>
      </c>
      <c r="AC25" s="355">
        <f t="shared" si="15"/>
        <v>396</v>
      </c>
      <c r="AD25" s="326">
        <f>IF(Z25="",0,AA25*IF(ISERROR(VLOOKUP(Z25,BD!$B$5:$F$246,3,0)),"",(VLOOKUP(Z25,BD!$B$5:$F$246,3,0))))</f>
        <v>27</v>
      </c>
      <c r="AE25" s="326">
        <f>IF(Z25="",0,AA25*IF(ISERROR(VLOOKUP(Z25,BD!$B$5:$F$246,4,0)),"",(VLOOKUP(Z25,BD!$B$5:$F$246,4,0))))</f>
        <v>27.599999999999998</v>
      </c>
      <c r="AF25" s="327">
        <f>IF(Z25="",0,AA25*IF(ISERROR(VLOOKUP(Z25,BD!$B$5:$F$246,5,0)),"",(VLOOKUP(Z25,BD!$B$5:$F$246,5,0))))</f>
        <v>10.199999999999999</v>
      </c>
      <c r="AG25" s="406"/>
      <c r="AH25" s="268" t="s">
        <v>149</v>
      </c>
      <c r="AI25" s="259">
        <v>5</v>
      </c>
      <c r="AJ25" s="355">
        <f>+IF(ISERROR(VLOOKUP(AH25,BD!$B$5:$F$246,2,0)),"",(VLOOKUP(AH25,BD!$B$5:$F$246,2,0)))</f>
        <v>132</v>
      </c>
      <c r="AK25" s="355">
        <f t="shared" si="16"/>
        <v>660</v>
      </c>
      <c r="AL25" s="326">
        <f>IF(AH25="",0,AI25*IF(ISERROR(VLOOKUP(AH25,BD!$B$5:$F$246,3,0)),"",(VLOOKUP(AH25,BD!$B$5:$F$246,3,0))))</f>
        <v>45</v>
      </c>
      <c r="AM25" s="326">
        <f>IF(AH25="",0,AI25*IF(ISERROR(VLOOKUP(AH25,BD!$B$5:$F$246,4,0)),"",(VLOOKUP(AH25,BD!$B$5:$F$246,4,0))))</f>
        <v>46</v>
      </c>
      <c r="AN25" s="327">
        <f>IF(AH25="",0,AI25*IF(ISERROR(VLOOKUP(AH25,BD!$B$5:$F$246,5,0)),"",(VLOOKUP(AH25,BD!$B$5:$F$246,5,0))))</f>
        <v>17</v>
      </c>
      <c r="AO25" s="406"/>
      <c r="AP25" s="268" t="s">
        <v>149</v>
      </c>
      <c r="AQ25" s="259">
        <v>6</v>
      </c>
      <c r="AR25" s="355">
        <f>+IF(ISERROR(VLOOKUP(AP25,BD!$B$5:$F$246,2,0)),"",(VLOOKUP(AP25,BD!$B$5:$F$246,2,0)))</f>
        <v>132</v>
      </c>
      <c r="AS25" s="355">
        <f t="shared" si="17"/>
        <v>792</v>
      </c>
      <c r="AT25" s="326">
        <f>IF(AP25="",0,AQ25*IF(ISERROR(VLOOKUP(AP25,BD!$B$5:$F$246,3,0)),"",(VLOOKUP(AP25,BD!$B$5:$F$246,3,0))))</f>
        <v>54</v>
      </c>
      <c r="AU25" s="326">
        <f>IF(AP25="",0,AQ25*IF(ISERROR(VLOOKUP(AP25,BD!$B$5:$F$246,4,0)),"",(VLOOKUP(AP25,BD!$B$5:$F$246,4,0))))</f>
        <v>55.199999999999996</v>
      </c>
      <c r="AV25" s="327">
        <f>IF(AP25="",0,AQ25*IF(ISERROR(VLOOKUP(AP25,BD!$B$5:$F$246,5,0)),"",(VLOOKUP(AP25,BD!$B$5:$F$246,5,0))))</f>
        <v>20.399999999999999</v>
      </c>
      <c r="AW25" s="406"/>
      <c r="AX25" s="268" t="s">
        <v>147</v>
      </c>
      <c r="AY25" s="259">
        <v>2</v>
      </c>
      <c r="AZ25" s="355">
        <f>+IF(ISERROR(VLOOKUP(AX25,BD!$B$5:$F$246,2,0)),"",(VLOOKUP(AX25,BD!$B$5:$F$246,2,0)))</f>
        <v>94</v>
      </c>
      <c r="BA25" s="355">
        <f t="shared" si="18"/>
        <v>188</v>
      </c>
      <c r="BB25" s="326">
        <f>IF(AX25="",0,AY25*IF(ISERROR(VLOOKUP(AX25,BD!$B$5:$F$246,3,0)),"",(VLOOKUP(AX25,BD!$B$5:$F$246,3,0))))</f>
        <v>9.8000000000000007</v>
      </c>
      <c r="BC25" s="326">
        <f>IF(AX25="",0,AY25*IF(ISERROR(VLOOKUP(AX25,BD!$B$5:$F$246,4,0)),"",(VLOOKUP(AX25,BD!$B$5:$F$246,4,0))))</f>
        <v>1.4</v>
      </c>
      <c r="BD25" s="327">
        <f>IF(AX25="",0,AY25*IF(ISERROR(VLOOKUP(AX25,BD!$B$5:$F$246,5,0)),"",(VLOOKUP(AX25,BD!$B$5:$F$246,5,0))))</f>
        <v>20.6</v>
      </c>
    </row>
    <row r="26" spans="1:56" s="262" customFormat="1" ht="12.75" customHeight="1" x14ac:dyDescent="0.25">
      <c r="A26" s="407"/>
      <c r="B26" s="268" t="s">
        <v>150</v>
      </c>
      <c r="C26" s="259">
        <v>1</v>
      </c>
      <c r="D26" s="355">
        <f>+IF(ISERROR(VLOOKUP(B26,BD!$B$5:$F$246,2,0)),"",(VLOOKUP(B26,BD!$B$5:$F$246,2,0)))</f>
        <v>108</v>
      </c>
      <c r="E26" s="355">
        <f t="shared" si="0"/>
        <v>108</v>
      </c>
      <c r="F26" s="326">
        <f>IF(B26="",0,C26*IF(ISERROR(VLOOKUP(B26,BD!$B$5:$F$246,3,0)),"",(VLOOKUP(B26,BD!$B$5:$F$246,3,0))))</f>
        <v>22</v>
      </c>
      <c r="G26" s="326">
        <f>IF(B26="",0,C26*IF(ISERROR(VLOOKUP(B26,BD!$B$5:$F$246,4,0)),"",(VLOOKUP(B26,BD!$B$5:$F$246,4,0))))</f>
        <v>2</v>
      </c>
      <c r="H26" s="327">
        <f>IF(B26="",0,C26*IF(ISERROR(VLOOKUP(B26,BD!$B$5:$F$246,5,0)),"",(VLOOKUP(B26,BD!$B$5:$F$246,5,0))))</f>
        <v>0</v>
      </c>
      <c r="I26" s="407"/>
      <c r="J26" s="268" t="s">
        <v>150</v>
      </c>
      <c r="K26" s="255">
        <v>6</v>
      </c>
      <c r="L26" s="355">
        <f>+IF(ISERROR(VLOOKUP(J26,BD!$B$5:$F$246,2,0)),"",(VLOOKUP(J26,BD!$B$5:$F$246,2,0)))</f>
        <v>108</v>
      </c>
      <c r="M26" s="355">
        <f t="shared" si="13"/>
        <v>648</v>
      </c>
      <c r="N26" s="326">
        <f>IF(J26="",0,K26*IF(ISERROR(VLOOKUP(J26,BD!$B$5:$F$246,3,0)),"",(VLOOKUP(J26,BD!$B$5:$F$246,3,0))))</f>
        <v>132</v>
      </c>
      <c r="O26" s="326">
        <f>IF(J26="",0,K26*IF(ISERROR(VLOOKUP(J26,BD!$B$5:$F$246,4,0)),"",(VLOOKUP(J26,BD!$B$5:$F$246,4,0))))</f>
        <v>12</v>
      </c>
      <c r="P26" s="327">
        <f>IF(J26="",0,K26*IF(ISERROR(VLOOKUP(J26,BD!$B$5:$F$246,5,0)),"",(VLOOKUP(J26,BD!$B$5:$F$246,5,0))))</f>
        <v>0</v>
      </c>
      <c r="Q26" s="407"/>
      <c r="R26" s="268" t="s">
        <v>150</v>
      </c>
      <c r="S26" s="259">
        <v>4</v>
      </c>
      <c r="T26" s="355">
        <f>+IF(ISERROR(VLOOKUP(R26,BD!$B$5:$F$246,2,0)),"",(VLOOKUP(R26,BD!$B$5:$F$246,2,0)))</f>
        <v>108</v>
      </c>
      <c r="U26" s="355">
        <f t="shared" si="14"/>
        <v>432</v>
      </c>
      <c r="V26" s="326">
        <f>IF(R26="",0,S26*IF(ISERROR(VLOOKUP(R26,BD!$B$5:$F$246,3,0)),"",(VLOOKUP(R26,BD!$B$5:$F$246,3,0))))</f>
        <v>88</v>
      </c>
      <c r="W26" s="326">
        <f>IF(R26="",0,S26*IF(ISERROR(VLOOKUP(R26,BD!$B$5:$F$246,4,0)),"",(VLOOKUP(R26,BD!$B$5:$F$246,4,0))))</f>
        <v>8</v>
      </c>
      <c r="X26" s="327">
        <f>IF(R26="",0,S26*IF(ISERROR(VLOOKUP(R26,BD!$B$5:$F$246,5,0)),"",(VLOOKUP(R26,BD!$B$5:$F$246,5,0))))</f>
        <v>0</v>
      </c>
      <c r="Y26" s="407"/>
      <c r="Z26" s="268" t="s">
        <v>150</v>
      </c>
      <c r="AA26" s="259">
        <v>2</v>
      </c>
      <c r="AB26" s="355">
        <f>+IF(ISERROR(VLOOKUP(Z26,BD!$B$5:$F$246,2,0)),"",(VLOOKUP(Z26,BD!$B$5:$F$246,2,0)))</f>
        <v>108</v>
      </c>
      <c r="AC26" s="355">
        <f t="shared" si="15"/>
        <v>216</v>
      </c>
      <c r="AD26" s="326">
        <f>IF(Z26="",0,AA26*IF(ISERROR(VLOOKUP(Z26,BD!$B$5:$F$246,3,0)),"",(VLOOKUP(Z26,BD!$B$5:$F$246,3,0))))</f>
        <v>44</v>
      </c>
      <c r="AE26" s="326">
        <f>IF(Z26="",0,AA26*IF(ISERROR(VLOOKUP(Z26,BD!$B$5:$F$246,4,0)),"",(VLOOKUP(Z26,BD!$B$5:$F$246,4,0))))</f>
        <v>4</v>
      </c>
      <c r="AF26" s="327">
        <f>IF(Z26="",0,AA26*IF(ISERROR(VLOOKUP(Z26,BD!$B$5:$F$246,5,0)),"",(VLOOKUP(Z26,BD!$B$5:$F$246,5,0))))</f>
        <v>0</v>
      </c>
      <c r="AG26" s="407"/>
      <c r="AH26" s="268" t="s">
        <v>150</v>
      </c>
      <c r="AI26" s="259">
        <v>8</v>
      </c>
      <c r="AJ26" s="355">
        <f>+IF(ISERROR(VLOOKUP(AH26,BD!$B$5:$F$246,2,0)),"",(VLOOKUP(AH26,BD!$B$5:$F$246,2,0)))</f>
        <v>108</v>
      </c>
      <c r="AK26" s="355">
        <f t="shared" si="16"/>
        <v>864</v>
      </c>
      <c r="AL26" s="326">
        <f>IF(AH26="",0,AI26*IF(ISERROR(VLOOKUP(AH26,BD!$B$5:$F$246,3,0)),"",(VLOOKUP(AH26,BD!$B$5:$F$246,3,0))))</f>
        <v>176</v>
      </c>
      <c r="AM26" s="326">
        <f>IF(AH26="",0,AI26*IF(ISERROR(VLOOKUP(AH26,BD!$B$5:$F$246,4,0)),"",(VLOOKUP(AH26,BD!$B$5:$F$246,4,0))))</f>
        <v>16</v>
      </c>
      <c r="AN26" s="327">
        <f>IF(AH26="",0,AI26*IF(ISERROR(VLOOKUP(AH26,BD!$B$5:$F$246,5,0)),"",(VLOOKUP(AH26,BD!$B$5:$F$246,5,0))))</f>
        <v>0</v>
      </c>
      <c r="AO26" s="407"/>
      <c r="AP26" s="268" t="s">
        <v>150</v>
      </c>
      <c r="AQ26" s="259">
        <v>6</v>
      </c>
      <c r="AR26" s="355">
        <f>+IF(ISERROR(VLOOKUP(AP26,BD!$B$5:$F$246,2,0)),"",(VLOOKUP(AP26,BD!$B$5:$F$246,2,0)))</f>
        <v>108</v>
      </c>
      <c r="AS26" s="355">
        <f t="shared" si="17"/>
        <v>648</v>
      </c>
      <c r="AT26" s="326">
        <f>IF(AP26="",0,AQ26*IF(ISERROR(VLOOKUP(AP26,BD!$B$5:$F$246,3,0)),"",(VLOOKUP(AP26,BD!$B$5:$F$246,3,0))))</f>
        <v>132</v>
      </c>
      <c r="AU26" s="326">
        <f>IF(AP26="",0,AQ26*IF(ISERROR(VLOOKUP(AP26,BD!$B$5:$F$246,4,0)),"",(VLOOKUP(AP26,BD!$B$5:$F$246,4,0))))</f>
        <v>12</v>
      </c>
      <c r="AV26" s="327">
        <f>IF(AP26="",0,AQ26*IF(ISERROR(VLOOKUP(AP26,BD!$B$5:$F$246,5,0)),"",(VLOOKUP(AP26,BD!$B$5:$F$246,5,0))))</f>
        <v>0</v>
      </c>
      <c r="AW26" s="407"/>
      <c r="AX26" s="268" t="s">
        <v>150</v>
      </c>
      <c r="AY26" s="259">
        <v>3</v>
      </c>
      <c r="AZ26" s="355">
        <f>+IF(ISERROR(VLOOKUP(AX26,BD!$B$5:$F$246,2,0)),"",(VLOOKUP(AX26,BD!$B$5:$F$246,2,0)))</f>
        <v>108</v>
      </c>
      <c r="BA26" s="355">
        <f t="shared" si="18"/>
        <v>324</v>
      </c>
      <c r="BB26" s="326">
        <f>IF(AX26="",0,AY26*IF(ISERROR(VLOOKUP(AX26,BD!$B$5:$F$246,3,0)),"",(VLOOKUP(AX26,BD!$B$5:$F$246,3,0))))</f>
        <v>66</v>
      </c>
      <c r="BC26" s="326">
        <f>IF(AX26="",0,AY26*IF(ISERROR(VLOOKUP(AX26,BD!$B$5:$F$246,4,0)),"",(VLOOKUP(AX26,BD!$B$5:$F$246,4,0))))</f>
        <v>6</v>
      </c>
      <c r="BD26" s="327">
        <f>IF(AX26="",0,AY26*IF(ISERROR(VLOOKUP(AX26,BD!$B$5:$F$246,5,0)),"",(VLOOKUP(AX26,BD!$B$5:$F$246,5,0))))</f>
        <v>0</v>
      </c>
    </row>
    <row r="27" spans="1:56" s="262" customFormat="1" ht="30" customHeight="1" x14ac:dyDescent="0.25">
      <c r="A27" s="336">
        <v>0.25</v>
      </c>
      <c r="B27" s="255"/>
      <c r="C27" s="270"/>
      <c r="D27" s="355"/>
      <c r="E27" s="355"/>
      <c r="F27" s="326">
        <f>IF(B27="",0,C27*IF(ISERROR(VLOOKUP(B27,BD!$B$5:$F$246,3,0)),"",(VLOOKUP(B27,BD!$B$5:$F$246,3,0))))</f>
        <v>0</v>
      </c>
      <c r="G27" s="326">
        <f>IF(B27="",0,C27*IF(ISERROR(VLOOKUP(B27,BD!$B$5:$F$246,4,0)),"",(VLOOKUP(B27,BD!$B$5:$F$246,4,0))))</f>
        <v>0</v>
      </c>
      <c r="H27" s="327">
        <f>IF(B27="",0,C27*IF(ISERROR(VLOOKUP(B27,BD!$B$5:$F$246,5,0)),"",(VLOOKUP(B27,BD!$B$5:$F$246,5,0))))</f>
        <v>0</v>
      </c>
      <c r="I27" s="336">
        <v>0.2</v>
      </c>
      <c r="J27" s="255"/>
      <c r="K27" s="270"/>
      <c r="L27" s="355"/>
      <c r="M27" s="355"/>
      <c r="N27" s="326">
        <f>IF(J27="",0,K27*IF(ISERROR(VLOOKUP(J27,BD!$B$5:$F$246,3,0)),"",(VLOOKUP(J27,BD!$B$5:$F$246,3,0))))</f>
        <v>0</v>
      </c>
      <c r="O27" s="326">
        <f>IF(J27="",0,K27*IF(ISERROR(VLOOKUP(J27,BD!$B$5:$F$246,4,0)),"",(VLOOKUP(J27,BD!$B$5:$F$246,4,0))))</f>
        <v>0</v>
      </c>
      <c r="P27" s="327">
        <f>IF(J27="",0,K27*IF(ISERROR(VLOOKUP(J27,BD!$B$5:$F$246,5,0)),"",(VLOOKUP(J27,BD!$B$5:$F$246,5,0))))</f>
        <v>0</v>
      </c>
      <c r="Q27" s="336">
        <v>0.2</v>
      </c>
      <c r="R27" s="255"/>
      <c r="S27" s="270"/>
      <c r="T27" s="355"/>
      <c r="U27" s="355"/>
      <c r="V27" s="326">
        <f>IF(R27="",0,S27*IF(ISERROR(VLOOKUP(R27,BD!$B$5:$F$246,3,0)),"",(VLOOKUP(R27,BD!$B$5:$F$246,3,0))))</f>
        <v>0</v>
      </c>
      <c r="W27" s="326">
        <f>IF(R27="",0,S27*IF(ISERROR(VLOOKUP(R27,BD!$B$5:$F$246,4,0)),"",(VLOOKUP(R27,BD!$B$5:$F$246,4,0))))</f>
        <v>0</v>
      </c>
      <c r="X27" s="327">
        <f>IF(R27="",0,S27*IF(ISERROR(VLOOKUP(R27,BD!$B$5:$F$246,5,0)),"",(VLOOKUP(R27,BD!$B$5:$F$246,5,0))))</f>
        <v>0</v>
      </c>
      <c r="Y27" s="336">
        <v>0.3</v>
      </c>
      <c r="Z27" s="255"/>
      <c r="AA27" s="270"/>
      <c r="AB27" s="355"/>
      <c r="AC27" s="355"/>
      <c r="AD27" s="326">
        <f>IF(Z27="",0,AA27*IF(ISERROR(VLOOKUP(Z27,BD!$B$5:$F$246,3,0)),"",(VLOOKUP(Z27,BD!$B$5:$F$246,3,0))))</f>
        <v>0</v>
      </c>
      <c r="AE27" s="326">
        <f>IF(Z27="",0,AA27*IF(ISERROR(VLOOKUP(Z27,BD!$B$5:$F$246,4,0)),"",(VLOOKUP(Z27,BD!$B$5:$F$246,4,0))))</f>
        <v>0</v>
      </c>
      <c r="AF27" s="327">
        <f>IF(Z27="",0,AA27*IF(ISERROR(VLOOKUP(Z27,BD!$B$5:$F$246,5,0)),"",(VLOOKUP(Z27,BD!$B$5:$F$246,5,0))))</f>
        <v>0</v>
      </c>
      <c r="AG27" s="336">
        <v>0.25</v>
      </c>
      <c r="AH27" s="278"/>
      <c r="AI27" s="270"/>
      <c r="AJ27" s="355"/>
      <c r="AK27" s="355"/>
      <c r="AL27" s="326">
        <f>IF(AH27="",0,AI27*IF(ISERROR(VLOOKUP(AH27,BD!$B$5:$F$246,3,0)),"",(VLOOKUP(AH27,BD!$B$5:$F$246,3,0))))</f>
        <v>0</v>
      </c>
      <c r="AM27" s="326">
        <f>IF(AH27="",0,AI27*IF(ISERROR(VLOOKUP(AH27,BD!$B$5:$F$246,4,0)),"",(VLOOKUP(AH27,BD!$B$5:$F$246,4,0))))</f>
        <v>0</v>
      </c>
      <c r="AN27" s="327">
        <f>IF(AH27="",0,AI27*IF(ISERROR(VLOOKUP(AH27,BD!$B$5:$F$246,5,0)),"",(VLOOKUP(AH27,BD!$B$5:$F$246,5,0))))</f>
        <v>0</v>
      </c>
      <c r="AO27" s="336">
        <v>0.25</v>
      </c>
      <c r="AP27" s="278"/>
      <c r="AQ27" s="270"/>
      <c r="AR27" s="355"/>
      <c r="AS27" s="355"/>
      <c r="AT27" s="326">
        <f>IF(AP27="",0,AQ27*IF(ISERROR(VLOOKUP(AP27,BD!$B$5:$F$246,3,0)),"",(VLOOKUP(AP27,BD!$B$5:$F$246,3,0))))</f>
        <v>0</v>
      </c>
      <c r="AU27" s="326">
        <f>IF(AP27="",0,AQ27*IF(ISERROR(VLOOKUP(AP27,BD!$B$5:$F$246,4,0)),"",(VLOOKUP(AP27,BD!$B$5:$F$246,4,0))))</f>
        <v>0</v>
      </c>
      <c r="AV27" s="327">
        <f>IF(AP27="",0,AQ27*IF(ISERROR(VLOOKUP(AP27,BD!$B$5:$F$246,5,0)),"",(VLOOKUP(AP27,BD!$B$5:$F$246,5,0))))</f>
        <v>0</v>
      </c>
      <c r="AW27" s="336">
        <v>0.25</v>
      </c>
      <c r="AX27" s="278"/>
      <c r="AY27" s="270"/>
      <c r="AZ27" s="355"/>
      <c r="BA27" s="355"/>
      <c r="BB27" s="326">
        <f>IF(AX27="",0,AY27*IF(ISERROR(VLOOKUP(AX27,BD!$B$5:$F$246,3,0)),"",(VLOOKUP(AX27,BD!$B$5:$F$246,3,0))))</f>
        <v>0</v>
      </c>
      <c r="BC27" s="326">
        <f>IF(AX27="",0,AY27*IF(ISERROR(VLOOKUP(AX27,BD!$B$5:$F$246,4,0)),"",(VLOOKUP(AX27,BD!$B$5:$F$246,4,0))))</f>
        <v>0</v>
      </c>
      <c r="BD27" s="327">
        <f>IF(AX27="",0,AY27*IF(ISERROR(VLOOKUP(AX27,BD!$B$5:$F$246,5,0)),"",(VLOOKUP(AX27,BD!$B$5:$F$246,5,0))))</f>
        <v>0</v>
      </c>
    </row>
    <row r="28" spans="1:56" s="262" customFormat="1" ht="12.75" customHeight="1" x14ac:dyDescent="0.25">
      <c r="A28" s="401" t="s">
        <v>22</v>
      </c>
      <c r="B28" s="268" t="s">
        <v>14</v>
      </c>
      <c r="C28" s="259">
        <v>3</v>
      </c>
      <c r="D28" s="355">
        <f>+IF(ISERROR(VLOOKUP(B28,BD!$B$5:$F$246,2,0)),"",(VLOOKUP(B28,BD!$B$5:$F$246,2,0)))</f>
        <v>334</v>
      </c>
      <c r="E28" s="355">
        <f t="shared" si="0"/>
        <v>1002</v>
      </c>
      <c r="F28" s="326">
        <f>IF(B28="",0,C28*IF(ISERROR(VLOOKUP(B28,BD!$B$5:$F$246,3,0)),"",(VLOOKUP(B28,BD!$B$5:$F$246,3,0))))</f>
        <v>21.299999999999997</v>
      </c>
      <c r="G28" s="326">
        <f>IF(B28="",0,C28*IF(ISERROR(VLOOKUP(B28,BD!$B$5:$F$246,4,0)),"",(VLOOKUP(B28,BD!$B$5:$F$246,4,0))))</f>
        <v>2.7</v>
      </c>
      <c r="H28" s="327">
        <f>IF(B28="",0,C28*IF(ISERROR(VLOOKUP(B28,BD!$B$5:$F$246,5,0)),"",(VLOOKUP(B28,BD!$B$5:$F$246,5,0))))</f>
        <v>222.89999999999998</v>
      </c>
      <c r="I28" s="401" t="s">
        <v>22</v>
      </c>
      <c r="J28" s="268" t="s">
        <v>13</v>
      </c>
      <c r="K28" s="255">
        <v>6</v>
      </c>
      <c r="L28" s="355">
        <f>+IF(ISERROR(VLOOKUP(J28,BD!$B$5:$F$246,2,0)),"",(VLOOKUP(J28,BD!$B$5:$F$246,2,0)))</f>
        <v>43</v>
      </c>
      <c r="M28" s="355">
        <f t="shared" ref="M28:M33" si="19">IF(L28="",0,K28*L28)</f>
        <v>258</v>
      </c>
      <c r="N28" s="326">
        <f>IF(J28="",0,K28*IF(ISERROR(VLOOKUP(J28,BD!$B$5:$F$246,3,0)),"",(VLOOKUP(J28,BD!$B$5:$F$246,3,0))))</f>
        <v>6</v>
      </c>
      <c r="O28" s="326">
        <f>IF(J28="",0,K28*IF(ISERROR(VLOOKUP(J28,BD!$B$5:$F$246,4,0)),"",(VLOOKUP(J28,BD!$B$5:$F$246,4,0))))</f>
        <v>11.399999999999999</v>
      </c>
      <c r="P28" s="327">
        <f>IF(J28="",0,K28*IF(ISERROR(VLOOKUP(J28,BD!$B$5:$F$246,5,0)),"",(VLOOKUP(J28,BD!$B$5:$F$246,5,0))))</f>
        <v>33</v>
      </c>
      <c r="Q28" s="401" t="s">
        <v>22</v>
      </c>
      <c r="R28" s="268" t="s">
        <v>13</v>
      </c>
      <c r="S28" s="259">
        <v>4</v>
      </c>
      <c r="T28" s="355">
        <f>+IF(ISERROR(VLOOKUP(R28,BD!$B$5:$F$246,2,0)),"",(VLOOKUP(R28,BD!$B$5:$F$246,2,0)))</f>
        <v>43</v>
      </c>
      <c r="U28" s="355">
        <f t="shared" ref="U28:U33" si="20">IF(T28="",0,S28*T28)</f>
        <v>172</v>
      </c>
      <c r="V28" s="326">
        <f>IF(R28="",0,S28*IF(ISERROR(VLOOKUP(R28,BD!$B$5:$F$246,3,0)),"",(VLOOKUP(R28,BD!$B$5:$F$246,3,0))))</f>
        <v>4</v>
      </c>
      <c r="W28" s="326">
        <f>IF(R28="",0,S28*IF(ISERROR(VLOOKUP(R28,BD!$B$5:$F$246,4,0)),"",(VLOOKUP(R28,BD!$B$5:$F$246,4,0))))</f>
        <v>7.6</v>
      </c>
      <c r="X28" s="327">
        <f>IF(R28="",0,S28*IF(ISERROR(VLOOKUP(R28,BD!$B$5:$F$246,5,0)),"",(VLOOKUP(R28,BD!$B$5:$F$246,5,0))))</f>
        <v>22</v>
      </c>
      <c r="Y28" s="401" t="s">
        <v>22</v>
      </c>
      <c r="Z28" s="268" t="s">
        <v>16</v>
      </c>
      <c r="AA28" s="259">
        <v>4</v>
      </c>
      <c r="AB28" s="355">
        <f>+IF(ISERROR(VLOOKUP(Z28,BD!$B$5:$F$246,2,0)),"",(VLOOKUP(Z28,BD!$B$5:$F$246,2,0)))</f>
        <v>170</v>
      </c>
      <c r="AC28" s="355">
        <f t="shared" ref="AC28:AC33" si="21">IF(AB28="",0,AA28*AB28)</f>
        <v>680</v>
      </c>
      <c r="AD28" s="326">
        <f>IF(Z28="",0,AA28*IF(ISERROR(VLOOKUP(Z28,BD!$B$5:$F$246,3,0)),"",(VLOOKUP(Z28,BD!$B$5:$F$246,3,0))))</f>
        <v>33.6</v>
      </c>
      <c r="AE28" s="326">
        <f>IF(Z28="",0,AA28*IF(ISERROR(VLOOKUP(Z28,BD!$B$5:$F$246,4,0)),"",(VLOOKUP(Z28,BD!$B$5:$F$246,4,0))))</f>
        <v>44</v>
      </c>
      <c r="AF28" s="327">
        <f>IF(Z28="",0,AA28*IF(ISERROR(VLOOKUP(Z28,BD!$B$5:$F$246,5,0)),"",(VLOOKUP(Z28,BD!$B$5:$F$246,5,0))))</f>
        <v>38.4</v>
      </c>
      <c r="AG28" s="401" t="s">
        <v>22</v>
      </c>
      <c r="AH28" s="268" t="s">
        <v>14</v>
      </c>
      <c r="AI28" s="259">
        <v>3</v>
      </c>
      <c r="AJ28" s="355">
        <f>+IF(ISERROR(VLOOKUP(AH28,BD!$B$5:$F$246,2,0)),"",(VLOOKUP(AH28,BD!$B$5:$F$246,2,0)))</f>
        <v>334</v>
      </c>
      <c r="AK28" s="355">
        <f t="shared" ref="AK28:AK33" si="22">IF(AJ28="",0,AI28*AJ28)</f>
        <v>1002</v>
      </c>
      <c r="AL28" s="326">
        <f>IF(AH28="",0,AI28*IF(ISERROR(VLOOKUP(AH28,BD!$B$5:$F$246,3,0)),"",(VLOOKUP(AH28,BD!$B$5:$F$246,3,0))))</f>
        <v>21.299999999999997</v>
      </c>
      <c r="AM28" s="326">
        <f>IF(AH28="",0,AI28*IF(ISERROR(VLOOKUP(AH28,BD!$B$5:$F$246,4,0)),"",(VLOOKUP(AH28,BD!$B$5:$F$246,4,0))))</f>
        <v>2.7</v>
      </c>
      <c r="AN28" s="327">
        <f>IF(AH28="",0,AI28*IF(ISERROR(VLOOKUP(AH28,BD!$B$5:$F$246,5,0)),"",(VLOOKUP(AH28,BD!$B$5:$F$246,5,0))))</f>
        <v>222.89999999999998</v>
      </c>
      <c r="AO28" s="401" t="s">
        <v>22</v>
      </c>
      <c r="AP28" s="268" t="s">
        <v>13</v>
      </c>
      <c r="AQ28" s="259">
        <v>7</v>
      </c>
      <c r="AR28" s="355">
        <f>+IF(ISERROR(VLOOKUP(AP28,BD!$B$5:$F$246,2,0)),"",(VLOOKUP(AP28,BD!$B$5:$F$246,2,0)))</f>
        <v>43</v>
      </c>
      <c r="AS28" s="355">
        <f t="shared" ref="AS28:AS33" si="23">IF(AR28="",0,AQ28*AR28)</f>
        <v>301</v>
      </c>
      <c r="AT28" s="326">
        <f>IF(AP28="",0,AQ28*IF(ISERROR(VLOOKUP(AP28,BD!$B$5:$F$246,3,0)),"",(VLOOKUP(AP28,BD!$B$5:$F$246,3,0))))</f>
        <v>7</v>
      </c>
      <c r="AU28" s="326">
        <f>IF(AP28="",0,AQ28*IF(ISERROR(VLOOKUP(AP28,BD!$B$5:$F$246,4,0)),"",(VLOOKUP(AP28,BD!$B$5:$F$246,4,0))))</f>
        <v>13.299999999999999</v>
      </c>
      <c r="AV28" s="327">
        <f>IF(AP28="",0,AQ28*IF(ISERROR(VLOOKUP(AP28,BD!$B$5:$F$246,5,0)),"",(VLOOKUP(AP28,BD!$B$5:$F$246,5,0))))</f>
        <v>38.5</v>
      </c>
      <c r="AW28" s="401" t="s">
        <v>22</v>
      </c>
      <c r="AX28" s="268" t="s">
        <v>14</v>
      </c>
      <c r="AY28" s="259">
        <v>3</v>
      </c>
      <c r="AZ28" s="355">
        <f>+IF(ISERROR(VLOOKUP(AX28,BD!$B$5:$F$246,2,0)),"",(VLOOKUP(AX28,BD!$B$5:$F$246,2,0)))</f>
        <v>334</v>
      </c>
      <c r="BA28" s="355">
        <f t="shared" ref="BA28:BA33" si="24">IF(AZ28="",0,AY28*AZ28)</f>
        <v>1002</v>
      </c>
      <c r="BB28" s="326">
        <f>IF(AX28="",0,AY28*IF(ISERROR(VLOOKUP(AX28,BD!$B$5:$F$246,3,0)),"",(VLOOKUP(AX28,BD!$B$5:$F$246,3,0))))</f>
        <v>21.299999999999997</v>
      </c>
      <c r="BC28" s="326">
        <f>IF(AX28="",0,AY28*IF(ISERROR(VLOOKUP(AX28,BD!$B$5:$F$246,4,0)),"",(VLOOKUP(AX28,BD!$B$5:$F$246,4,0))))</f>
        <v>2.7</v>
      </c>
      <c r="BD28" s="327">
        <f>IF(AX28="",0,AY28*IF(ISERROR(VLOOKUP(AX28,BD!$B$5:$F$246,5,0)),"",(VLOOKUP(AX28,BD!$B$5:$F$246,5,0))))</f>
        <v>222.89999999999998</v>
      </c>
    </row>
    <row r="29" spans="1:56" s="262" customFormat="1" ht="12.75" customHeight="1" x14ac:dyDescent="0.25">
      <c r="A29" s="402"/>
      <c r="B29" s="268" t="s">
        <v>17</v>
      </c>
      <c r="C29" s="259">
        <v>5</v>
      </c>
      <c r="D29" s="355">
        <f>+IF(ISERROR(VLOOKUP(B29,BD!$B$5:$F$246,2,0)),"",(VLOOKUP(B29,BD!$B$5:$F$246,2,0)))</f>
        <v>20</v>
      </c>
      <c r="E29" s="355">
        <f t="shared" si="0"/>
        <v>100</v>
      </c>
      <c r="F29" s="326">
        <f>IF(B29="",0,C29*IF(ISERROR(VLOOKUP(B29,BD!$B$5:$F$246,3,0)),"",(VLOOKUP(B29,BD!$B$5:$F$246,3,0))))</f>
        <v>5</v>
      </c>
      <c r="G29" s="326">
        <f>IF(B29="",0,C29*IF(ISERROR(VLOOKUP(B29,BD!$B$5:$F$246,4,0)),"",(VLOOKUP(B29,BD!$B$5:$F$246,4,0))))</f>
        <v>0</v>
      </c>
      <c r="H29" s="327">
        <f>IF(B29="",0,C29*IF(ISERROR(VLOOKUP(B29,BD!$B$5:$F$246,5,0)),"",(VLOOKUP(B29,BD!$B$5:$F$246,5,0))))</f>
        <v>20</v>
      </c>
      <c r="I29" s="402"/>
      <c r="J29" s="268" t="s">
        <v>17</v>
      </c>
      <c r="K29" s="255">
        <v>5</v>
      </c>
      <c r="L29" s="355">
        <f>+IF(ISERROR(VLOOKUP(J29,BD!$B$5:$F$246,2,0)),"",(VLOOKUP(J29,BD!$B$5:$F$246,2,0)))</f>
        <v>20</v>
      </c>
      <c r="M29" s="355">
        <f t="shared" si="19"/>
        <v>100</v>
      </c>
      <c r="N29" s="326">
        <f>IF(J29="",0,K29*IF(ISERROR(VLOOKUP(J29,BD!$B$5:$F$246,3,0)),"",(VLOOKUP(J29,BD!$B$5:$F$246,3,0))))</f>
        <v>5</v>
      </c>
      <c r="O29" s="326">
        <f>IF(J29="",0,K29*IF(ISERROR(VLOOKUP(J29,BD!$B$5:$F$246,4,0)),"",(VLOOKUP(J29,BD!$B$5:$F$246,4,0))))</f>
        <v>0</v>
      </c>
      <c r="P29" s="327">
        <f>IF(J29="",0,K29*IF(ISERROR(VLOOKUP(J29,BD!$B$5:$F$246,5,0)),"",(VLOOKUP(J29,BD!$B$5:$F$246,5,0))))</f>
        <v>20</v>
      </c>
      <c r="Q29" s="402"/>
      <c r="R29" s="268" t="s">
        <v>17</v>
      </c>
      <c r="S29" s="259">
        <v>3</v>
      </c>
      <c r="T29" s="355">
        <f>+IF(ISERROR(VLOOKUP(R29,BD!$B$5:$F$246,2,0)),"",(VLOOKUP(R29,BD!$B$5:$F$246,2,0)))</f>
        <v>20</v>
      </c>
      <c r="U29" s="355">
        <f t="shared" si="20"/>
        <v>60</v>
      </c>
      <c r="V29" s="326">
        <f>IF(R29="",0,S29*IF(ISERROR(VLOOKUP(R29,BD!$B$5:$F$246,3,0)),"",(VLOOKUP(R29,BD!$B$5:$F$246,3,0))))</f>
        <v>3</v>
      </c>
      <c r="W29" s="326">
        <f>IF(R29="",0,S29*IF(ISERROR(VLOOKUP(R29,BD!$B$5:$F$246,4,0)),"",(VLOOKUP(R29,BD!$B$5:$F$246,4,0))))</f>
        <v>0</v>
      </c>
      <c r="X29" s="327">
        <f>IF(R29="",0,S29*IF(ISERROR(VLOOKUP(R29,BD!$B$5:$F$246,5,0)),"",(VLOOKUP(R29,BD!$B$5:$F$246,5,0))))</f>
        <v>12</v>
      </c>
      <c r="Y29" s="402"/>
      <c r="Z29" s="268" t="s">
        <v>17</v>
      </c>
      <c r="AA29" s="259">
        <v>5</v>
      </c>
      <c r="AB29" s="355">
        <f>+IF(ISERROR(VLOOKUP(Z29,BD!$B$5:$F$246,2,0)),"",(VLOOKUP(Z29,BD!$B$5:$F$246,2,0)))</f>
        <v>20</v>
      </c>
      <c r="AC29" s="355">
        <f t="shared" si="21"/>
        <v>100</v>
      </c>
      <c r="AD29" s="326">
        <f>IF(Z29="",0,AA29*IF(ISERROR(VLOOKUP(Z29,BD!$B$5:$F$246,3,0)),"",(VLOOKUP(Z29,BD!$B$5:$F$246,3,0))))</f>
        <v>5</v>
      </c>
      <c r="AE29" s="326">
        <f>IF(Z29="",0,AA29*IF(ISERROR(VLOOKUP(Z29,BD!$B$5:$F$246,4,0)),"",(VLOOKUP(Z29,BD!$B$5:$F$246,4,0))))</f>
        <v>0</v>
      </c>
      <c r="AF29" s="327">
        <f>IF(Z29="",0,AA29*IF(ISERROR(VLOOKUP(Z29,BD!$B$5:$F$246,5,0)),"",(VLOOKUP(Z29,BD!$B$5:$F$246,5,0))))</f>
        <v>20</v>
      </c>
      <c r="AG29" s="402"/>
      <c r="AH29" s="268" t="s">
        <v>17</v>
      </c>
      <c r="AI29" s="259">
        <v>3</v>
      </c>
      <c r="AJ29" s="355">
        <f>+IF(ISERROR(VLOOKUP(AH29,BD!$B$5:$F$246,2,0)),"",(VLOOKUP(AH29,BD!$B$5:$F$246,2,0)))</f>
        <v>20</v>
      </c>
      <c r="AK29" s="355">
        <f t="shared" si="22"/>
        <v>60</v>
      </c>
      <c r="AL29" s="326">
        <f>IF(AH29="",0,AI29*IF(ISERROR(VLOOKUP(AH29,BD!$B$5:$F$246,3,0)),"",(VLOOKUP(AH29,BD!$B$5:$F$246,3,0))))</f>
        <v>3</v>
      </c>
      <c r="AM29" s="326">
        <f>IF(AH29="",0,AI29*IF(ISERROR(VLOOKUP(AH29,BD!$B$5:$F$246,4,0)),"",(VLOOKUP(AH29,BD!$B$5:$F$246,4,0))))</f>
        <v>0</v>
      </c>
      <c r="AN29" s="327">
        <f>IF(AH29="",0,AI29*IF(ISERROR(VLOOKUP(AH29,BD!$B$5:$F$246,5,0)),"",(VLOOKUP(AH29,BD!$B$5:$F$246,5,0))))</f>
        <v>12</v>
      </c>
      <c r="AO29" s="402"/>
      <c r="AP29" s="268" t="s">
        <v>17</v>
      </c>
      <c r="AQ29" s="259">
        <v>8</v>
      </c>
      <c r="AR29" s="355">
        <f>+IF(ISERROR(VLOOKUP(AP29,BD!$B$5:$F$246,2,0)),"",(VLOOKUP(AP29,BD!$B$5:$F$246,2,0)))</f>
        <v>20</v>
      </c>
      <c r="AS29" s="355">
        <f t="shared" si="23"/>
        <v>160</v>
      </c>
      <c r="AT29" s="326">
        <f>IF(AP29="",0,AQ29*IF(ISERROR(VLOOKUP(AP29,BD!$B$5:$F$246,3,0)),"",(VLOOKUP(AP29,BD!$B$5:$F$246,3,0))))</f>
        <v>8</v>
      </c>
      <c r="AU29" s="326">
        <f>IF(AP29="",0,AQ29*IF(ISERROR(VLOOKUP(AP29,BD!$B$5:$F$246,4,0)),"",(VLOOKUP(AP29,BD!$B$5:$F$246,4,0))))</f>
        <v>0</v>
      </c>
      <c r="AV29" s="327">
        <f>IF(AP29="",0,AQ29*IF(ISERROR(VLOOKUP(AP29,BD!$B$5:$F$246,5,0)),"",(VLOOKUP(AP29,BD!$B$5:$F$246,5,0))))</f>
        <v>32</v>
      </c>
      <c r="AW29" s="402"/>
      <c r="AX29" s="268" t="s">
        <v>17</v>
      </c>
      <c r="AY29" s="259">
        <v>4</v>
      </c>
      <c r="AZ29" s="355">
        <f>+IF(ISERROR(VLOOKUP(AX29,BD!$B$5:$F$246,2,0)),"",(VLOOKUP(AX29,BD!$B$5:$F$246,2,0)))</f>
        <v>20</v>
      </c>
      <c r="BA29" s="355">
        <f t="shared" si="24"/>
        <v>80</v>
      </c>
      <c r="BB29" s="326">
        <f>IF(AX29="",0,AY29*IF(ISERROR(VLOOKUP(AX29,BD!$B$5:$F$246,3,0)),"",(VLOOKUP(AX29,BD!$B$5:$F$246,3,0))))</f>
        <v>4</v>
      </c>
      <c r="BC29" s="326">
        <f>IF(AX29="",0,AY29*IF(ISERROR(VLOOKUP(AX29,BD!$B$5:$F$246,4,0)),"",(VLOOKUP(AX29,BD!$B$5:$F$246,4,0))))</f>
        <v>0</v>
      </c>
      <c r="BD29" s="327">
        <f>IF(AX29="",0,AY29*IF(ISERROR(VLOOKUP(AX29,BD!$B$5:$F$246,5,0)),"",(VLOOKUP(AX29,BD!$B$5:$F$246,5,0))))</f>
        <v>16</v>
      </c>
    </row>
    <row r="30" spans="1:56" s="262" customFormat="1" ht="12.75" customHeight="1" x14ac:dyDescent="0.25">
      <c r="A30" s="402"/>
      <c r="B30" s="268" t="s">
        <v>152</v>
      </c>
      <c r="C30" s="259">
        <v>4</v>
      </c>
      <c r="D30" s="355">
        <f>+IF(ISERROR(VLOOKUP(B30,BD!$B$5:$F$246,2,0)),"",(VLOOKUP(B30,BD!$B$5:$F$246,2,0)))</f>
        <v>90</v>
      </c>
      <c r="E30" s="355">
        <f t="shared" si="0"/>
        <v>360</v>
      </c>
      <c r="F30" s="326">
        <f>IF(B30="",0,C30*IF(ISERROR(VLOOKUP(B30,BD!$B$5:$F$246,3,0)),"",(VLOOKUP(B30,BD!$B$5:$F$246,3,0))))</f>
        <v>8</v>
      </c>
      <c r="G30" s="326">
        <f>IF(B30="",0,C30*IF(ISERROR(VLOOKUP(B30,BD!$B$5:$F$246,4,0)),"",(VLOOKUP(B30,BD!$B$5:$F$246,4,0))))</f>
        <v>0</v>
      </c>
      <c r="H30" s="327">
        <f>IF(B30="",0,C30*IF(ISERROR(VLOOKUP(B30,BD!$B$5:$F$246,5,0)),"",(VLOOKUP(B30,BD!$B$5:$F$246,5,0))))</f>
        <v>80</v>
      </c>
      <c r="I30" s="402"/>
      <c r="J30" s="268" t="s">
        <v>35</v>
      </c>
      <c r="K30" s="255">
        <v>4</v>
      </c>
      <c r="L30" s="355">
        <f>+IF(ISERROR(VLOOKUP(J30,BD!$B$5:$F$246,2,0)),"",(VLOOKUP(J30,BD!$B$5:$F$246,2,0)))</f>
        <v>246</v>
      </c>
      <c r="M30" s="355">
        <f t="shared" si="19"/>
        <v>984</v>
      </c>
      <c r="N30" s="326">
        <f>IF(J30="",0,K30*IF(ISERROR(VLOOKUP(J30,BD!$B$5:$F$246,3,0)),"",(VLOOKUP(J30,BD!$B$5:$F$246,3,0))))</f>
        <v>108</v>
      </c>
      <c r="O30" s="326">
        <f>IF(J30="",0,K30*IF(ISERROR(VLOOKUP(J30,BD!$B$5:$F$246,4,0)),"",(VLOOKUP(J30,BD!$B$5:$F$246,4,0))))</f>
        <v>0</v>
      </c>
      <c r="P30" s="327">
        <f>IF(J30="",0,K30*IF(ISERROR(VLOOKUP(J30,BD!$B$5:$F$246,5,0)),"",(VLOOKUP(J30,BD!$B$5:$F$246,5,0))))</f>
        <v>60</v>
      </c>
      <c r="Q30" s="402"/>
      <c r="R30" s="268" t="s">
        <v>33</v>
      </c>
      <c r="S30" s="259">
        <v>4</v>
      </c>
      <c r="T30" s="355">
        <f>+IF(ISERROR(VLOOKUP(R30,BD!$B$5:$F$246,2,0)),"",(VLOOKUP(R30,BD!$B$5:$F$246,2,0)))</f>
        <v>440</v>
      </c>
      <c r="U30" s="355">
        <f t="shared" si="20"/>
        <v>1760</v>
      </c>
      <c r="V30" s="326">
        <f>IF(R30="",0,S30*IF(ISERROR(VLOOKUP(R30,BD!$B$5:$F$246,3,0)),"",(VLOOKUP(R30,BD!$B$5:$F$246,3,0))))</f>
        <v>60</v>
      </c>
      <c r="W30" s="326">
        <f>IF(R30="",0,S30*IF(ISERROR(VLOOKUP(R30,BD!$B$5:$F$246,4,0)),"",(VLOOKUP(R30,BD!$B$5:$F$246,4,0))))</f>
        <v>168</v>
      </c>
      <c r="X30" s="327">
        <f>IF(R30="",0,S30*IF(ISERROR(VLOOKUP(R30,BD!$B$5:$F$246,5,0)),"",(VLOOKUP(R30,BD!$B$5:$F$246,5,0))))</f>
        <v>2</v>
      </c>
      <c r="Y30" s="402"/>
      <c r="Z30" s="268" t="s">
        <v>28</v>
      </c>
      <c r="AA30" s="259">
        <v>4</v>
      </c>
      <c r="AB30" s="355">
        <f>+IF(ISERROR(VLOOKUP(Z30,BD!$B$5:$F$246,2,0)),"",(VLOOKUP(Z30,BD!$B$5:$F$246,2,0)))</f>
        <v>95</v>
      </c>
      <c r="AC30" s="355">
        <f t="shared" si="21"/>
        <v>380</v>
      </c>
      <c r="AD30" s="326">
        <f>IF(Z30="",0,AA30*IF(ISERROR(VLOOKUP(Z30,BD!$B$5:$F$246,3,0)),"",(VLOOKUP(Z30,BD!$B$5:$F$246,3,0))))</f>
        <v>16</v>
      </c>
      <c r="AE30" s="326">
        <f>IF(Z30="",0,AA30*IF(ISERROR(VLOOKUP(Z30,BD!$B$5:$F$246,4,0)),"",(VLOOKUP(Z30,BD!$B$5:$F$246,4,0))))</f>
        <v>8.4</v>
      </c>
      <c r="AF30" s="327">
        <f>IF(Z30="",0,AA30*IF(ISERROR(VLOOKUP(Z30,BD!$B$5:$F$246,5,0)),"",(VLOOKUP(Z30,BD!$B$5:$F$246,5,0))))</f>
        <v>52</v>
      </c>
      <c r="AG30" s="402"/>
      <c r="AH30" s="268" t="s">
        <v>151</v>
      </c>
      <c r="AI30" s="259">
        <v>2</v>
      </c>
      <c r="AJ30" s="355">
        <f>+IF(ISERROR(VLOOKUP(AH30,BD!$B$5:$F$246,2,0)),"",(VLOOKUP(AH30,BD!$B$5:$F$246,2,0)))</f>
        <v>126</v>
      </c>
      <c r="AK30" s="355">
        <f t="shared" si="22"/>
        <v>252</v>
      </c>
      <c r="AL30" s="326">
        <f>IF(AH30="",0,AI30*IF(ISERROR(VLOOKUP(AH30,BD!$B$5:$F$246,3,0)),"",(VLOOKUP(AH30,BD!$B$5:$F$246,3,0))))</f>
        <v>7.4</v>
      </c>
      <c r="AM30" s="326">
        <f>IF(AH30="",0,AI30*IF(ISERROR(VLOOKUP(AH30,BD!$B$5:$F$246,4,0)),"",(VLOOKUP(AH30,BD!$B$5:$F$246,4,0))))</f>
        <v>7.4</v>
      </c>
      <c r="AN30" s="327">
        <f>IF(AH30="",0,AI30*IF(ISERROR(VLOOKUP(AH30,BD!$B$5:$F$246,5,0)),"",(VLOOKUP(AH30,BD!$B$5:$F$246,5,0))))</f>
        <v>39.6</v>
      </c>
      <c r="AO30" s="402"/>
      <c r="AP30" s="268" t="s">
        <v>28</v>
      </c>
      <c r="AQ30" s="259">
        <v>7</v>
      </c>
      <c r="AR30" s="355">
        <f>+IF(ISERROR(VLOOKUP(AP30,BD!$B$5:$F$246,2,0)),"",(VLOOKUP(AP30,BD!$B$5:$F$246,2,0)))</f>
        <v>95</v>
      </c>
      <c r="AS30" s="355">
        <f t="shared" si="23"/>
        <v>665</v>
      </c>
      <c r="AT30" s="326">
        <f>IF(AP30="",0,AQ30*IF(ISERROR(VLOOKUP(AP30,BD!$B$5:$F$246,3,0)),"",(VLOOKUP(AP30,BD!$B$5:$F$246,3,0))))</f>
        <v>28</v>
      </c>
      <c r="AU30" s="326">
        <f>IF(AP30="",0,AQ30*IF(ISERROR(VLOOKUP(AP30,BD!$B$5:$F$246,4,0)),"",(VLOOKUP(AP30,BD!$B$5:$F$246,4,0))))</f>
        <v>14.700000000000001</v>
      </c>
      <c r="AV30" s="327">
        <f>IF(AP30="",0,AQ30*IF(ISERROR(VLOOKUP(AP30,BD!$B$5:$F$246,5,0)),"",(VLOOKUP(AP30,BD!$B$5:$F$246,5,0))))</f>
        <v>91</v>
      </c>
      <c r="AW30" s="402"/>
      <c r="AX30" s="268" t="s">
        <v>35</v>
      </c>
      <c r="AY30" s="259">
        <v>3</v>
      </c>
      <c r="AZ30" s="355">
        <f>+IF(ISERROR(VLOOKUP(AX30,BD!$B$5:$F$246,2,0)),"",(VLOOKUP(AX30,BD!$B$5:$F$246,2,0)))</f>
        <v>246</v>
      </c>
      <c r="BA30" s="355">
        <f t="shared" si="24"/>
        <v>738</v>
      </c>
      <c r="BB30" s="326">
        <f>IF(AX30="",0,AY30*IF(ISERROR(VLOOKUP(AX30,BD!$B$5:$F$246,3,0)),"",(VLOOKUP(AX30,BD!$B$5:$F$246,3,0))))</f>
        <v>81</v>
      </c>
      <c r="BC30" s="326">
        <f>IF(AX30="",0,AY30*IF(ISERROR(VLOOKUP(AX30,BD!$B$5:$F$246,4,0)),"",(VLOOKUP(AX30,BD!$B$5:$F$246,4,0))))</f>
        <v>0</v>
      </c>
      <c r="BD30" s="327">
        <f>IF(AX30="",0,AY30*IF(ISERROR(VLOOKUP(AX30,BD!$B$5:$F$246,5,0)),"",(VLOOKUP(AX30,BD!$B$5:$F$246,5,0))))</f>
        <v>45</v>
      </c>
    </row>
    <row r="31" spans="1:56" s="262" customFormat="1" ht="12" customHeight="1" x14ac:dyDescent="0.25">
      <c r="A31" s="402"/>
      <c r="B31" s="268"/>
      <c r="C31" s="259"/>
      <c r="D31" s="355" t="str">
        <f>+IF(ISERROR(VLOOKUP(B31,BD!$B$5:$F$246,2,0)),"",(VLOOKUP(B31,BD!$B$5:$F$246,2,0)))</f>
        <v/>
      </c>
      <c r="E31" s="355">
        <f t="shared" si="0"/>
        <v>0</v>
      </c>
      <c r="F31" s="326">
        <f>IF(B31="",0,C31*IF(ISERROR(VLOOKUP(B31,BD!$B$5:$F$246,3,0)),"",(VLOOKUP(B31,BD!$B$5:$F$246,3,0))))</f>
        <v>0</v>
      </c>
      <c r="G31" s="326">
        <f>IF(B31="",0,C31*IF(ISERROR(VLOOKUP(B31,BD!$B$5:$F$246,4,0)),"",(VLOOKUP(B31,BD!$B$5:$F$246,4,0))))</f>
        <v>0</v>
      </c>
      <c r="H31" s="327">
        <f>IF(B31="",0,C31*IF(ISERROR(VLOOKUP(B31,BD!$B$5:$F$246,5,0)),"",(VLOOKUP(B31,BD!$B$5:$F$246,5,0))))</f>
        <v>0</v>
      </c>
      <c r="I31" s="402"/>
      <c r="J31" s="268"/>
      <c r="K31" s="255"/>
      <c r="L31" s="355" t="str">
        <f>+IF(ISERROR(VLOOKUP(J31,BD!$B$5:$F$246,2,0)),"",(VLOOKUP(J31,BD!$B$5:$F$246,2,0)))</f>
        <v/>
      </c>
      <c r="M31" s="355">
        <f t="shared" si="19"/>
        <v>0</v>
      </c>
      <c r="N31" s="326">
        <f>IF(J31="",0,K31*IF(ISERROR(VLOOKUP(J31,BD!$B$5:$F$246,3,0)),"",(VLOOKUP(J31,BD!$B$5:$F$246,3,0))))</f>
        <v>0</v>
      </c>
      <c r="O31" s="326">
        <f>IF(J31="",0,K31*IF(ISERROR(VLOOKUP(J31,BD!$B$5:$F$246,4,0)),"",(VLOOKUP(J31,BD!$B$5:$F$246,4,0))))</f>
        <v>0</v>
      </c>
      <c r="P31" s="327">
        <f>IF(J31="",0,K31*IF(ISERROR(VLOOKUP(J31,BD!$B$5:$F$246,5,0)),"",(VLOOKUP(J31,BD!$B$5:$F$246,5,0))))</f>
        <v>0</v>
      </c>
      <c r="Q31" s="402"/>
      <c r="R31" s="268"/>
      <c r="S31" s="259"/>
      <c r="T31" s="355" t="str">
        <f>+IF(ISERROR(VLOOKUP(R31,BD!$B$5:$F$246,2,0)),"",(VLOOKUP(R31,BD!$B$5:$F$246,2,0)))</f>
        <v/>
      </c>
      <c r="U31" s="355">
        <f t="shared" si="20"/>
        <v>0</v>
      </c>
      <c r="V31" s="326">
        <f>IF(R31="",0,S31*IF(ISERROR(VLOOKUP(R31,BD!$B$5:$F$246,3,0)),"",(VLOOKUP(R31,BD!$B$5:$F$246,3,0))))</f>
        <v>0</v>
      </c>
      <c r="W31" s="326">
        <f>IF(R31="",0,S31*IF(ISERROR(VLOOKUP(R31,BD!$B$5:$F$246,4,0)),"",(VLOOKUP(R31,BD!$B$5:$F$246,4,0))))</f>
        <v>0</v>
      </c>
      <c r="X31" s="327">
        <f>IF(R31="",0,S31*IF(ISERROR(VLOOKUP(R31,BD!$B$5:$F$246,5,0)),"",(VLOOKUP(R31,BD!$B$5:$F$246,5,0))))</f>
        <v>0</v>
      </c>
      <c r="Y31" s="402"/>
      <c r="Z31" s="268" t="s">
        <v>153</v>
      </c>
      <c r="AA31" s="259">
        <v>3</v>
      </c>
      <c r="AB31" s="355">
        <f>+IF(ISERROR(VLOOKUP(Z31,BD!$B$5:$F$246,2,0)),"",(VLOOKUP(Z31,BD!$B$5:$F$246,2,0)))</f>
        <v>70</v>
      </c>
      <c r="AC31" s="355">
        <f t="shared" si="21"/>
        <v>210</v>
      </c>
      <c r="AD31" s="326">
        <f>IF(Z31="",0,AA31*IF(ISERROR(VLOOKUP(Z31,BD!$B$5:$F$246,3,0)),"",(VLOOKUP(Z31,BD!$B$5:$F$246,3,0))))</f>
        <v>45</v>
      </c>
      <c r="AE31" s="326">
        <f>IF(Z31="",0,AA31*IF(ISERROR(VLOOKUP(Z31,BD!$B$5:$F$246,4,0)),"",(VLOOKUP(Z31,BD!$B$5:$F$246,4,0))))</f>
        <v>3</v>
      </c>
      <c r="AF31" s="327">
        <f>IF(Z31="",0,AA31*IF(ISERROR(VLOOKUP(Z31,BD!$B$5:$F$246,5,0)),"",(VLOOKUP(Z31,BD!$B$5:$F$246,5,0))))</f>
        <v>0</v>
      </c>
      <c r="AG31" s="402"/>
      <c r="AH31" s="268"/>
      <c r="AI31" s="259"/>
      <c r="AJ31" s="355" t="str">
        <f>+IF(ISERROR(VLOOKUP(AH31,BD!$B$5:$F$246,2,0)),"",(VLOOKUP(AH31,BD!$B$5:$F$246,2,0)))</f>
        <v/>
      </c>
      <c r="AK31" s="355">
        <f t="shared" si="22"/>
        <v>0</v>
      </c>
      <c r="AL31" s="326">
        <f>IF(AH31="",0,AI31*IF(ISERROR(VLOOKUP(AH31,BD!$B$5:$F$246,3,0)),"",(VLOOKUP(AH31,BD!$B$5:$F$246,3,0))))</f>
        <v>0</v>
      </c>
      <c r="AM31" s="326">
        <f>IF(AH31="",0,AI31*IF(ISERROR(VLOOKUP(AH31,BD!$B$5:$F$246,4,0)),"",(VLOOKUP(AH31,BD!$B$5:$F$246,4,0))))</f>
        <v>0</v>
      </c>
      <c r="AN31" s="327">
        <f>IF(AH31="",0,AI31*IF(ISERROR(VLOOKUP(AH31,BD!$B$5:$F$246,5,0)),"",(VLOOKUP(AH31,BD!$B$5:$F$246,5,0))))</f>
        <v>0</v>
      </c>
      <c r="AO31" s="402"/>
      <c r="AP31" s="268" t="s">
        <v>153</v>
      </c>
      <c r="AQ31" s="259">
        <v>6</v>
      </c>
      <c r="AR31" s="355">
        <f>+IF(ISERROR(VLOOKUP(AP31,BD!$B$5:$F$246,2,0)),"",(VLOOKUP(AP31,BD!$B$5:$F$246,2,0)))</f>
        <v>70</v>
      </c>
      <c r="AS31" s="355">
        <f t="shared" si="23"/>
        <v>420</v>
      </c>
      <c r="AT31" s="326">
        <f>IF(AP31="",0,AQ31*IF(ISERROR(VLOOKUP(AP31,BD!$B$5:$F$246,3,0)),"",(VLOOKUP(AP31,BD!$B$5:$F$246,3,0))))</f>
        <v>90</v>
      </c>
      <c r="AU31" s="326">
        <f>IF(AP31="",0,AQ31*IF(ISERROR(VLOOKUP(AP31,BD!$B$5:$F$246,4,0)),"",(VLOOKUP(AP31,BD!$B$5:$F$246,4,0))))</f>
        <v>6</v>
      </c>
      <c r="AV31" s="327">
        <f>IF(AP31="",0,AQ31*IF(ISERROR(VLOOKUP(AP31,BD!$B$5:$F$246,5,0)),"",(VLOOKUP(AP31,BD!$B$5:$F$246,5,0))))</f>
        <v>0</v>
      </c>
      <c r="AW31" s="402"/>
      <c r="AX31" s="268"/>
      <c r="AY31" s="259"/>
      <c r="AZ31" s="355" t="str">
        <f>+IF(ISERROR(VLOOKUP(AX31,BD!$B$5:$F$246,2,0)),"",(VLOOKUP(AX31,BD!$B$5:$F$246,2,0)))</f>
        <v/>
      </c>
      <c r="BA31" s="355">
        <f t="shared" si="24"/>
        <v>0</v>
      </c>
      <c r="BB31" s="326">
        <f>IF(AX31="",0,AY31*IF(ISERROR(VLOOKUP(AX31,BD!$B$5:$F$246,3,0)),"",(VLOOKUP(AX31,BD!$B$5:$F$246,3,0))))</f>
        <v>0</v>
      </c>
      <c r="BC31" s="326">
        <f>IF(AX31="",0,AY31*IF(ISERROR(VLOOKUP(AX31,BD!$B$5:$F$246,4,0)),"",(VLOOKUP(AX31,BD!$B$5:$F$246,4,0))))</f>
        <v>0</v>
      </c>
      <c r="BD31" s="327">
        <f>IF(AX31="",0,AY31*IF(ISERROR(VLOOKUP(AX31,BD!$B$5:$F$246,5,0)),"",(VLOOKUP(AX31,BD!$B$5:$F$246,5,0))))</f>
        <v>0</v>
      </c>
    </row>
    <row r="32" spans="1:56" s="262" customFormat="1" ht="12" customHeight="1" x14ac:dyDescent="0.25">
      <c r="A32" s="402"/>
      <c r="B32" s="269" t="s">
        <v>18</v>
      </c>
      <c r="C32" s="259">
        <v>3</v>
      </c>
      <c r="D32" s="355">
        <f>+IF(ISERROR(VLOOKUP(B32,BD!$B$5:$F$246,2,0)),"",(VLOOKUP(B32,BD!$B$5:$F$246,2,0)))</f>
        <v>132</v>
      </c>
      <c r="E32" s="355">
        <f t="shared" si="0"/>
        <v>396</v>
      </c>
      <c r="F32" s="326">
        <f>IF(B32="",0,C32*IF(ISERROR(VLOOKUP(B32,BD!$B$5:$F$246,3,0)),"",(VLOOKUP(B32,BD!$B$5:$F$246,3,0))))</f>
        <v>31.200000000000003</v>
      </c>
      <c r="G32" s="326">
        <f>IF(B32="",0,C32*IF(ISERROR(VLOOKUP(B32,BD!$B$5:$F$246,4,0)),"",(VLOOKUP(B32,BD!$B$5:$F$246,4,0))))</f>
        <v>27</v>
      </c>
      <c r="H32" s="327">
        <f>IF(B32="",0,C32*IF(ISERROR(VLOOKUP(B32,BD!$B$5:$F$246,5,0)),"",(VLOOKUP(B32,BD!$B$5:$F$246,5,0))))</f>
        <v>7.5</v>
      </c>
      <c r="I32" s="402"/>
      <c r="J32" s="268" t="s">
        <v>154</v>
      </c>
      <c r="K32" s="255">
        <v>4</v>
      </c>
      <c r="L32" s="355">
        <f>+IF(ISERROR(VLOOKUP(J32,BD!$B$5:$F$246,2,0)),"",(VLOOKUP(J32,BD!$B$5:$F$246,2,0)))</f>
        <v>170</v>
      </c>
      <c r="M32" s="355">
        <f t="shared" si="19"/>
        <v>680</v>
      </c>
      <c r="N32" s="326">
        <f>IF(J32="",0,K32*IF(ISERROR(VLOOKUP(J32,BD!$B$5:$F$246,3,0)),"",(VLOOKUP(J32,BD!$B$5:$F$246,3,0))))</f>
        <v>84.8</v>
      </c>
      <c r="O32" s="326">
        <f>IF(J32="",0,K32*IF(ISERROR(VLOOKUP(J32,BD!$B$5:$F$246,4,0)),"",(VLOOKUP(J32,BD!$B$5:$F$246,4,0))))</f>
        <v>38</v>
      </c>
      <c r="P32" s="327">
        <f>IF(J32="",0,K32*IF(ISERROR(VLOOKUP(J32,BD!$B$5:$F$246,5,0)),"",(VLOOKUP(J32,BD!$B$5:$F$246,5,0))))</f>
        <v>0</v>
      </c>
      <c r="Q32" s="402"/>
      <c r="R32" s="268" t="s">
        <v>19</v>
      </c>
      <c r="S32" s="259">
        <v>3</v>
      </c>
      <c r="T32" s="355">
        <f>+IF(ISERROR(VLOOKUP(R32,BD!$B$5:$F$246,2,0)),"",(VLOOKUP(R32,BD!$B$5:$F$246,2,0)))</f>
        <v>176</v>
      </c>
      <c r="U32" s="355">
        <f t="shared" si="20"/>
        <v>528</v>
      </c>
      <c r="V32" s="326">
        <f>IF(R32="",0,S32*IF(ISERROR(VLOOKUP(R32,BD!$B$5:$F$246,3,0)),"",(VLOOKUP(R32,BD!$B$5:$F$246,3,0))))</f>
        <v>48</v>
      </c>
      <c r="W32" s="326">
        <f>IF(R32="",0,S32*IF(ISERROR(VLOOKUP(R32,BD!$B$5:$F$246,4,0)),"",(VLOOKUP(R32,BD!$B$5:$F$246,4,0))))</f>
        <v>34.5</v>
      </c>
      <c r="X32" s="327">
        <f>IF(R32="",0,S32*IF(ISERROR(VLOOKUP(R32,BD!$B$5:$F$246,5,0)),"",(VLOOKUP(R32,BD!$B$5:$F$246,5,0))))</f>
        <v>6.6000000000000005</v>
      </c>
      <c r="Y32" s="402"/>
      <c r="Z32" s="268" t="s">
        <v>18</v>
      </c>
      <c r="AA32" s="259">
        <v>5</v>
      </c>
      <c r="AB32" s="355">
        <f>+IF(ISERROR(VLOOKUP(Z32,BD!$B$5:$F$246,2,0)),"",(VLOOKUP(Z32,BD!$B$5:$F$246,2,0)))</f>
        <v>132</v>
      </c>
      <c r="AC32" s="355">
        <f t="shared" si="21"/>
        <v>660</v>
      </c>
      <c r="AD32" s="326">
        <f>IF(Z32="",0,AA32*IF(ISERROR(VLOOKUP(Z32,BD!$B$5:$F$246,3,0)),"",(VLOOKUP(Z32,BD!$B$5:$F$246,3,0))))</f>
        <v>52</v>
      </c>
      <c r="AE32" s="326">
        <f>IF(Z32="",0,AA32*IF(ISERROR(VLOOKUP(Z32,BD!$B$5:$F$246,4,0)),"",(VLOOKUP(Z32,BD!$B$5:$F$246,4,0))))</f>
        <v>45</v>
      </c>
      <c r="AF32" s="327">
        <f>IF(Z32="",0,AA32*IF(ISERROR(VLOOKUP(Z32,BD!$B$5:$F$246,5,0)),"",(VLOOKUP(Z32,BD!$B$5:$F$246,5,0))))</f>
        <v>12.5</v>
      </c>
      <c r="AG32" s="402"/>
      <c r="AH32" s="268" t="s">
        <v>19</v>
      </c>
      <c r="AI32" s="259">
        <v>3</v>
      </c>
      <c r="AJ32" s="355">
        <f>+IF(ISERROR(VLOOKUP(AH32,BD!$B$5:$F$246,2,0)),"",(VLOOKUP(AH32,BD!$B$5:$F$246,2,0)))</f>
        <v>176</v>
      </c>
      <c r="AK32" s="355">
        <f t="shared" si="22"/>
        <v>528</v>
      </c>
      <c r="AL32" s="326">
        <f>IF(AH32="",0,AI32*IF(ISERROR(VLOOKUP(AH32,BD!$B$5:$F$246,3,0)),"",(VLOOKUP(AH32,BD!$B$5:$F$246,3,0))))</f>
        <v>48</v>
      </c>
      <c r="AM32" s="326">
        <f>IF(AH32="",0,AI32*IF(ISERROR(VLOOKUP(AH32,BD!$B$5:$F$246,4,0)),"",(VLOOKUP(AH32,BD!$B$5:$F$246,4,0))))</f>
        <v>34.5</v>
      </c>
      <c r="AN32" s="327">
        <f>IF(AH32="",0,AI32*IF(ISERROR(VLOOKUP(AH32,BD!$B$5:$F$246,5,0)),"",(VLOOKUP(AH32,BD!$B$5:$F$246,5,0))))</f>
        <v>6.6000000000000005</v>
      </c>
      <c r="AO32" s="402"/>
      <c r="AP32" s="268" t="s">
        <v>154</v>
      </c>
      <c r="AQ32" s="259">
        <v>7</v>
      </c>
      <c r="AR32" s="355">
        <f>+IF(ISERROR(VLOOKUP(AP32,BD!$B$5:$F$246,2,0)),"",(VLOOKUP(AP32,BD!$B$5:$F$246,2,0)))</f>
        <v>170</v>
      </c>
      <c r="AS32" s="355">
        <f t="shared" si="23"/>
        <v>1190</v>
      </c>
      <c r="AT32" s="326">
        <f>IF(AP32="",0,AQ32*IF(ISERROR(VLOOKUP(AP32,BD!$B$5:$F$246,3,0)),"",(VLOOKUP(AP32,BD!$B$5:$F$246,3,0))))</f>
        <v>148.4</v>
      </c>
      <c r="AU32" s="326">
        <f>IF(AP32="",0,AQ32*IF(ISERROR(VLOOKUP(AP32,BD!$B$5:$F$246,4,0)),"",(VLOOKUP(AP32,BD!$B$5:$F$246,4,0))))</f>
        <v>66.5</v>
      </c>
      <c r="AV32" s="327">
        <f>IF(AP32="",0,AQ32*IF(ISERROR(VLOOKUP(AP32,BD!$B$5:$F$246,5,0)),"",(VLOOKUP(AP32,BD!$B$5:$F$246,5,0))))</f>
        <v>0</v>
      </c>
      <c r="AW32" s="402"/>
      <c r="AX32" s="268" t="s">
        <v>19</v>
      </c>
      <c r="AY32" s="259">
        <v>2</v>
      </c>
      <c r="AZ32" s="355">
        <f>+IF(ISERROR(VLOOKUP(AX32,BD!$B$5:$F$246,2,0)),"",(VLOOKUP(AX32,BD!$B$5:$F$246,2,0)))</f>
        <v>176</v>
      </c>
      <c r="BA32" s="355">
        <f t="shared" si="24"/>
        <v>352</v>
      </c>
      <c r="BB32" s="326">
        <f>IF(AX32="",0,AY32*IF(ISERROR(VLOOKUP(AX32,BD!$B$5:$F$246,3,0)),"",(VLOOKUP(AX32,BD!$B$5:$F$246,3,0))))</f>
        <v>32</v>
      </c>
      <c r="BC32" s="326">
        <f>IF(AX32="",0,AY32*IF(ISERROR(VLOOKUP(AX32,BD!$B$5:$F$246,4,0)),"",(VLOOKUP(AX32,BD!$B$5:$F$246,4,0))))</f>
        <v>23</v>
      </c>
      <c r="BD32" s="327">
        <f>IF(AX32="",0,AY32*IF(ISERROR(VLOOKUP(AX32,BD!$B$5:$F$246,5,0)),"",(VLOOKUP(AX32,BD!$B$5:$F$246,5,0))))</f>
        <v>4.4000000000000004</v>
      </c>
    </row>
    <row r="33" spans="1:56" s="262" customFormat="1" ht="12" customHeight="1" thickBot="1" x14ac:dyDescent="0.3">
      <c r="A33" s="404"/>
      <c r="B33" s="272" t="s">
        <v>161</v>
      </c>
      <c r="C33" s="273">
        <v>2</v>
      </c>
      <c r="D33" s="359">
        <f>+IF(ISERROR(VLOOKUP(B33,BD!$B$5:$F$246,2,0)),"",(VLOOKUP(B33,BD!$B$5:$F$246,2,0)))</f>
        <v>324</v>
      </c>
      <c r="E33" s="359">
        <f t="shared" si="0"/>
        <v>648</v>
      </c>
      <c r="F33" s="328">
        <f>IF(B33="",0,C33*IF(ISERROR(VLOOKUP(B33,BD!$B$5:$F$246,3,0)),"",(VLOOKUP(B33,BD!$B$5:$F$246,3,0))))</f>
        <v>26</v>
      </c>
      <c r="G33" s="328">
        <f>IF(B33="",0,C33*IF(ISERROR(VLOOKUP(B33,BD!$B$5:$F$246,4,0)),"",(VLOOKUP(B33,BD!$B$5:$F$246,4,0))))</f>
        <v>60</v>
      </c>
      <c r="H33" s="329">
        <f>IF(B33="",0,C33*IF(ISERROR(VLOOKUP(B33,BD!$B$5:$F$246,5,0)),"",(VLOOKUP(B33,BD!$B$5:$F$246,5,0))))</f>
        <v>1.2</v>
      </c>
      <c r="I33" s="404"/>
      <c r="J33" s="274" t="s">
        <v>161</v>
      </c>
      <c r="K33" s="275">
        <v>3</v>
      </c>
      <c r="L33" s="359">
        <f>+IF(ISERROR(VLOOKUP(J33,BD!$B$5:$F$246,2,0)),"",(VLOOKUP(J33,BD!$B$5:$F$246,2,0)))</f>
        <v>324</v>
      </c>
      <c r="M33" s="359">
        <f t="shared" si="19"/>
        <v>972</v>
      </c>
      <c r="N33" s="328">
        <f>IF(J33="",0,K33*IF(ISERROR(VLOOKUP(J33,BD!$B$5:$F$246,3,0)),"",(VLOOKUP(J33,BD!$B$5:$F$246,3,0))))</f>
        <v>39</v>
      </c>
      <c r="O33" s="328">
        <f>IF(J33="",0,K33*IF(ISERROR(VLOOKUP(J33,BD!$B$5:$F$246,4,0)),"",(VLOOKUP(J33,BD!$B$5:$F$246,4,0))))</f>
        <v>90</v>
      </c>
      <c r="P33" s="329">
        <f>IF(J33="",0,K33*IF(ISERROR(VLOOKUP(J33,BD!$B$5:$F$246,5,0)),"",(VLOOKUP(J33,BD!$B$5:$F$246,5,0))))</f>
        <v>1.7999999999999998</v>
      </c>
      <c r="Q33" s="404"/>
      <c r="R33" s="274" t="s">
        <v>161</v>
      </c>
      <c r="S33" s="273">
        <v>3</v>
      </c>
      <c r="T33" s="359">
        <f>+IF(ISERROR(VLOOKUP(R33,BD!$B$5:$F$246,2,0)),"",(VLOOKUP(R33,BD!$B$5:$F$246,2,0)))</f>
        <v>324</v>
      </c>
      <c r="U33" s="359">
        <f t="shared" si="20"/>
        <v>972</v>
      </c>
      <c r="V33" s="328">
        <f>IF(R33="",0,S33*IF(ISERROR(VLOOKUP(R33,BD!$B$5:$F$246,3,0)),"",(VLOOKUP(R33,BD!$B$5:$F$246,3,0))))</f>
        <v>39</v>
      </c>
      <c r="W33" s="328">
        <f>IF(R33="",0,S33*IF(ISERROR(VLOOKUP(R33,BD!$B$5:$F$246,4,0)),"",(VLOOKUP(R33,BD!$B$5:$F$246,4,0))))</f>
        <v>90</v>
      </c>
      <c r="X33" s="329">
        <f>IF(R33="",0,S33*IF(ISERROR(VLOOKUP(R33,BD!$B$5:$F$246,5,0)),"",(VLOOKUP(R33,BD!$B$5:$F$246,5,0))))</f>
        <v>1.7999999999999998</v>
      </c>
      <c r="Y33" s="404"/>
      <c r="Z33" s="274" t="s">
        <v>161</v>
      </c>
      <c r="AA33" s="273">
        <v>3</v>
      </c>
      <c r="AB33" s="359">
        <f>+IF(ISERROR(VLOOKUP(Z33,BD!$B$5:$F$246,2,0)),"",(VLOOKUP(Z33,BD!$B$5:$F$246,2,0)))</f>
        <v>324</v>
      </c>
      <c r="AC33" s="359">
        <f t="shared" si="21"/>
        <v>972</v>
      </c>
      <c r="AD33" s="328">
        <f>IF(Z33="",0,AA33*IF(ISERROR(VLOOKUP(Z33,BD!$B$5:$F$246,3,0)),"",(VLOOKUP(Z33,BD!$B$5:$F$246,3,0))))</f>
        <v>39</v>
      </c>
      <c r="AE33" s="328">
        <f>IF(Z33="",0,AA33*IF(ISERROR(VLOOKUP(Z33,BD!$B$5:$F$246,4,0)),"",(VLOOKUP(Z33,BD!$B$5:$F$246,4,0))))</f>
        <v>90</v>
      </c>
      <c r="AF33" s="329">
        <f>IF(Z33="",0,AA33*IF(ISERROR(VLOOKUP(Z33,BD!$B$5:$F$246,5,0)),"",(VLOOKUP(Z33,BD!$B$5:$F$246,5,0))))</f>
        <v>1.7999999999999998</v>
      </c>
      <c r="AG33" s="404"/>
      <c r="AH33" s="274" t="s">
        <v>161</v>
      </c>
      <c r="AI33" s="273">
        <v>2</v>
      </c>
      <c r="AJ33" s="359">
        <f>+IF(ISERROR(VLOOKUP(AH33,BD!$B$5:$F$246,2,0)),"",(VLOOKUP(AH33,BD!$B$5:$F$246,2,0)))</f>
        <v>324</v>
      </c>
      <c r="AK33" s="359">
        <f t="shared" si="22"/>
        <v>648</v>
      </c>
      <c r="AL33" s="328">
        <f>IF(AH33="",0,AI33*IF(ISERROR(VLOOKUP(AH33,BD!$B$5:$F$246,3,0)),"",(VLOOKUP(AH33,BD!$B$5:$F$246,3,0))))</f>
        <v>26</v>
      </c>
      <c r="AM33" s="328">
        <f>IF(AH33="",0,AI33*IF(ISERROR(VLOOKUP(AH33,BD!$B$5:$F$246,4,0)),"",(VLOOKUP(AH33,BD!$B$5:$F$246,4,0))))</f>
        <v>60</v>
      </c>
      <c r="AN33" s="329">
        <f>IF(AH33="",0,AI33*IF(ISERROR(VLOOKUP(AH33,BD!$B$5:$F$246,5,0)),"",(VLOOKUP(AH33,BD!$B$5:$F$246,5,0))))</f>
        <v>1.2</v>
      </c>
      <c r="AO33" s="404"/>
      <c r="AP33" s="274" t="s">
        <v>161</v>
      </c>
      <c r="AQ33" s="273">
        <v>7</v>
      </c>
      <c r="AR33" s="359">
        <f>+IF(ISERROR(VLOOKUP(AP33,BD!$B$5:$F$246,2,0)),"",(VLOOKUP(AP33,BD!$B$5:$F$246,2,0)))</f>
        <v>324</v>
      </c>
      <c r="AS33" s="359">
        <f t="shared" si="23"/>
        <v>2268</v>
      </c>
      <c r="AT33" s="328">
        <f>IF(AP33="",0,AQ33*IF(ISERROR(VLOOKUP(AP33,BD!$B$5:$F$246,3,0)),"",(VLOOKUP(AP33,BD!$B$5:$F$246,3,0))))</f>
        <v>91</v>
      </c>
      <c r="AU33" s="328">
        <f>IF(AP33="",0,AQ33*IF(ISERROR(VLOOKUP(AP33,BD!$B$5:$F$246,4,0)),"",(VLOOKUP(AP33,BD!$B$5:$F$246,4,0))))</f>
        <v>210</v>
      </c>
      <c r="AV33" s="329">
        <f>IF(AP33="",0,AQ33*IF(ISERROR(VLOOKUP(AP33,BD!$B$5:$F$246,5,0)),"",(VLOOKUP(AP33,BD!$B$5:$F$246,5,0))))</f>
        <v>4.2</v>
      </c>
      <c r="AW33" s="404"/>
      <c r="AX33" s="276" t="s">
        <v>161</v>
      </c>
      <c r="AY33" s="273">
        <v>1</v>
      </c>
      <c r="AZ33" s="359">
        <f>+IF(ISERROR(VLOOKUP(AX33,BD!$B$5:$F$246,2,0)),"",(VLOOKUP(AX33,BD!$B$5:$F$246,2,0)))</f>
        <v>324</v>
      </c>
      <c r="BA33" s="359">
        <f t="shared" si="24"/>
        <v>324</v>
      </c>
      <c r="BB33" s="328">
        <f>IF(AX33="",0,AY33*IF(ISERROR(VLOOKUP(AX33,BD!$B$5:$F$246,3,0)),"",(VLOOKUP(AX33,BD!$B$5:$F$246,3,0))))</f>
        <v>13</v>
      </c>
      <c r="BC33" s="328">
        <f>IF(AX33="",0,AY33*IF(ISERROR(VLOOKUP(AX33,BD!$B$5:$F$246,4,0)),"",(VLOOKUP(AX33,BD!$B$5:$F$246,4,0))))</f>
        <v>30</v>
      </c>
      <c r="BD33" s="329">
        <f>IF(AX33="",0,AY33*IF(ISERROR(VLOOKUP(AX33,BD!$B$5:$F$246,5,0)),"",(VLOOKUP(AX33,BD!$B$5:$F$246,5,0))))</f>
        <v>0.6</v>
      </c>
    </row>
    <row r="34" spans="1:56" ht="15.75" thickTop="1" x14ac:dyDescent="0.25">
      <c r="B34" s="256"/>
      <c r="C34" s="257"/>
      <c r="D34" s="257"/>
      <c r="E34" s="257"/>
      <c r="F34" s="330"/>
      <c r="G34" s="330"/>
      <c r="H34" s="330"/>
      <c r="I34" s="257"/>
      <c r="J34" s="256"/>
      <c r="K34" s="257"/>
      <c r="L34" s="257"/>
      <c r="M34" s="257"/>
      <c r="N34" s="330"/>
      <c r="O34" s="330"/>
      <c r="P34" s="330"/>
      <c r="Q34" s="257"/>
      <c r="R34" s="256"/>
      <c r="S34" s="257"/>
      <c r="T34" s="257"/>
      <c r="U34" s="257"/>
      <c r="V34" s="330"/>
      <c r="W34" s="330"/>
      <c r="X34" s="330"/>
      <c r="Y34" s="257"/>
      <c r="Z34" s="256"/>
      <c r="AA34" s="257"/>
      <c r="AB34" s="257"/>
      <c r="AC34" s="257"/>
      <c r="AD34" s="330"/>
      <c r="AE34" s="330"/>
      <c r="AF34" s="330"/>
      <c r="AG34" s="257"/>
      <c r="AH34" s="256"/>
      <c r="AI34" s="257"/>
      <c r="AJ34" s="257"/>
      <c r="AK34" s="257"/>
      <c r="AL34" s="330"/>
      <c r="AM34" s="330"/>
      <c r="AN34" s="330"/>
      <c r="AO34" s="257"/>
      <c r="AP34" s="256"/>
      <c r="AQ34" s="257"/>
      <c r="AR34" s="257"/>
      <c r="AS34" s="257"/>
      <c r="AT34" s="330"/>
      <c r="AU34" s="330"/>
      <c r="AV34" s="330"/>
      <c r="AW34" s="257"/>
      <c r="AX34" s="256"/>
      <c r="AY34" s="257"/>
      <c r="AZ34" s="257"/>
      <c r="BA34" s="257"/>
      <c r="BB34" s="330"/>
      <c r="BC34" s="330"/>
      <c r="BD34" s="330"/>
    </row>
    <row r="35" spans="1:56" s="346" customFormat="1" ht="12.75" x14ac:dyDescent="0.2">
      <c r="A35" s="346" t="s">
        <v>267</v>
      </c>
      <c r="B35" s="143" t="s">
        <v>36</v>
      </c>
      <c r="C35" s="345">
        <f>A4</f>
        <v>1</v>
      </c>
      <c r="D35" s="144">
        <f>E35/$B$3</f>
        <v>1.0732999999999999</v>
      </c>
      <c r="E35" s="145">
        <f>SUM(E36:E39)</f>
        <v>10733</v>
      </c>
      <c r="F35" s="347"/>
      <c r="G35" s="347"/>
      <c r="H35" s="347"/>
      <c r="I35" s="348" t="s">
        <v>267</v>
      </c>
      <c r="J35" s="143" t="s">
        <v>36</v>
      </c>
      <c r="K35" s="345">
        <f>I4</f>
        <v>1</v>
      </c>
      <c r="L35" s="144">
        <f>M35/$J$3</f>
        <v>0.99833333333333329</v>
      </c>
      <c r="M35" s="145">
        <f>SUM(M36:M39)</f>
        <v>14975</v>
      </c>
      <c r="N35" s="347"/>
      <c r="O35" s="347"/>
      <c r="P35" s="347"/>
      <c r="Q35" s="348" t="s">
        <v>267</v>
      </c>
      <c r="R35" s="143" t="s">
        <v>36</v>
      </c>
      <c r="S35" s="349">
        <f>Q4</f>
        <v>1</v>
      </c>
      <c r="T35" s="144">
        <f>U35/$R$3</f>
        <v>0.99760000000000004</v>
      </c>
      <c r="U35" s="145">
        <f>SUM(U36:U39)</f>
        <v>17458</v>
      </c>
      <c r="V35" s="347"/>
      <c r="W35" s="347"/>
      <c r="X35" s="347"/>
      <c r="Y35" s="348" t="s">
        <v>267</v>
      </c>
      <c r="Z35" s="143" t="s">
        <v>36</v>
      </c>
      <c r="AA35" s="345">
        <f>Y4</f>
        <v>1</v>
      </c>
      <c r="AB35" s="144">
        <f>AC35/$Z$3</f>
        <v>0.99419999999999997</v>
      </c>
      <c r="AC35" s="145">
        <f>SUM(AC36:AC39)</f>
        <v>9942</v>
      </c>
      <c r="AD35" s="347"/>
      <c r="AE35" s="347"/>
      <c r="AF35" s="347"/>
      <c r="AG35" s="348" t="s">
        <v>267</v>
      </c>
      <c r="AH35" s="143" t="s">
        <v>36</v>
      </c>
      <c r="AI35" s="345">
        <f>AG4</f>
        <v>1</v>
      </c>
      <c r="AJ35" s="144">
        <f>AK35/$AH$3</f>
        <v>1.0699399999999999</v>
      </c>
      <c r="AK35" s="145">
        <f>SUM(AK36:AK39)</f>
        <v>10699.4</v>
      </c>
      <c r="AL35" s="347"/>
      <c r="AM35" s="347"/>
      <c r="AN35" s="347"/>
      <c r="AO35" s="348" t="s">
        <v>267</v>
      </c>
      <c r="AP35" s="143" t="s">
        <v>36</v>
      </c>
      <c r="AQ35" s="345">
        <f>AO4</f>
        <v>1</v>
      </c>
      <c r="AR35" s="144">
        <f>AS35/$AP$3</f>
        <v>0.99962000000000006</v>
      </c>
      <c r="AS35" s="145">
        <f>SUM(AS36:AS39)</f>
        <v>19992.400000000001</v>
      </c>
      <c r="AT35" s="347"/>
      <c r="AU35" s="347"/>
      <c r="AV35" s="347"/>
      <c r="AW35" s="348" t="s">
        <v>267</v>
      </c>
      <c r="AX35" s="143" t="s">
        <v>36</v>
      </c>
      <c r="AY35" s="345">
        <f>AW4</f>
        <v>1</v>
      </c>
      <c r="AZ35" s="144">
        <f>BA35/$AX$3</f>
        <v>0.99439999999999995</v>
      </c>
      <c r="BA35" s="145">
        <f>SUM(BA36:BA39)</f>
        <v>9944</v>
      </c>
      <c r="BB35" s="347"/>
      <c r="BC35" s="347"/>
      <c r="BD35" s="347"/>
    </row>
    <row r="36" spans="1:56" ht="14.25" x14ac:dyDescent="0.2">
      <c r="B36" s="143" t="s">
        <v>20</v>
      </c>
      <c r="C36" s="345">
        <f>A6</f>
        <v>0.02</v>
      </c>
      <c r="D36" s="144">
        <f t="shared" ref="D36:D38" si="25">E36/$B$3</f>
        <v>9.4E-2</v>
      </c>
      <c r="E36" s="145">
        <f>SUM(E7:E12)</f>
        <v>940</v>
      </c>
      <c r="F36" s="331"/>
      <c r="G36" s="331"/>
      <c r="H36" s="331"/>
      <c r="I36" s="258"/>
      <c r="J36" s="143" t="s">
        <v>20</v>
      </c>
      <c r="K36" s="345">
        <f>I6</f>
        <v>0.2</v>
      </c>
      <c r="L36" s="144">
        <f t="shared" ref="L36:L39" si="26">M36/$J$3</f>
        <v>0.20053333333333334</v>
      </c>
      <c r="M36" s="145">
        <f>SUM(M7:M12)</f>
        <v>3008</v>
      </c>
      <c r="N36" s="331"/>
      <c r="O36" s="331"/>
      <c r="P36" s="331"/>
      <c r="Q36" s="258"/>
      <c r="R36" s="143" t="s">
        <v>20</v>
      </c>
      <c r="S36" s="350">
        <f>Q6</f>
        <v>0.2</v>
      </c>
      <c r="T36" s="144">
        <f t="shared" ref="T36:T39" si="27">U36/$R$3</f>
        <v>0.19857142857142857</v>
      </c>
      <c r="U36" s="145">
        <f>SUM(U7:U12)</f>
        <v>3475</v>
      </c>
      <c r="V36" s="331"/>
      <c r="W36" s="331"/>
      <c r="X36" s="331"/>
      <c r="Y36" s="258"/>
      <c r="Z36" s="143" t="s">
        <v>20</v>
      </c>
      <c r="AA36" s="345">
        <f>Y6</f>
        <v>0.2</v>
      </c>
      <c r="AB36" s="144">
        <f t="shared" ref="AB36:AB39" si="28">AC36/$Z$3</f>
        <v>0.19889999999999999</v>
      </c>
      <c r="AC36" s="145">
        <f>SUM(AC7:AC12)</f>
        <v>1989</v>
      </c>
      <c r="AD36" s="331"/>
      <c r="AE36" s="331"/>
      <c r="AF36" s="331"/>
      <c r="AG36" s="258"/>
      <c r="AH36" s="143" t="s">
        <v>20</v>
      </c>
      <c r="AI36" s="345">
        <f>AG6</f>
        <v>0.15</v>
      </c>
      <c r="AJ36" s="144">
        <f t="shared" ref="AJ36:AJ39" si="29">AK36/$AH$3</f>
        <v>0.222</v>
      </c>
      <c r="AK36" s="145">
        <f>SUM(AK7:AK12)</f>
        <v>2220</v>
      </c>
      <c r="AL36" s="331"/>
      <c r="AM36" s="331"/>
      <c r="AN36" s="331"/>
      <c r="AO36" s="258"/>
      <c r="AP36" s="143" t="s">
        <v>20</v>
      </c>
      <c r="AQ36" s="345">
        <f>AO6</f>
        <v>0.2</v>
      </c>
      <c r="AR36" s="144">
        <f t="shared" ref="AR36:AR39" si="30">AS36/$AP$3</f>
        <v>0.19914999999999999</v>
      </c>
      <c r="AS36" s="145">
        <f>SUM(AS7:AS12)</f>
        <v>3983</v>
      </c>
      <c r="AT36" s="331"/>
      <c r="AU36" s="331"/>
      <c r="AV36" s="331"/>
      <c r="AW36" s="258"/>
      <c r="AX36" s="143" t="s">
        <v>20</v>
      </c>
      <c r="AY36" s="345">
        <f>AW6</f>
        <v>0.25</v>
      </c>
      <c r="AZ36" s="144">
        <f t="shared" ref="AZ36:AZ39" si="31">BA36/$AX$3</f>
        <v>0.24979999999999999</v>
      </c>
      <c r="BA36" s="145">
        <f>SUM(BA7:BA12)</f>
        <v>2498</v>
      </c>
      <c r="BB36" s="331"/>
      <c r="BC36" s="331"/>
      <c r="BD36" s="331"/>
    </row>
    <row r="37" spans="1:56" ht="14.25" x14ac:dyDescent="0.2">
      <c r="B37" s="143" t="s">
        <v>21</v>
      </c>
      <c r="C37" s="345">
        <f>A13</f>
        <v>0.43</v>
      </c>
      <c r="D37" s="144">
        <f t="shared" si="25"/>
        <v>0.43070000000000003</v>
      </c>
      <c r="E37" s="145">
        <f>SUM(E14:E19)</f>
        <v>4307</v>
      </c>
      <c r="F37" s="331"/>
      <c r="G37" s="331"/>
      <c r="H37" s="331"/>
      <c r="I37" s="258"/>
      <c r="J37" s="143" t="s">
        <v>21</v>
      </c>
      <c r="K37" s="345">
        <f>I13</f>
        <v>0.2</v>
      </c>
      <c r="L37" s="144">
        <f t="shared" si="26"/>
        <v>0.19893333333333332</v>
      </c>
      <c r="M37" s="145">
        <f>SUM(M14:M19)</f>
        <v>2984</v>
      </c>
      <c r="N37" s="331"/>
      <c r="O37" s="331"/>
      <c r="P37" s="331"/>
      <c r="Q37" s="258"/>
      <c r="R37" s="143" t="s">
        <v>21</v>
      </c>
      <c r="S37" s="350">
        <f>Q13</f>
        <v>0.25</v>
      </c>
      <c r="T37" s="144">
        <f t="shared" si="27"/>
        <v>0.25028571428571428</v>
      </c>
      <c r="U37" s="145">
        <f>SUM(U14:U19)</f>
        <v>4380</v>
      </c>
      <c r="V37" s="331"/>
      <c r="W37" s="331"/>
      <c r="X37" s="331"/>
      <c r="Y37" s="258"/>
      <c r="Z37" s="143" t="s">
        <v>21</v>
      </c>
      <c r="AA37" s="345">
        <f>Y13</f>
        <v>0.2</v>
      </c>
      <c r="AB37" s="144">
        <f t="shared" si="28"/>
        <v>0.19900000000000001</v>
      </c>
      <c r="AC37" s="145">
        <f>SUM(AC14:AC19)</f>
        <v>1990</v>
      </c>
      <c r="AD37" s="331"/>
      <c r="AE37" s="331"/>
      <c r="AF37" s="331"/>
      <c r="AG37" s="258"/>
      <c r="AH37" s="143" t="s">
        <v>21</v>
      </c>
      <c r="AI37" s="345">
        <f>AG13</f>
        <v>0.3</v>
      </c>
      <c r="AJ37" s="144">
        <f t="shared" si="29"/>
        <v>0.29980000000000001</v>
      </c>
      <c r="AK37" s="145">
        <f>SUM(AK14:AK19)</f>
        <v>2998</v>
      </c>
      <c r="AL37" s="331"/>
      <c r="AM37" s="331"/>
      <c r="AN37" s="331"/>
      <c r="AO37" s="258"/>
      <c r="AP37" s="143" t="s">
        <v>21</v>
      </c>
      <c r="AQ37" s="345">
        <f>AO13</f>
        <v>0.3</v>
      </c>
      <c r="AR37" s="144">
        <f t="shared" si="30"/>
        <v>0.29980000000000001</v>
      </c>
      <c r="AS37" s="145">
        <f>SUM(AS14:AS19)</f>
        <v>5996</v>
      </c>
      <c r="AT37" s="331"/>
      <c r="AU37" s="331"/>
      <c r="AV37" s="331"/>
      <c r="AW37" s="258"/>
      <c r="AX37" s="143" t="s">
        <v>21</v>
      </c>
      <c r="AY37" s="345">
        <f>AW13</f>
        <v>0.2</v>
      </c>
      <c r="AZ37" s="144">
        <f t="shared" si="31"/>
        <v>0.1996</v>
      </c>
      <c r="BA37" s="145">
        <f>SUM(BA14:BA19)</f>
        <v>1996</v>
      </c>
      <c r="BB37" s="331"/>
      <c r="BC37" s="331"/>
      <c r="BD37" s="331"/>
    </row>
    <row r="38" spans="1:56" ht="14.25" x14ac:dyDescent="0.2">
      <c r="B38" s="143" t="s">
        <v>23</v>
      </c>
      <c r="C38" s="345">
        <f>A20</f>
        <v>0.3</v>
      </c>
      <c r="D38" s="144">
        <f t="shared" si="25"/>
        <v>0.29799999999999999</v>
      </c>
      <c r="E38" s="145">
        <f>SUM(E21:E26)</f>
        <v>2980</v>
      </c>
      <c r="F38" s="331"/>
      <c r="G38" s="331"/>
      <c r="H38" s="331"/>
      <c r="I38" s="258"/>
      <c r="J38" s="143" t="s">
        <v>23</v>
      </c>
      <c r="K38" s="345">
        <f>I20</f>
        <v>0.4</v>
      </c>
      <c r="L38" s="144">
        <f t="shared" si="26"/>
        <v>0.39926666666666666</v>
      </c>
      <c r="M38" s="145">
        <f>SUM(M21:M26)</f>
        <v>5989</v>
      </c>
      <c r="N38" s="331"/>
      <c r="O38" s="331"/>
      <c r="P38" s="331"/>
      <c r="Q38" s="258"/>
      <c r="R38" s="143" t="s">
        <v>23</v>
      </c>
      <c r="S38" s="350">
        <f>Q20</f>
        <v>0.35</v>
      </c>
      <c r="T38" s="144">
        <f t="shared" si="27"/>
        <v>0.34920000000000001</v>
      </c>
      <c r="U38" s="145">
        <f>SUM(U21:U26)</f>
        <v>6111</v>
      </c>
      <c r="V38" s="331"/>
      <c r="W38" s="331"/>
      <c r="X38" s="331"/>
      <c r="Y38" s="258"/>
      <c r="Z38" s="143" t="s">
        <v>23</v>
      </c>
      <c r="AA38" s="345">
        <f>Y20</f>
        <v>0.3</v>
      </c>
      <c r="AB38" s="144">
        <f t="shared" si="28"/>
        <v>0.29609999999999997</v>
      </c>
      <c r="AC38" s="145">
        <f>SUM(AC21:AC26)</f>
        <v>2961</v>
      </c>
      <c r="AD38" s="331"/>
      <c r="AE38" s="331"/>
      <c r="AF38" s="331"/>
      <c r="AG38" s="258"/>
      <c r="AH38" s="143" t="s">
        <v>23</v>
      </c>
      <c r="AI38" s="345">
        <f>AG20</f>
        <v>0.3</v>
      </c>
      <c r="AJ38" s="144">
        <f t="shared" si="29"/>
        <v>0.29914000000000002</v>
      </c>
      <c r="AK38" s="145">
        <f>SUM(AK21:AK26)</f>
        <v>2991.4</v>
      </c>
      <c r="AL38" s="331"/>
      <c r="AM38" s="331"/>
      <c r="AN38" s="331"/>
      <c r="AO38" s="258"/>
      <c r="AP38" s="143" t="s">
        <v>23</v>
      </c>
      <c r="AQ38" s="345">
        <f>AO20</f>
        <v>0.25</v>
      </c>
      <c r="AR38" s="144">
        <f t="shared" si="30"/>
        <v>0.25046999999999997</v>
      </c>
      <c r="AS38" s="145">
        <f>SUM(AS21:AS26)</f>
        <v>5009.3999999999996</v>
      </c>
      <c r="AT38" s="331"/>
      <c r="AU38" s="331"/>
      <c r="AV38" s="331"/>
      <c r="AW38" s="258"/>
      <c r="AX38" s="143" t="s">
        <v>23</v>
      </c>
      <c r="AY38" s="345">
        <f>AW20</f>
        <v>0.3</v>
      </c>
      <c r="AZ38" s="144">
        <f t="shared" si="31"/>
        <v>0.2954</v>
      </c>
      <c r="BA38" s="145">
        <f>SUM(BA21:BA26)</f>
        <v>2954</v>
      </c>
      <c r="BB38" s="331"/>
      <c r="BC38" s="331"/>
      <c r="BD38" s="331"/>
    </row>
    <row r="39" spans="1:56" ht="14.25" x14ac:dyDescent="0.2">
      <c r="B39" s="143" t="s">
        <v>22</v>
      </c>
      <c r="C39" s="345">
        <f>A27</f>
        <v>0.25</v>
      </c>
      <c r="D39" s="144">
        <f>E39/$B$3</f>
        <v>0.25059999999999999</v>
      </c>
      <c r="E39" s="145">
        <f>SUM(E28:E33)</f>
        <v>2506</v>
      </c>
      <c r="F39" s="331"/>
      <c r="G39" s="331"/>
      <c r="H39" s="331"/>
      <c r="I39" s="258"/>
      <c r="J39" s="143" t="s">
        <v>22</v>
      </c>
      <c r="K39" s="345">
        <f>I27</f>
        <v>0.2</v>
      </c>
      <c r="L39" s="144">
        <f t="shared" si="26"/>
        <v>0.1996</v>
      </c>
      <c r="M39" s="145">
        <f>SUM(M28:M33)</f>
        <v>2994</v>
      </c>
      <c r="N39" s="331"/>
      <c r="O39" s="331"/>
      <c r="P39" s="331"/>
      <c r="Q39" s="258"/>
      <c r="R39" s="143" t="s">
        <v>22</v>
      </c>
      <c r="S39" s="350">
        <f>Q27</f>
        <v>0.2</v>
      </c>
      <c r="T39" s="144">
        <f t="shared" si="27"/>
        <v>0.19954285714285713</v>
      </c>
      <c r="U39" s="145">
        <f>SUM(U28:U33)</f>
        <v>3492</v>
      </c>
      <c r="V39" s="331"/>
      <c r="W39" s="331"/>
      <c r="X39" s="331"/>
      <c r="Y39" s="258"/>
      <c r="Z39" s="143" t="s">
        <v>22</v>
      </c>
      <c r="AA39" s="345">
        <f>Y27</f>
        <v>0.3</v>
      </c>
      <c r="AB39" s="144">
        <f t="shared" si="28"/>
        <v>0.30020000000000002</v>
      </c>
      <c r="AC39" s="145">
        <f>SUM(AC28:AC33)</f>
        <v>3002</v>
      </c>
      <c r="AD39" s="331"/>
      <c r="AE39" s="331"/>
      <c r="AF39" s="331"/>
      <c r="AG39" s="258"/>
      <c r="AH39" s="143" t="s">
        <v>22</v>
      </c>
      <c r="AI39" s="345">
        <f>AG27</f>
        <v>0.25</v>
      </c>
      <c r="AJ39" s="144">
        <f t="shared" si="29"/>
        <v>0.249</v>
      </c>
      <c r="AK39" s="145">
        <f>SUM(AK28:AK33)</f>
        <v>2490</v>
      </c>
      <c r="AL39" s="331"/>
      <c r="AM39" s="331"/>
      <c r="AN39" s="331"/>
      <c r="AO39" s="258"/>
      <c r="AP39" s="143" t="s">
        <v>22</v>
      </c>
      <c r="AQ39" s="345">
        <f>AO27</f>
        <v>0.25</v>
      </c>
      <c r="AR39" s="144">
        <f t="shared" si="30"/>
        <v>0.25019999999999998</v>
      </c>
      <c r="AS39" s="145">
        <f>SUM(AS28:AS33)</f>
        <v>5004</v>
      </c>
      <c r="AT39" s="331"/>
      <c r="AU39" s="331"/>
      <c r="AV39" s="331"/>
      <c r="AW39" s="258"/>
      <c r="AX39" s="143" t="s">
        <v>22</v>
      </c>
      <c r="AY39" s="345">
        <f>AW27</f>
        <v>0.25</v>
      </c>
      <c r="AZ39" s="144">
        <f t="shared" si="31"/>
        <v>0.24959999999999999</v>
      </c>
      <c r="BA39" s="145">
        <f>SUM(BA28:BA33)</f>
        <v>2496</v>
      </c>
      <c r="BB39" s="331"/>
      <c r="BC39" s="331"/>
      <c r="BD39" s="331"/>
    </row>
    <row r="40" spans="1:56" x14ac:dyDescent="0.25">
      <c r="B40" s="256"/>
      <c r="C40" s="257"/>
      <c r="D40" s="257"/>
      <c r="E40" s="258"/>
      <c r="F40" s="331"/>
      <c r="G40" s="331"/>
      <c r="H40" s="331"/>
      <c r="I40" s="258"/>
      <c r="J40" s="256"/>
      <c r="K40" s="257"/>
      <c r="L40" s="257"/>
      <c r="M40" s="258"/>
      <c r="N40" s="331"/>
      <c r="O40" s="331"/>
      <c r="P40" s="331"/>
      <c r="Q40" s="258"/>
      <c r="R40" s="256"/>
      <c r="S40" s="257"/>
      <c r="T40" s="257"/>
      <c r="U40" s="258"/>
      <c r="V40" s="331"/>
      <c r="W40" s="331"/>
      <c r="X40" s="331"/>
      <c r="Y40" s="258"/>
      <c r="Z40" s="256"/>
      <c r="AA40" s="257"/>
      <c r="AB40" s="257"/>
      <c r="AC40" s="258"/>
      <c r="AD40" s="331"/>
      <c r="AE40" s="331"/>
      <c r="AF40" s="331"/>
      <c r="AG40" s="258"/>
      <c r="AH40" s="256"/>
      <c r="AI40" s="257"/>
      <c r="AJ40" s="257"/>
      <c r="AK40" s="258"/>
      <c r="AL40" s="331"/>
      <c r="AM40" s="331"/>
      <c r="AN40" s="331"/>
      <c r="AO40" s="258"/>
      <c r="AP40" s="256"/>
      <c r="AQ40" s="257"/>
      <c r="AR40" s="257"/>
      <c r="AS40" s="258"/>
      <c r="AT40" s="331"/>
      <c r="AU40" s="331"/>
      <c r="AV40" s="331"/>
      <c r="AW40" s="258"/>
      <c r="AX40" s="256"/>
      <c r="AY40" s="257"/>
      <c r="AZ40" s="257"/>
      <c r="BA40" s="258"/>
      <c r="BB40" s="331"/>
      <c r="BC40" s="331"/>
      <c r="BD40" s="331"/>
    </row>
    <row r="41" spans="1:56" x14ac:dyDescent="0.25">
      <c r="B41" s="256"/>
      <c r="C41" s="257"/>
      <c r="D41" s="257"/>
      <c r="E41" s="258"/>
      <c r="F41" s="331"/>
      <c r="G41" s="331"/>
      <c r="H41" s="331"/>
      <c r="I41" s="258"/>
      <c r="J41" s="256"/>
      <c r="K41" s="257"/>
      <c r="L41" s="257"/>
      <c r="M41" s="258"/>
      <c r="N41" s="331"/>
      <c r="O41" s="331"/>
      <c r="P41" s="331"/>
      <c r="Q41" s="258"/>
      <c r="R41" s="256"/>
      <c r="S41" s="257"/>
      <c r="T41" s="257"/>
      <c r="U41" s="258"/>
      <c r="V41" s="331"/>
      <c r="W41" s="331"/>
      <c r="X41" s="331"/>
      <c r="Y41" s="258"/>
      <c r="Z41" s="256"/>
      <c r="AA41" s="257"/>
      <c r="AB41" s="257"/>
      <c r="AC41" s="258"/>
      <c r="AD41" s="331"/>
      <c r="AE41" s="331"/>
      <c r="AF41" s="331"/>
      <c r="AG41" s="258"/>
      <c r="AH41" s="256"/>
      <c r="AI41" s="257"/>
      <c r="AJ41" s="257"/>
      <c r="AK41" s="258"/>
      <c r="AL41" s="331"/>
      <c r="AM41" s="331"/>
      <c r="AN41" s="331"/>
      <c r="AO41" s="258"/>
      <c r="AP41" s="256"/>
      <c r="AQ41" s="257"/>
      <c r="AR41" s="257"/>
      <c r="AS41" s="258"/>
      <c r="AT41" s="331"/>
      <c r="AU41" s="331"/>
      <c r="AV41" s="331"/>
      <c r="AW41" s="258"/>
      <c r="AX41" s="256"/>
      <c r="AY41" s="257"/>
      <c r="AZ41" s="257"/>
      <c r="BA41" s="258"/>
      <c r="BB41" s="331"/>
      <c r="BC41" s="331"/>
      <c r="BD41" s="331"/>
    </row>
    <row r="42" spans="1:56" ht="28.5" x14ac:dyDescent="0.25">
      <c r="A42" s="352" t="s">
        <v>269</v>
      </c>
      <c r="B42" s="353">
        <v>3.800000122282654E-4</v>
      </c>
      <c r="C42" s="257"/>
      <c r="D42" s="257"/>
      <c r="E42" s="258"/>
      <c r="F42" s="331"/>
      <c r="G42" s="331"/>
      <c r="H42" s="331"/>
      <c r="I42" s="258"/>
      <c r="J42" s="256"/>
      <c r="K42" s="257"/>
      <c r="L42" s="257"/>
      <c r="M42" s="258"/>
      <c r="N42" s="331"/>
      <c r="O42" s="331"/>
      <c r="P42" s="331"/>
      <c r="Q42" s="258"/>
      <c r="R42" s="256"/>
      <c r="S42" s="257"/>
      <c r="T42" s="257"/>
      <c r="U42" s="258"/>
      <c r="V42" s="331"/>
      <c r="W42" s="331"/>
      <c r="X42" s="331"/>
      <c r="Y42" s="258"/>
      <c r="Z42" s="256"/>
      <c r="AA42" s="257"/>
      <c r="AB42" s="257"/>
      <c r="AC42" s="258"/>
      <c r="AD42" s="331"/>
      <c r="AE42" s="331"/>
      <c r="AF42" s="331"/>
      <c r="AG42" s="258"/>
      <c r="AH42" s="256"/>
      <c r="AI42" s="257"/>
      <c r="AJ42" s="257"/>
      <c r="AK42" s="258"/>
      <c r="AL42" s="331"/>
      <c r="AM42" s="331"/>
      <c r="AN42" s="331"/>
      <c r="AO42" s="258"/>
      <c r="AP42" s="256"/>
      <c r="AQ42" s="257"/>
      <c r="AR42" s="257"/>
      <c r="AS42" s="258"/>
      <c r="AT42" s="331"/>
      <c r="AU42" s="331"/>
      <c r="AV42" s="331"/>
      <c r="AW42" s="258"/>
      <c r="AX42" s="256"/>
      <c r="AY42" s="257"/>
      <c r="AZ42" s="257"/>
      <c r="BA42" s="258"/>
      <c r="BB42" s="331"/>
      <c r="BC42" s="331"/>
      <c r="BD42" s="331"/>
    </row>
    <row r="43" spans="1:56" ht="28.5" x14ac:dyDescent="0.25">
      <c r="A43" s="351" t="s">
        <v>268</v>
      </c>
      <c r="B43" s="354">
        <v>7.3299996554851532E-2</v>
      </c>
      <c r="C43" s="257"/>
      <c r="D43" s="356"/>
      <c r="E43" s="258"/>
      <c r="F43" s="331"/>
      <c r="G43" s="331"/>
      <c r="H43" s="331"/>
      <c r="I43" s="258"/>
      <c r="J43" s="256"/>
      <c r="K43" s="257"/>
      <c r="L43" s="257"/>
      <c r="M43" s="258"/>
      <c r="N43" s="331"/>
      <c r="O43" s="331"/>
      <c r="P43" s="331"/>
      <c r="Q43" s="258"/>
      <c r="R43" s="256"/>
      <c r="S43" s="257"/>
      <c r="T43" s="257"/>
      <c r="U43" s="258"/>
      <c r="V43" s="331"/>
      <c r="W43" s="331"/>
      <c r="X43" s="331"/>
      <c r="Y43" s="258"/>
      <c r="Z43" s="256"/>
      <c r="AA43" s="257"/>
      <c r="AB43" s="257"/>
      <c r="AC43" s="258"/>
      <c r="AD43" s="331"/>
      <c r="AE43" s="331"/>
      <c r="AF43" s="331"/>
      <c r="AG43" s="258"/>
      <c r="AH43" s="256"/>
      <c r="AI43" s="257"/>
      <c r="AJ43" s="257"/>
      <c r="AK43" s="258"/>
      <c r="AL43" s="331"/>
      <c r="AM43" s="331"/>
      <c r="AN43" s="331"/>
      <c r="AO43" s="258"/>
      <c r="AP43" s="256"/>
      <c r="AQ43" s="257"/>
      <c r="AR43" s="257"/>
      <c r="AS43" s="258"/>
      <c r="AT43" s="331"/>
      <c r="AU43" s="331"/>
      <c r="AV43" s="331"/>
      <c r="AW43" s="258"/>
      <c r="AX43" s="256"/>
      <c r="AY43" s="257"/>
      <c r="AZ43" s="257"/>
      <c r="BA43" s="258"/>
      <c r="BB43" s="331"/>
      <c r="BC43" s="331"/>
      <c r="BD43" s="331"/>
    </row>
    <row r="46" spans="1:56" x14ac:dyDescent="0.25">
      <c r="D46" s="358"/>
    </row>
    <row r="47" spans="1:56" x14ac:dyDescent="0.25">
      <c r="D47" s="357"/>
    </row>
  </sheetData>
  <mergeCells count="35">
    <mergeCell ref="AW7:AW12"/>
    <mergeCell ref="AW14:AW19"/>
    <mergeCell ref="AW21:AW26"/>
    <mergeCell ref="AW28:AW33"/>
    <mergeCell ref="AG7:AG12"/>
    <mergeCell ref="AG14:AG19"/>
    <mergeCell ref="AG21:AG26"/>
    <mergeCell ref="AG28:AG33"/>
    <mergeCell ref="AO7:AO12"/>
    <mergeCell ref="AO14:AO19"/>
    <mergeCell ref="AO21:AO26"/>
    <mergeCell ref="AO28:AO33"/>
    <mergeCell ref="Q7:Q12"/>
    <mergeCell ref="Q14:Q19"/>
    <mergeCell ref="Q21:Q26"/>
    <mergeCell ref="Q28:Q33"/>
    <mergeCell ref="Y7:Y12"/>
    <mergeCell ref="Y14:Y19"/>
    <mergeCell ref="Y21:Y26"/>
    <mergeCell ref="Y28:Y33"/>
    <mergeCell ref="A7:A12"/>
    <mergeCell ref="A28:A33"/>
    <mergeCell ref="A21:A26"/>
    <mergeCell ref="A14:A19"/>
    <mergeCell ref="I7:I12"/>
    <mergeCell ref="I14:I19"/>
    <mergeCell ref="I21:I26"/>
    <mergeCell ref="I28:I33"/>
    <mergeCell ref="Y1:AF2"/>
    <mergeCell ref="AG1:AN2"/>
    <mergeCell ref="AO1:AV2"/>
    <mergeCell ref="AW1:BD2"/>
    <mergeCell ref="A1:H2"/>
    <mergeCell ref="I1:P2"/>
    <mergeCell ref="Q1:X2"/>
  </mergeCells>
  <dataValidations count="1">
    <dataValidation type="list" allowBlank="1" showInputMessage="1" showErrorMessage="1" sqref="AX36:AX43 AP36:AP43 J36:J43 R36:R43 Z36:Z43 AH36:AH43 B36:B41">
      <formula1>OFFSET(#REF!,,,COUNTA(#REF!))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entrees">
                <anchor moveWithCells="1" sizeWithCells="1">
                  <from>
                    <xdr:col>0</xdr:col>
                    <xdr:colOff>38100</xdr:colOff>
                    <xdr:row>0</xdr:row>
                    <xdr:rowOff>57150</xdr:rowOff>
                  </from>
                  <to>
                    <xdr:col>1</xdr:col>
                    <xdr:colOff>1400175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J246"/>
  <sheetViews>
    <sheetView workbookViewId="0">
      <pane ySplit="4" topLeftCell="A5" activePane="bottomLeft" state="frozen"/>
      <selection pane="bottomLeft" activeCell="J4" sqref="J4"/>
    </sheetView>
  </sheetViews>
  <sheetFormatPr baseColWidth="10" defaultRowHeight="11.25" x14ac:dyDescent="0.2"/>
  <cols>
    <col min="1" max="1" width="4.140625" style="135" customWidth="1"/>
    <col min="2" max="2" width="22.42578125" style="140" customWidth="1"/>
    <col min="3" max="4" width="7.42578125" style="140" customWidth="1"/>
    <col min="5" max="5" width="5.85546875" style="140" customWidth="1"/>
    <col min="6" max="6" width="7" style="140" customWidth="1"/>
    <col min="7" max="7" width="2.140625" style="135" customWidth="1"/>
    <col min="8" max="8" width="13.42578125" style="135" bestFit="1" customWidth="1"/>
    <col min="9" max="16384" width="11.42578125" style="135"/>
  </cols>
  <sheetData>
    <row r="1" spans="1:10" ht="9.75" customHeight="1" x14ac:dyDescent="0.2">
      <c r="A1" s="408"/>
      <c r="B1" s="408"/>
      <c r="C1" s="408"/>
      <c r="D1" s="408"/>
      <c r="E1" s="408"/>
      <c r="F1" s="409"/>
    </row>
    <row r="2" spans="1:10" s="136" customFormat="1" ht="9.75" customHeight="1" x14ac:dyDescent="0.25">
      <c r="A2" s="137"/>
      <c r="B2" s="283"/>
      <c r="C2" s="283"/>
      <c r="D2" s="283"/>
      <c r="E2" s="283"/>
      <c r="F2" s="283"/>
    </row>
    <row r="3" spans="1:10" s="136" customFormat="1" ht="33.75" customHeight="1" x14ac:dyDescent="0.25">
      <c r="A3" s="138"/>
      <c r="B3" s="410"/>
      <c r="C3" s="410"/>
      <c r="D3" s="410"/>
      <c r="E3" s="410"/>
      <c r="F3" s="410"/>
      <c r="I3" s="281" t="s">
        <v>165</v>
      </c>
      <c r="J3" s="282">
        <f>COUNTA(B:B)-1</f>
        <v>241</v>
      </c>
    </row>
    <row r="4" spans="1:10" ht="45.75" customHeight="1" x14ac:dyDescent="0.2">
      <c r="A4" s="139"/>
      <c r="B4" s="284"/>
      <c r="C4" s="284"/>
      <c r="D4" s="284"/>
      <c r="E4" s="284"/>
      <c r="F4" s="284"/>
      <c r="H4" s="411" t="s">
        <v>270</v>
      </c>
      <c r="I4" s="411" t="s">
        <v>272</v>
      </c>
    </row>
    <row r="5" spans="1:10" ht="13.5" customHeight="1" x14ac:dyDescent="0.2">
      <c r="B5" s="141" t="s">
        <v>37</v>
      </c>
      <c r="C5" s="285">
        <v>158</v>
      </c>
      <c r="D5" s="285">
        <v>4</v>
      </c>
      <c r="E5" s="285">
        <v>0.5</v>
      </c>
      <c r="F5" s="285">
        <v>36.549999999999997</v>
      </c>
      <c r="H5" s="135">
        <v>1</v>
      </c>
      <c r="I5" s="135">
        <v>2</v>
      </c>
    </row>
    <row r="6" spans="1:10" ht="13.5" customHeight="1" x14ac:dyDescent="0.2">
      <c r="B6" s="141" t="s">
        <v>38</v>
      </c>
      <c r="C6" s="285">
        <v>423</v>
      </c>
      <c r="D6" s="285">
        <v>2.1</v>
      </c>
      <c r="E6" s="285">
        <v>13</v>
      </c>
      <c r="F6" s="285">
        <v>74</v>
      </c>
      <c r="H6" s="135">
        <v>1</v>
      </c>
      <c r="I6" s="135">
        <v>2</v>
      </c>
    </row>
    <row r="7" spans="1:10" ht="13.5" customHeight="1" x14ac:dyDescent="0.2">
      <c r="B7" s="141" t="s">
        <v>39</v>
      </c>
      <c r="C7" s="285">
        <v>580</v>
      </c>
      <c r="D7" s="285">
        <v>19</v>
      </c>
      <c r="E7" s="285">
        <v>54</v>
      </c>
      <c r="F7" s="285">
        <v>4.5</v>
      </c>
      <c r="H7" s="135">
        <v>1</v>
      </c>
      <c r="I7" s="135">
        <v>2</v>
      </c>
    </row>
    <row r="8" spans="1:10" ht="13.5" customHeight="1" x14ac:dyDescent="0.2">
      <c r="B8" s="141" t="s">
        <v>40</v>
      </c>
      <c r="C8" s="285">
        <v>602</v>
      </c>
      <c r="D8" s="285">
        <v>23.2</v>
      </c>
      <c r="E8" s="285">
        <v>54.1</v>
      </c>
      <c r="F8" s="285">
        <v>5.6</v>
      </c>
      <c r="H8" s="135">
        <v>1</v>
      </c>
      <c r="I8" s="135">
        <v>2</v>
      </c>
    </row>
    <row r="9" spans="1:10" ht="13.5" customHeight="1" x14ac:dyDescent="0.2">
      <c r="B9" s="141" t="s">
        <v>41</v>
      </c>
      <c r="C9" s="285">
        <v>51</v>
      </c>
      <c r="D9" s="285">
        <v>0.5</v>
      </c>
      <c r="E9" s="285">
        <v>0</v>
      </c>
      <c r="F9" s="285">
        <v>12</v>
      </c>
      <c r="H9" s="135">
        <v>1</v>
      </c>
      <c r="I9" s="135">
        <v>2</v>
      </c>
    </row>
    <row r="10" spans="1:10" ht="13.5" customHeight="1" x14ac:dyDescent="0.2">
      <c r="B10" s="141" t="s">
        <v>42</v>
      </c>
      <c r="C10" s="285">
        <v>380</v>
      </c>
      <c r="D10" s="285">
        <v>1.4</v>
      </c>
      <c r="E10" s="285">
        <v>0</v>
      </c>
      <c r="F10" s="285">
        <v>93.7</v>
      </c>
      <c r="H10" s="135">
        <v>1</v>
      </c>
      <c r="I10" s="135">
        <v>2</v>
      </c>
    </row>
    <row r="11" spans="1:10" ht="13.5" customHeight="1" x14ac:dyDescent="0.2">
      <c r="B11" s="141" t="s">
        <v>43</v>
      </c>
      <c r="C11" s="285">
        <v>26</v>
      </c>
      <c r="D11" s="285">
        <v>2</v>
      </c>
      <c r="E11" s="285">
        <v>0</v>
      </c>
      <c r="F11" s="285">
        <v>4</v>
      </c>
      <c r="H11" s="135">
        <v>1</v>
      </c>
      <c r="I11" s="135">
        <v>2</v>
      </c>
    </row>
    <row r="12" spans="1:10" ht="13.5" customHeight="1" x14ac:dyDescent="0.2">
      <c r="B12" s="141" t="s">
        <v>44</v>
      </c>
      <c r="C12" s="285">
        <v>161</v>
      </c>
      <c r="D12" s="285">
        <v>2</v>
      </c>
      <c r="E12" s="285">
        <v>14.7</v>
      </c>
      <c r="F12" s="285">
        <v>8.6</v>
      </c>
      <c r="H12" s="135">
        <v>1</v>
      </c>
      <c r="I12" s="135">
        <v>2</v>
      </c>
    </row>
    <row r="13" spans="1:10" ht="13.5" customHeight="1" x14ac:dyDescent="0.2">
      <c r="B13" s="141" t="s">
        <v>45</v>
      </c>
      <c r="C13" s="285">
        <v>356</v>
      </c>
      <c r="D13" s="285">
        <v>11</v>
      </c>
      <c r="E13" s="285">
        <v>8</v>
      </c>
      <c r="F13" s="285">
        <v>60</v>
      </c>
      <c r="H13" s="135">
        <v>1</v>
      </c>
      <c r="I13" s="135">
        <v>2</v>
      </c>
    </row>
    <row r="14" spans="1:10" ht="13.5" customHeight="1" x14ac:dyDescent="0.2">
      <c r="B14" s="141" t="s">
        <v>46</v>
      </c>
      <c r="C14" s="285">
        <v>260</v>
      </c>
      <c r="D14" s="285">
        <v>1</v>
      </c>
      <c r="E14" s="285">
        <v>28</v>
      </c>
      <c r="F14" s="285">
        <v>1</v>
      </c>
      <c r="H14" s="135">
        <v>1</v>
      </c>
      <c r="I14" s="135">
        <v>2</v>
      </c>
    </row>
    <row r="15" spans="1:10" ht="13.5" customHeight="1" x14ac:dyDescent="0.2">
      <c r="B15" s="141" t="s">
        <v>47</v>
      </c>
      <c r="C15" s="285">
        <v>90</v>
      </c>
      <c r="D15" s="285">
        <v>1.5</v>
      </c>
      <c r="E15" s="285">
        <v>0</v>
      </c>
      <c r="F15" s="285">
        <v>20</v>
      </c>
      <c r="H15" s="135">
        <v>1</v>
      </c>
      <c r="I15" s="135">
        <v>2</v>
      </c>
    </row>
    <row r="16" spans="1:10" ht="13.5" customHeight="1" x14ac:dyDescent="0.2">
      <c r="B16" s="141" t="s">
        <v>48</v>
      </c>
      <c r="C16" s="285">
        <v>760</v>
      </c>
      <c r="D16" s="285">
        <v>1</v>
      </c>
      <c r="E16" s="285">
        <v>84</v>
      </c>
      <c r="F16" s="285">
        <v>0</v>
      </c>
      <c r="H16" s="135">
        <v>1</v>
      </c>
      <c r="I16" s="135">
        <v>2</v>
      </c>
    </row>
    <row r="17" spans="2:9" ht="13.5" customHeight="1" x14ac:dyDescent="0.2">
      <c r="B17" s="141" t="s">
        <v>49</v>
      </c>
      <c r="C17" s="285">
        <v>760</v>
      </c>
      <c r="D17" s="285">
        <v>1</v>
      </c>
      <c r="E17" s="285">
        <v>84</v>
      </c>
      <c r="F17" s="285">
        <v>0</v>
      </c>
      <c r="H17" s="135">
        <v>1</v>
      </c>
      <c r="I17" s="135">
        <v>2</v>
      </c>
    </row>
    <row r="18" spans="2:9" ht="13.5" customHeight="1" x14ac:dyDescent="0.2">
      <c r="B18" s="141" t="s">
        <v>50</v>
      </c>
      <c r="C18" s="141">
        <v>727</v>
      </c>
      <c r="D18" s="141">
        <v>0.7</v>
      </c>
      <c r="E18" s="141">
        <v>80</v>
      </c>
      <c r="F18" s="141">
        <v>1</v>
      </c>
      <c r="H18" s="135">
        <v>1</v>
      </c>
      <c r="I18" s="135">
        <v>2</v>
      </c>
    </row>
    <row r="19" spans="2:9" ht="13.5" customHeight="1" x14ac:dyDescent="0.2">
      <c r="B19" s="141" t="s">
        <v>51</v>
      </c>
      <c r="C19" s="285">
        <v>332</v>
      </c>
      <c r="D19" s="285">
        <v>0.8</v>
      </c>
      <c r="E19" s="285">
        <v>35</v>
      </c>
      <c r="F19" s="285">
        <v>3.2</v>
      </c>
      <c r="H19" s="135">
        <v>1</v>
      </c>
      <c r="I19" s="135">
        <v>2</v>
      </c>
    </row>
    <row r="20" spans="2:9" ht="13.5" customHeight="1" x14ac:dyDescent="0.2">
      <c r="B20" s="141" t="s">
        <v>52</v>
      </c>
      <c r="C20" s="285">
        <v>100</v>
      </c>
      <c r="D20" s="285">
        <v>20</v>
      </c>
      <c r="E20" s="285">
        <v>2.2999999999999998</v>
      </c>
      <c r="F20" s="285">
        <v>0</v>
      </c>
      <c r="H20" s="135">
        <v>1</v>
      </c>
      <c r="I20" s="135">
        <v>2</v>
      </c>
    </row>
    <row r="21" spans="2:9" ht="13.5" customHeight="1" x14ac:dyDescent="0.2">
      <c r="B21" s="141" t="s">
        <v>53</v>
      </c>
      <c r="C21" s="141">
        <v>521</v>
      </c>
      <c r="D21" s="141">
        <v>5.8</v>
      </c>
      <c r="E21" s="141">
        <v>28</v>
      </c>
      <c r="F21" s="141">
        <v>60</v>
      </c>
      <c r="H21" s="135">
        <v>1</v>
      </c>
      <c r="I21" s="135">
        <v>2</v>
      </c>
    </row>
    <row r="22" spans="2:9" ht="13.5" customHeight="1" x14ac:dyDescent="0.2">
      <c r="B22" s="141" t="s">
        <v>54</v>
      </c>
      <c r="C22" s="285">
        <v>500</v>
      </c>
      <c r="D22" s="285">
        <v>6</v>
      </c>
      <c r="E22" s="285">
        <v>24</v>
      </c>
      <c r="F22" s="285">
        <v>66</v>
      </c>
      <c r="H22" s="135">
        <v>1</v>
      </c>
      <c r="I22" s="135">
        <v>2</v>
      </c>
    </row>
    <row r="23" spans="2:9" ht="13.5" customHeight="1" x14ac:dyDescent="0.2">
      <c r="B23" s="141" t="s">
        <v>55</v>
      </c>
      <c r="C23" s="285">
        <v>116</v>
      </c>
      <c r="D23" s="285">
        <v>20</v>
      </c>
      <c r="E23" s="285">
        <v>4</v>
      </c>
      <c r="F23" s="285">
        <v>0</v>
      </c>
      <c r="H23" s="135">
        <v>1</v>
      </c>
      <c r="I23" s="135">
        <v>2</v>
      </c>
    </row>
    <row r="24" spans="2:9" ht="13.5" customHeight="1" x14ac:dyDescent="0.2">
      <c r="B24" s="141" t="s">
        <v>56</v>
      </c>
      <c r="C24" s="285">
        <v>142</v>
      </c>
      <c r="D24" s="285">
        <v>26</v>
      </c>
      <c r="E24" s="285">
        <v>4</v>
      </c>
      <c r="F24" s="285">
        <v>0</v>
      </c>
      <c r="H24" s="135">
        <v>1</v>
      </c>
      <c r="I24" s="135">
        <v>2</v>
      </c>
    </row>
    <row r="25" spans="2:9" ht="13.5" customHeight="1" x14ac:dyDescent="0.2">
      <c r="B25" s="141" t="s">
        <v>57</v>
      </c>
      <c r="C25" s="285">
        <v>22</v>
      </c>
      <c r="D25" s="285">
        <v>5</v>
      </c>
      <c r="E25" s="285">
        <v>0.1</v>
      </c>
      <c r="F25" s="285">
        <v>0.4</v>
      </c>
      <c r="H25" s="135">
        <v>1</v>
      </c>
    </row>
    <row r="26" spans="2:9" ht="13.5" customHeight="1" x14ac:dyDescent="0.2">
      <c r="B26" s="141" t="s">
        <v>58</v>
      </c>
      <c r="C26" s="285">
        <v>276</v>
      </c>
      <c r="D26" s="285">
        <v>6</v>
      </c>
      <c r="E26" s="285">
        <v>13.5</v>
      </c>
      <c r="F26" s="285">
        <v>32.5</v>
      </c>
      <c r="H26" s="135">
        <v>1</v>
      </c>
    </row>
    <row r="27" spans="2:9" ht="13.5" customHeight="1" x14ac:dyDescent="0.2">
      <c r="B27" s="141" t="s">
        <v>59</v>
      </c>
      <c r="C27" s="285">
        <v>200</v>
      </c>
      <c r="D27" s="285">
        <v>20</v>
      </c>
      <c r="E27" s="285">
        <v>10</v>
      </c>
      <c r="F27" s="285">
        <v>0</v>
      </c>
      <c r="H27" s="135">
        <v>1</v>
      </c>
    </row>
    <row r="28" spans="2:9" ht="13.5" customHeight="1" x14ac:dyDescent="0.2">
      <c r="B28" s="141" t="s">
        <v>60</v>
      </c>
      <c r="C28" s="285">
        <v>322</v>
      </c>
      <c r="D28" s="285">
        <v>10</v>
      </c>
      <c r="E28" s="285">
        <v>30</v>
      </c>
      <c r="F28" s="285">
        <v>3</v>
      </c>
      <c r="H28" s="135">
        <v>1</v>
      </c>
    </row>
    <row r="29" spans="2:9" ht="13.5" customHeight="1" x14ac:dyDescent="0.2">
      <c r="B29" s="141" t="s">
        <v>61</v>
      </c>
      <c r="C29" s="285">
        <v>391</v>
      </c>
      <c r="D29" s="285">
        <v>11.2</v>
      </c>
      <c r="E29" s="285">
        <v>6.1</v>
      </c>
      <c r="F29" s="285">
        <v>72.599999999999994</v>
      </c>
      <c r="H29" s="135">
        <v>1</v>
      </c>
    </row>
    <row r="30" spans="2:9" ht="13.5" customHeight="1" x14ac:dyDescent="0.2">
      <c r="B30" s="141" t="s">
        <v>166</v>
      </c>
      <c r="C30" s="141">
        <v>358</v>
      </c>
      <c r="D30" s="141">
        <v>9.4</v>
      </c>
      <c r="E30" s="141">
        <v>13.4</v>
      </c>
      <c r="F30" s="141">
        <v>48.6</v>
      </c>
      <c r="H30" s="135">
        <v>1</v>
      </c>
    </row>
    <row r="31" spans="2:9" ht="13.5" customHeight="1" x14ac:dyDescent="0.2">
      <c r="B31" s="141" t="s">
        <v>167</v>
      </c>
      <c r="C31" s="285">
        <v>327</v>
      </c>
      <c r="D31" s="285">
        <v>6.29</v>
      </c>
      <c r="E31" s="285">
        <v>12.65</v>
      </c>
      <c r="F31" s="285">
        <v>47.76</v>
      </c>
      <c r="H31" s="135">
        <v>1</v>
      </c>
    </row>
    <row r="32" spans="2:9" ht="13.5" customHeight="1" x14ac:dyDescent="0.2">
      <c r="B32" s="141" t="s">
        <v>168</v>
      </c>
      <c r="C32" s="285">
        <v>368</v>
      </c>
      <c r="D32" s="285">
        <v>7.4</v>
      </c>
      <c r="E32" s="285">
        <v>13.9</v>
      </c>
      <c r="F32" s="285">
        <v>53.3</v>
      </c>
      <c r="H32" s="135">
        <v>1</v>
      </c>
    </row>
    <row r="33" spans="2:8" ht="13.5" customHeight="1" x14ac:dyDescent="0.2">
      <c r="B33" s="141" t="s">
        <v>169</v>
      </c>
      <c r="C33" s="285">
        <v>79</v>
      </c>
      <c r="D33" s="285">
        <v>18</v>
      </c>
      <c r="E33" s="285">
        <v>0.5</v>
      </c>
      <c r="F33" s="285">
        <v>0</v>
      </c>
      <c r="H33" s="135">
        <v>1</v>
      </c>
    </row>
    <row r="34" spans="2:8" ht="13.5" customHeight="1" x14ac:dyDescent="0.2">
      <c r="B34" s="141" t="s">
        <v>170</v>
      </c>
      <c r="C34" s="285">
        <v>79</v>
      </c>
      <c r="D34" s="285">
        <v>18</v>
      </c>
      <c r="E34" s="285">
        <v>0.5</v>
      </c>
      <c r="F34" s="285">
        <v>0</v>
      </c>
      <c r="H34" s="135">
        <v>1</v>
      </c>
    </row>
    <row r="35" spans="2:8" ht="13.5" customHeight="1" x14ac:dyDescent="0.2">
      <c r="B35" s="141" t="s">
        <v>171</v>
      </c>
      <c r="C35" s="141">
        <v>600</v>
      </c>
      <c r="D35" s="141">
        <v>27</v>
      </c>
      <c r="E35" s="141">
        <v>24</v>
      </c>
      <c r="F35" s="141">
        <v>44</v>
      </c>
      <c r="H35" s="135">
        <v>1</v>
      </c>
    </row>
    <row r="36" spans="2:8" ht="13.5" customHeight="1" x14ac:dyDescent="0.2">
      <c r="B36" s="141" t="s">
        <v>172</v>
      </c>
      <c r="C36" s="285">
        <v>331</v>
      </c>
      <c r="D36" s="285">
        <v>18.100000000000001</v>
      </c>
      <c r="E36" s="285">
        <v>21</v>
      </c>
      <c r="F36" s="285">
        <v>13</v>
      </c>
      <c r="H36" s="135">
        <v>1</v>
      </c>
    </row>
    <row r="37" spans="2:8" ht="13.5" customHeight="1" x14ac:dyDescent="0.2">
      <c r="B37" s="141" t="s">
        <v>173</v>
      </c>
      <c r="C37" s="285">
        <v>2</v>
      </c>
      <c r="D37" s="285">
        <v>0.2</v>
      </c>
      <c r="E37" s="285">
        <v>0</v>
      </c>
      <c r="F37" s="285">
        <v>0.3</v>
      </c>
      <c r="H37" s="135">
        <v>1</v>
      </c>
    </row>
    <row r="38" spans="2:8" ht="13.5" customHeight="1" x14ac:dyDescent="0.2">
      <c r="B38" s="141" t="s">
        <v>174</v>
      </c>
      <c r="C38" s="285">
        <v>314</v>
      </c>
      <c r="D38" s="285">
        <v>21</v>
      </c>
      <c r="E38" s="285">
        <v>21</v>
      </c>
      <c r="F38" s="285">
        <v>0</v>
      </c>
      <c r="H38" s="135">
        <v>1</v>
      </c>
    </row>
    <row r="39" spans="2:8" ht="13.5" customHeight="1" x14ac:dyDescent="0.2">
      <c r="B39" s="141" t="s">
        <v>175</v>
      </c>
      <c r="C39" s="285">
        <v>164</v>
      </c>
      <c r="D39" s="285">
        <v>15</v>
      </c>
      <c r="E39" s="285">
        <v>11</v>
      </c>
      <c r="F39" s="285">
        <v>1.2</v>
      </c>
      <c r="H39" s="135">
        <v>1</v>
      </c>
    </row>
    <row r="40" spans="2:8" ht="13.5" customHeight="1" x14ac:dyDescent="0.2">
      <c r="B40" s="141" t="s">
        <v>176</v>
      </c>
      <c r="C40" s="285">
        <v>150</v>
      </c>
      <c r="D40" s="285">
        <v>15</v>
      </c>
      <c r="E40" s="285">
        <v>9.5</v>
      </c>
      <c r="F40" s="285">
        <v>1.2</v>
      </c>
      <c r="H40" s="135">
        <v>1</v>
      </c>
    </row>
    <row r="41" spans="2:8" ht="13.5" customHeight="1" x14ac:dyDescent="0.2">
      <c r="B41" s="141" t="s">
        <v>177</v>
      </c>
      <c r="C41" s="285">
        <v>380</v>
      </c>
      <c r="D41" s="285">
        <v>1.4</v>
      </c>
      <c r="E41" s="285">
        <v>0</v>
      </c>
      <c r="F41" s="285">
        <v>93.7</v>
      </c>
      <c r="H41" s="135">
        <v>1</v>
      </c>
    </row>
    <row r="42" spans="2:8" ht="13.5" customHeight="1" x14ac:dyDescent="0.2">
      <c r="B42" s="141" t="s">
        <v>178</v>
      </c>
      <c r="C42" s="285">
        <v>43</v>
      </c>
      <c r="D42" s="285">
        <v>0.8</v>
      </c>
      <c r="E42" s="285">
        <v>0</v>
      </c>
      <c r="F42" s="285">
        <v>8</v>
      </c>
      <c r="H42" s="135">
        <v>1</v>
      </c>
    </row>
    <row r="43" spans="2:8" ht="13.5" customHeight="1" x14ac:dyDescent="0.2">
      <c r="B43" s="141" t="s">
        <v>179</v>
      </c>
      <c r="C43" s="141">
        <v>372</v>
      </c>
      <c r="D43" s="141">
        <v>7.3</v>
      </c>
      <c r="E43" s="141">
        <v>5.2</v>
      </c>
      <c r="F43" s="141">
        <v>74</v>
      </c>
      <c r="H43" s="135">
        <v>1</v>
      </c>
    </row>
    <row r="44" spans="2:8" ht="13.5" customHeight="1" x14ac:dyDescent="0.2">
      <c r="B44" s="141" t="s">
        <v>180</v>
      </c>
      <c r="C44" s="285">
        <v>71</v>
      </c>
      <c r="D44" s="285">
        <v>1.3</v>
      </c>
      <c r="E44" s="285">
        <v>0.5</v>
      </c>
      <c r="F44" s="285">
        <v>15.3</v>
      </c>
      <c r="H44" s="135">
        <v>1</v>
      </c>
    </row>
    <row r="45" spans="2:8" ht="13.5" customHeight="1" x14ac:dyDescent="0.2">
      <c r="B45" s="141" t="s">
        <v>181</v>
      </c>
      <c r="C45" s="285">
        <v>110</v>
      </c>
      <c r="D45" s="285">
        <v>22</v>
      </c>
      <c r="E45" s="285">
        <v>2.5</v>
      </c>
      <c r="F45" s="285">
        <v>0</v>
      </c>
      <c r="H45" s="135">
        <v>1</v>
      </c>
    </row>
    <row r="46" spans="2:8" ht="13.5" customHeight="1" x14ac:dyDescent="0.2">
      <c r="B46" s="141" t="s">
        <v>182</v>
      </c>
      <c r="C46" s="285">
        <v>305</v>
      </c>
      <c r="D46" s="285">
        <v>20</v>
      </c>
      <c r="E46" s="285">
        <v>25</v>
      </c>
      <c r="F46" s="285">
        <v>0</v>
      </c>
      <c r="H46" s="135">
        <v>1</v>
      </c>
    </row>
    <row r="47" spans="2:8" ht="13.5" customHeight="1" x14ac:dyDescent="0.2">
      <c r="B47" s="141" t="s">
        <v>183</v>
      </c>
      <c r="C47" s="285">
        <v>370</v>
      </c>
      <c r="D47" s="285">
        <v>13</v>
      </c>
      <c r="E47" s="285">
        <v>32</v>
      </c>
      <c r="F47" s="285">
        <v>0.6</v>
      </c>
      <c r="H47" s="135">
        <v>1</v>
      </c>
    </row>
    <row r="48" spans="2:8" ht="13.5" customHeight="1" x14ac:dyDescent="0.2">
      <c r="B48" s="141" t="s">
        <v>184</v>
      </c>
      <c r="C48" s="285">
        <v>545</v>
      </c>
      <c r="D48" s="285">
        <v>6.5</v>
      </c>
      <c r="E48" s="285">
        <v>34</v>
      </c>
      <c r="F48" s="285">
        <v>54</v>
      </c>
      <c r="H48" s="135">
        <v>1</v>
      </c>
    </row>
    <row r="49" spans="2:9" ht="13.5" customHeight="1" x14ac:dyDescent="0.2">
      <c r="B49" s="141" t="s">
        <v>185</v>
      </c>
      <c r="C49" s="285">
        <v>528</v>
      </c>
      <c r="D49" s="285">
        <v>5.3</v>
      </c>
      <c r="E49" s="285">
        <v>29.7</v>
      </c>
      <c r="F49" s="285">
        <v>60</v>
      </c>
      <c r="H49" s="135">
        <v>1</v>
      </c>
    </row>
    <row r="50" spans="2:9" ht="13.5" customHeight="1" x14ac:dyDescent="0.2">
      <c r="B50" s="141" t="s">
        <v>186</v>
      </c>
      <c r="C50" s="141">
        <v>510</v>
      </c>
      <c r="D50" s="141">
        <v>5.5</v>
      </c>
      <c r="E50" s="141">
        <v>30</v>
      </c>
      <c r="F50" s="141">
        <v>51</v>
      </c>
      <c r="H50" s="135">
        <v>1</v>
      </c>
    </row>
    <row r="51" spans="2:9" ht="13.5" customHeight="1" x14ac:dyDescent="0.2">
      <c r="B51" s="141" t="s">
        <v>187</v>
      </c>
      <c r="C51" s="285">
        <v>580</v>
      </c>
      <c r="D51" s="285">
        <v>7.5</v>
      </c>
      <c r="E51" s="285">
        <v>44</v>
      </c>
      <c r="F51" s="285">
        <v>33</v>
      </c>
      <c r="H51" s="135">
        <v>1</v>
      </c>
    </row>
    <row r="52" spans="2:9" ht="13.5" customHeight="1" x14ac:dyDescent="0.2">
      <c r="B52" s="141" t="s">
        <v>188</v>
      </c>
      <c r="C52" s="285">
        <v>590</v>
      </c>
      <c r="D52" s="285">
        <v>12</v>
      </c>
      <c r="E52" s="285">
        <v>48</v>
      </c>
      <c r="F52" s="285">
        <v>20</v>
      </c>
      <c r="H52" s="135">
        <v>1</v>
      </c>
    </row>
    <row r="53" spans="2:9" ht="13.5" customHeight="1" x14ac:dyDescent="0.2">
      <c r="B53" s="141" t="s">
        <v>189</v>
      </c>
      <c r="C53" s="285">
        <v>210</v>
      </c>
      <c r="D53" s="285">
        <v>4</v>
      </c>
      <c r="E53" s="285">
        <v>18</v>
      </c>
      <c r="F53" s="285">
        <v>8</v>
      </c>
      <c r="H53" s="135">
        <v>1</v>
      </c>
    </row>
    <row r="54" spans="2:9" ht="13.5" customHeight="1" x14ac:dyDescent="0.2">
      <c r="B54" s="141" t="s">
        <v>190</v>
      </c>
      <c r="C54" s="285">
        <v>36</v>
      </c>
      <c r="D54" s="285">
        <v>2</v>
      </c>
      <c r="E54" s="285">
        <v>0</v>
      </c>
      <c r="F54" s="285">
        <v>7</v>
      </c>
      <c r="H54" s="135">
        <v>1</v>
      </c>
    </row>
    <row r="55" spans="2:9" ht="13.5" customHeight="1" x14ac:dyDescent="0.2">
      <c r="B55" s="141" t="s">
        <v>191</v>
      </c>
      <c r="C55" s="141">
        <v>32</v>
      </c>
      <c r="D55" s="141">
        <v>0.8</v>
      </c>
      <c r="E55" s="141">
        <v>0</v>
      </c>
      <c r="F55" s="141">
        <v>9</v>
      </c>
      <c r="H55" s="135">
        <v>1</v>
      </c>
    </row>
    <row r="56" spans="2:9" ht="13.5" customHeight="1" x14ac:dyDescent="0.2">
      <c r="B56" s="141" t="s">
        <v>5</v>
      </c>
      <c r="C56" s="285">
        <v>56</v>
      </c>
      <c r="D56" s="285">
        <v>3.5</v>
      </c>
      <c r="E56" s="285">
        <v>0</v>
      </c>
      <c r="F56" s="285">
        <v>10.5</v>
      </c>
      <c r="I56" s="135">
        <v>1</v>
      </c>
    </row>
    <row r="57" spans="2:9" ht="11.25" customHeight="1" x14ac:dyDescent="0.2">
      <c r="B57" s="141" t="s">
        <v>4</v>
      </c>
      <c r="C57" s="286">
        <v>50</v>
      </c>
      <c r="D57" s="286">
        <v>0.5</v>
      </c>
      <c r="E57" s="286">
        <v>0</v>
      </c>
      <c r="F57" s="286">
        <v>12</v>
      </c>
      <c r="I57" s="135">
        <v>1</v>
      </c>
    </row>
    <row r="58" spans="2:9" ht="11.25" customHeight="1" x14ac:dyDescent="0.2">
      <c r="B58" s="141" t="s">
        <v>6</v>
      </c>
      <c r="C58" s="285">
        <v>41</v>
      </c>
      <c r="D58" s="285">
        <v>0.8</v>
      </c>
      <c r="E58" s="285">
        <v>0.1</v>
      </c>
      <c r="F58" s="285">
        <v>9.1999999999999993</v>
      </c>
      <c r="I58" s="135">
        <v>1</v>
      </c>
    </row>
    <row r="59" spans="2:9" ht="11.25" customHeight="1" x14ac:dyDescent="0.2">
      <c r="B59" s="141" t="s">
        <v>7</v>
      </c>
      <c r="C59" s="285">
        <v>99</v>
      </c>
      <c r="D59" s="285">
        <v>0.3</v>
      </c>
      <c r="E59" s="285">
        <v>0.3</v>
      </c>
      <c r="F59" s="285">
        <v>24</v>
      </c>
      <c r="H59" s="135">
        <v>2</v>
      </c>
      <c r="I59" s="135">
        <v>1</v>
      </c>
    </row>
    <row r="60" spans="2:9" ht="11.25" customHeight="1" x14ac:dyDescent="0.2">
      <c r="B60" s="141" t="s">
        <v>8</v>
      </c>
      <c r="C60" s="285">
        <v>13</v>
      </c>
      <c r="D60" s="285">
        <v>1</v>
      </c>
      <c r="E60" s="285">
        <v>0</v>
      </c>
      <c r="F60" s="285">
        <v>2</v>
      </c>
      <c r="I60" s="135">
        <v>1</v>
      </c>
    </row>
    <row r="61" spans="2:9" ht="12" customHeight="1" x14ac:dyDescent="0.2">
      <c r="B61" s="141" t="s">
        <v>9</v>
      </c>
      <c r="C61" s="285">
        <v>246</v>
      </c>
      <c r="D61" s="285">
        <v>0.3</v>
      </c>
      <c r="E61" s="285">
        <v>0.2</v>
      </c>
      <c r="F61" s="285">
        <v>60.5</v>
      </c>
      <c r="I61" s="135">
        <v>1</v>
      </c>
    </row>
    <row r="62" spans="2:9" ht="11.25" customHeight="1" x14ac:dyDescent="0.2">
      <c r="B62" s="141" t="s">
        <v>62</v>
      </c>
      <c r="C62" s="285">
        <v>13</v>
      </c>
      <c r="D62" s="285">
        <v>1</v>
      </c>
      <c r="E62" s="285">
        <v>0</v>
      </c>
      <c r="F62" s="285">
        <v>2</v>
      </c>
      <c r="I62" s="135">
        <v>1</v>
      </c>
    </row>
    <row r="63" spans="2:9" ht="11.25" customHeight="1" x14ac:dyDescent="0.2">
      <c r="B63" s="141" t="s">
        <v>63</v>
      </c>
      <c r="C63" s="285">
        <v>15</v>
      </c>
      <c r="D63" s="285">
        <v>0.6</v>
      </c>
      <c r="E63" s="285">
        <v>0.1</v>
      </c>
      <c r="F63" s="285">
        <v>3</v>
      </c>
      <c r="H63" s="135">
        <v>2</v>
      </c>
      <c r="I63" s="135">
        <v>1</v>
      </c>
    </row>
    <row r="64" spans="2:9" ht="11.25" customHeight="1" x14ac:dyDescent="0.2">
      <c r="B64" s="141" t="s">
        <v>64</v>
      </c>
      <c r="C64" s="285">
        <v>103</v>
      </c>
      <c r="D64" s="285">
        <v>17</v>
      </c>
      <c r="E64" s="285">
        <v>3</v>
      </c>
      <c r="F64" s="285">
        <v>2</v>
      </c>
      <c r="I64" s="135">
        <v>1</v>
      </c>
    </row>
    <row r="65" spans="2:9" ht="11.25" customHeight="1" x14ac:dyDescent="0.2">
      <c r="B65" s="141" t="s">
        <v>65</v>
      </c>
      <c r="C65" s="141">
        <v>190</v>
      </c>
      <c r="D65" s="141">
        <v>2.5</v>
      </c>
      <c r="E65" s="141">
        <v>18</v>
      </c>
      <c r="F65" s="141">
        <v>4.5</v>
      </c>
      <c r="I65" s="135">
        <v>1</v>
      </c>
    </row>
    <row r="66" spans="2:9" ht="11.25" customHeight="1" x14ac:dyDescent="0.2">
      <c r="B66" s="141" t="s">
        <v>66</v>
      </c>
      <c r="C66" s="285">
        <v>135</v>
      </c>
      <c r="D66" s="285">
        <v>3.9</v>
      </c>
      <c r="E66" s="285">
        <v>3.4</v>
      </c>
      <c r="F66" s="285">
        <v>22.3</v>
      </c>
      <c r="I66" s="135">
        <v>1</v>
      </c>
    </row>
    <row r="67" spans="2:9" ht="11.25" customHeight="1" x14ac:dyDescent="0.2">
      <c r="B67" s="141" t="s">
        <v>67</v>
      </c>
      <c r="C67" s="285">
        <v>161</v>
      </c>
      <c r="D67" s="285">
        <v>2.8</v>
      </c>
      <c r="E67" s="285">
        <v>15</v>
      </c>
      <c r="F67" s="285">
        <v>3.8</v>
      </c>
      <c r="H67" s="135">
        <v>2</v>
      </c>
      <c r="I67" s="135">
        <v>1</v>
      </c>
    </row>
    <row r="68" spans="2:9" ht="11.25" customHeight="1" x14ac:dyDescent="0.2">
      <c r="B68" s="141" t="s">
        <v>29</v>
      </c>
      <c r="C68" s="285">
        <v>98</v>
      </c>
      <c r="D68" s="285">
        <v>21</v>
      </c>
      <c r="E68" s="285">
        <v>1.5</v>
      </c>
      <c r="F68" s="285">
        <v>0</v>
      </c>
      <c r="I68" s="135">
        <v>1</v>
      </c>
    </row>
    <row r="69" spans="2:9" ht="11.25" customHeight="1" x14ac:dyDescent="0.2">
      <c r="B69" s="141" t="s">
        <v>68</v>
      </c>
      <c r="C69" s="285">
        <v>98</v>
      </c>
      <c r="D69" s="285">
        <v>21</v>
      </c>
      <c r="E69" s="285">
        <v>1</v>
      </c>
      <c r="F69" s="285">
        <v>1</v>
      </c>
      <c r="I69" s="135">
        <v>1</v>
      </c>
    </row>
    <row r="70" spans="2:9" ht="11.25" customHeight="1" x14ac:dyDescent="0.2">
      <c r="B70" s="141" t="s">
        <v>69</v>
      </c>
      <c r="C70" s="285">
        <v>370</v>
      </c>
      <c r="D70" s="285">
        <v>5</v>
      </c>
      <c r="E70" s="285">
        <v>18</v>
      </c>
      <c r="F70" s="285">
        <v>47</v>
      </c>
      <c r="I70" s="135">
        <v>1</v>
      </c>
    </row>
    <row r="71" spans="2:9" ht="11.25" customHeight="1" x14ac:dyDescent="0.2">
      <c r="B71" s="141" t="s">
        <v>70</v>
      </c>
      <c r="C71" s="285">
        <v>367</v>
      </c>
      <c r="D71" s="285">
        <v>20</v>
      </c>
      <c r="E71" s="285">
        <v>32</v>
      </c>
      <c r="F71" s="285">
        <v>0</v>
      </c>
      <c r="H71" s="135">
        <v>2</v>
      </c>
      <c r="I71" s="135">
        <v>1</v>
      </c>
    </row>
    <row r="72" spans="2:9" ht="11.25" customHeight="1" x14ac:dyDescent="0.2">
      <c r="B72" s="141" t="s">
        <v>71</v>
      </c>
      <c r="C72" s="285">
        <v>72</v>
      </c>
      <c r="D72" s="285">
        <v>16</v>
      </c>
      <c r="E72" s="285">
        <v>0.5</v>
      </c>
      <c r="F72" s="285">
        <v>0</v>
      </c>
      <c r="I72" s="135">
        <v>1</v>
      </c>
    </row>
    <row r="73" spans="2:9" ht="11.25" customHeight="1" x14ac:dyDescent="0.2">
      <c r="B73" s="141" t="s">
        <v>72</v>
      </c>
      <c r="C73" s="285">
        <v>136</v>
      </c>
      <c r="D73" s="285">
        <v>20</v>
      </c>
      <c r="E73" s="285">
        <v>6</v>
      </c>
      <c r="F73" s="285">
        <v>0</v>
      </c>
      <c r="I73" s="135">
        <v>1</v>
      </c>
    </row>
    <row r="74" spans="2:9" ht="12" customHeight="1" x14ac:dyDescent="0.2">
      <c r="B74" s="141" t="s">
        <v>30</v>
      </c>
      <c r="C74" s="285">
        <v>226</v>
      </c>
      <c r="D74" s="285">
        <v>26.3</v>
      </c>
      <c r="E74" s="285">
        <v>13.5</v>
      </c>
      <c r="F74" s="285">
        <v>0</v>
      </c>
      <c r="I74" s="135">
        <v>1</v>
      </c>
    </row>
    <row r="75" spans="2:9" ht="11.25" customHeight="1" x14ac:dyDescent="0.2">
      <c r="B75" s="141" t="s">
        <v>31</v>
      </c>
      <c r="C75" s="285">
        <v>130</v>
      </c>
      <c r="D75" s="285">
        <v>1.9</v>
      </c>
      <c r="E75" s="285">
        <v>3.4</v>
      </c>
      <c r="F75" s="285">
        <v>20.9</v>
      </c>
      <c r="H75" s="135">
        <v>2</v>
      </c>
      <c r="I75" s="135">
        <v>1</v>
      </c>
    </row>
    <row r="76" spans="2:9" ht="11.25" customHeight="1" x14ac:dyDescent="0.2">
      <c r="B76" s="141" t="s">
        <v>73</v>
      </c>
      <c r="C76" s="285">
        <v>71</v>
      </c>
      <c r="D76" s="285">
        <v>16</v>
      </c>
      <c r="E76" s="285">
        <v>5</v>
      </c>
      <c r="F76" s="285">
        <v>1</v>
      </c>
    </row>
    <row r="77" spans="2:9" ht="11.25" customHeight="1" x14ac:dyDescent="0.2">
      <c r="B77" s="141" t="s">
        <v>74</v>
      </c>
      <c r="C77" s="141">
        <v>382</v>
      </c>
      <c r="D77" s="141">
        <v>3</v>
      </c>
      <c r="E77" s="141">
        <v>0</v>
      </c>
      <c r="F77" s="141">
        <v>97</v>
      </c>
    </row>
    <row r="78" spans="2:9" ht="11.25" customHeight="1" x14ac:dyDescent="0.2">
      <c r="B78" s="141" t="s">
        <v>75</v>
      </c>
      <c r="C78" s="285">
        <v>20</v>
      </c>
      <c r="D78" s="285">
        <v>1</v>
      </c>
      <c r="E78" s="285">
        <v>0</v>
      </c>
      <c r="F78" s="285">
        <v>4</v>
      </c>
    </row>
    <row r="79" spans="2:9" ht="11.25" customHeight="1" x14ac:dyDescent="0.2">
      <c r="B79" s="141" t="s">
        <v>76</v>
      </c>
      <c r="C79" s="285">
        <v>15</v>
      </c>
      <c r="D79" s="285">
        <v>1.2</v>
      </c>
      <c r="E79" s="285">
        <v>0.5</v>
      </c>
      <c r="F79" s="285">
        <v>0.4</v>
      </c>
      <c r="H79" s="135">
        <v>2</v>
      </c>
    </row>
    <row r="80" spans="2:9" ht="11.25" customHeight="1" x14ac:dyDescent="0.2">
      <c r="B80" s="141" t="s">
        <v>77</v>
      </c>
      <c r="C80" s="285">
        <v>27</v>
      </c>
      <c r="D80" s="285">
        <v>2.2999999999999998</v>
      </c>
      <c r="E80" s="285">
        <v>0</v>
      </c>
      <c r="F80" s="285">
        <v>4</v>
      </c>
    </row>
    <row r="81" spans="2:8" x14ac:dyDescent="0.2">
      <c r="B81" s="141" t="s">
        <v>78</v>
      </c>
      <c r="C81" s="285">
        <v>360</v>
      </c>
      <c r="D81" s="285">
        <v>10</v>
      </c>
      <c r="E81" s="285">
        <v>1.5</v>
      </c>
      <c r="F81" s="285">
        <v>76</v>
      </c>
    </row>
    <row r="82" spans="2:8" x14ac:dyDescent="0.2">
      <c r="B82" s="141" t="s">
        <v>79</v>
      </c>
      <c r="C82" s="285">
        <v>278</v>
      </c>
      <c r="D82" s="285">
        <v>4</v>
      </c>
      <c r="E82" s="285">
        <v>1.5</v>
      </c>
      <c r="F82" s="285">
        <v>62</v>
      </c>
    </row>
    <row r="83" spans="2:8" x14ac:dyDescent="0.2">
      <c r="B83" s="141" t="s">
        <v>80</v>
      </c>
      <c r="C83" s="285">
        <v>94</v>
      </c>
      <c r="D83" s="285">
        <v>6.2</v>
      </c>
      <c r="E83" s="285">
        <v>0.7</v>
      </c>
      <c r="F83" s="285">
        <v>15.7</v>
      </c>
      <c r="H83" s="135">
        <v>2</v>
      </c>
    </row>
    <row r="84" spans="2:8" x14ac:dyDescent="0.2">
      <c r="B84" s="141" t="s">
        <v>81</v>
      </c>
      <c r="C84" s="285">
        <v>85</v>
      </c>
      <c r="D84" s="285">
        <v>19</v>
      </c>
      <c r="E84" s="285">
        <v>1</v>
      </c>
      <c r="F84" s="285">
        <v>0</v>
      </c>
    </row>
    <row r="85" spans="2:8" x14ac:dyDescent="0.2">
      <c r="B85" s="141" t="s">
        <v>82</v>
      </c>
      <c r="C85" s="141">
        <v>341</v>
      </c>
      <c r="D85" s="141">
        <v>11.4</v>
      </c>
      <c r="E85" s="141">
        <v>7.1</v>
      </c>
      <c r="F85" s="141">
        <v>57.9</v>
      </c>
    </row>
    <row r="86" spans="2:8" x14ac:dyDescent="0.2">
      <c r="B86" s="141" t="s">
        <v>83</v>
      </c>
      <c r="C86" s="285">
        <v>36</v>
      </c>
      <c r="D86" s="285">
        <v>1</v>
      </c>
      <c r="E86" s="285">
        <v>0</v>
      </c>
      <c r="F86" s="285">
        <v>7</v>
      </c>
    </row>
    <row r="87" spans="2:8" x14ac:dyDescent="0.2">
      <c r="B87" s="141" t="s">
        <v>84</v>
      </c>
      <c r="C87" s="285">
        <v>179</v>
      </c>
      <c r="D87" s="285">
        <v>2.7</v>
      </c>
      <c r="E87" s="285">
        <v>5.8</v>
      </c>
      <c r="F87" s="285">
        <v>27.9</v>
      </c>
      <c r="H87" s="135">
        <v>2</v>
      </c>
    </row>
    <row r="88" spans="2:8" x14ac:dyDescent="0.2">
      <c r="B88" s="141" t="s">
        <v>85</v>
      </c>
      <c r="C88" s="285">
        <v>49</v>
      </c>
      <c r="D88" s="285">
        <v>7.7</v>
      </c>
      <c r="E88" s="285">
        <v>0.1</v>
      </c>
      <c r="F88" s="285">
        <v>4.4000000000000004</v>
      </c>
    </row>
    <row r="89" spans="2:8" x14ac:dyDescent="0.2">
      <c r="B89" s="141" t="s">
        <v>86</v>
      </c>
      <c r="C89" s="285">
        <v>72</v>
      </c>
      <c r="D89" s="285">
        <v>7.5</v>
      </c>
      <c r="E89" s="285">
        <v>3.2</v>
      </c>
      <c r="F89" s="285">
        <v>3.3</v>
      </c>
    </row>
    <row r="90" spans="2:8" x14ac:dyDescent="0.2">
      <c r="B90" s="141" t="s">
        <v>87</v>
      </c>
      <c r="C90" s="285">
        <v>350</v>
      </c>
      <c r="D90" s="285">
        <v>24.5</v>
      </c>
      <c r="E90" s="285">
        <v>28</v>
      </c>
      <c r="F90" s="285">
        <v>0</v>
      </c>
    </row>
    <row r="91" spans="2:8" x14ac:dyDescent="0.2">
      <c r="B91" s="141" t="s">
        <v>88</v>
      </c>
      <c r="C91" s="285">
        <v>349</v>
      </c>
      <c r="D91" s="285">
        <v>25</v>
      </c>
      <c r="E91" s="285">
        <v>27</v>
      </c>
      <c r="F91" s="285">
        <v>1.5</v>
      </c>
      <c r="H91" s="135">
        <v>2</v>
      </c>
    </row>
    <row r="92" spans="2:8" x14ac:dyDescent="0.2">
      <c r="B92" s="141" t="s">
        <v>89</v>
      </c>
      <c r="C92" s="141">
        <v>212</v>
      </c>
      <c r="D92" s="141">
        <v>6</v>
      </c>
      <c r="E92" s="141">
        <v>3.3</v>
      </c>
      <c r="F92" s="141">
        <v>39</v>
      </c>
    </row>
    <row r="93" spans="2:8" x14ac:dyDescent="0.2">
      <c r="B93" s="141" t="s">
        <v>90</v>
      </c>
      <c r="C93" s="285">
        <v>160</v>
      </c>
      <c r="D93" s="285">
        <v>27</v>
      </c>
      <c r="E93" s="285">
        <v>5.5</v>
      </c>
      <c r="F93" s="285">
        <v>0.5</v>
      </c>
    </row>
    <row r="94" spans="2:8" x14ac:dyDescent="0.2">
      <c r="B94" s="141" t="s">
        <v>91</v>
      </c>
      <c r="C94" s="285">
        <v>405</v>
      </c>
      <c r="D94" s="285">
        <v>23</v>
      </c>
      <c r="E94" s="285">
        <v>35</v>
      </c>
      <c r="F94" s="285">
        <v>2</v>
      </c>
    </row>
    <row r="95" spans="2:8" x14ac:dyDescent="0.2">
      <c r="B95" s="141" t="s">
        <v>92</v>
      </c>
      <c r="C95" s="285">
        <v>380</v>
      </c>
      <c r="D95" s="285">
        <v>28</v>
      </c>
      <c r="E95" s="285">
        <v>29</v>
      </c>
      <c r="F95" s="285">
        <v>1</v>
      </c>
      <c r="H95" s="135">
        <v>2</v>
      </c>
    </row>
    <row r="96" spans="2:8" x14ac:dyDescent="0.2">
      <c r="B96" s="141" t="s">
        <v>93</v>
      </c>
      <c r="C96" s="285">
        <v>19</v>
      </c>
      <c r="D96" s="285">
        <v>1.6</v>
      </c>
      <c r="E96" s="285">
        <v>0.2</v>
      </c>
      <c r="F96" s="285">
        <v>2.8</v>
      </c>
    </row>
    <row r="97" spans="2:8" x14ac:dyDescent="0.2">
      <c r="B97" s="141" t="s">
        <v>94</v>
      </c>
      <c r="C97" s="285">
        <v>21</v>
      </c>
      <c r="D97" s="287">
        <v>1.6</v>
      </c>
      <c r="E97" s="287">
        <v>0.2</v>
      </c>
      <c r="F97" s="285">
        <v>3</v>
      </c>
    </row>
    <row r="98" spans="2:8" x14ac:dyDescent="0.2">
      <c r="B98" s="141" t="s">
        <v>95</v>
      </c>
      <c r="C98" s="285">
        <v>800</v>
      </c>
      <c r="D98" s="285">
        <v>0</v>
      </c>
      <c r="E98" s="285">
        <v>100</v>
      </c>
      <c r="F98" s="285">
        <v>0</v>
      </c>
    </row>
    <row r="99" spans="2:8" x14ac:dyDescent="0.2">
      <c r="B99" s="141" t="s">
        <v>96</v>
      </c>
      <c r="C99" s="285">
        <v>80</v>
      </c>
      <c r="D99" s="285">
        <v>10</v>
      </c>
      <c r="E99" s="285">
        <v>2</v>
      </c>
      <c r="F99" s="285">
        <v>5</v>
      </c>
      <c r="H99" s="135">
        <v>2</v>
      </c>
    </row>
    <row r="100" spans="2:8" x14ac:dyDescent="0.2">
      <c r="B100" s="141" t="s">
        <v>97</v>
      </c>
      <c r="C100" s="285">
        <v>212</v>
      </c>
      <c r="D100" s="285">
        <v>30</v>
      </c>
      <c r="E100" s="285">
        <v>10</v>
      </c>
      <c r="F100" s="285">
        <v>0.5</v>
      </c>
    </row>
    <row r="101" spans="2:8" x14ac:dyDescent="0.2">
      <c r="B101" s="141" t="s">
        <v>98</v>
      </c>
      <c r="C101" s="285">
        <v>128</v>
      </c>
      <c r="D101" s="285">
        <v>16</v>
      </c>
      <c r="E101" s="285">
        <v>6</v>
      </c>
      <c r="F101" s="285">
        <v>2.5</v>
      </c>
    </row>
    <row r="102" spans="2:8" x14ac:dyDescent="0.2">
      <c r="B102" s="141" t="s">
        <v>99</v>
      </c>
      <c r="C102" s="285">
        <v>112</v>
      </c>
      <c r="D102" s="285">
        <v>21</v>
      </c>
      <c r="E102" s="285">
        <v>2.9</v>
      </c>
      <c r="F102" s="285">
        <v>0.5</v>
      </c>
    </row>
    <row r="103" spans="2:8" x14ac:dyDescent="0.2">
      <c r="B103" s="141" t="s">
        <v>100</v>
      </c>
      <c r="C103" s="285">
        <v>119</v>
      </c>
      <c r="D103" s="285">
        <v>21.5</v>
      </c>
      <c r="E103" s="285">
        <v>3.4</v>
      </c>
      <c r="F103" s="285">
        <v>0.6</v>
      </c>
      <c r="H103" s="135">
        <v>2</v>
      </c>
    </row>
    <row r="104" spans="2:8" x14ac:dyDescent="0.2">
      <c r="B104" s="141" t="s">
        <v>101</v>
      </c>
      <c r="C104" s="285">
        <v>40</v>
      </c>
      <c r="D104" s="285">
        <v>0.5</v>
      </c>
      <c r="E104" s="285">
        <v>0</v>
      </c>
      <c r="F104" s="285">
        <v>9.5</v>
      </c>
    </row>
    <row r="105" spans="2:8" x14ac:dyDescent="0.2">
      <c r="B105" s="141" t="s">
        <v>102</v>
      </c>
      <c r="C105" s="285">
        <v>57</v>
      </c>
      <c r="D105" s="285">
        <v>0.4</v>
      </c>
      <c r="E105" s="285">
        <v>0.1</v>
      </c>
      <c r="F105" s="285">
        <v>13.5</v>
      </c>
    </row>
    <row r="106" spans="2:8" x14ac:dyDescent="0.2">
      <c r="B106" s="141" t="s">
        <v>103</v>
      </c>
      <c r="C106" s="285">
        <v>56</v>
      </c>
      <c r="D106" s="285">
        <v>0.2</v>
      </c>
      <c r="E106" s="285">
        <v>0</v>
      </c>
      <c r="F106" s="285">
        <v>13</v>
      </c>
    </row>
    <row r="107" spans="2:8" x14ac:dyDescent="0.2">
      <c r="B107" s="141" t="s">
        <v>104</v>
      </c>
      <c r="C107" s="285">
        <v>38</v>
      </c>
      <c r="D107" s="285">
        <v>0.5</v>
      </c>
      <c r="E107" s="285">
        <v>0</v>
      </c>
      <c r="F107" s="285">
        <v>9</v>
      </c>
      <c r="H107" s="135">
        <v>2</v>
      </c>
    </row>
    <row r="108" spans="2:8" x14ac:dyDescent="0.2">
      <c r="B108" s="141" t="s">
        <v>192</v>
      </c>
      <c r="C108" s="285">
        <v>30</v>
      </c>
      <c r="D108" s="285">
        <v>1</v>
      </c>
      <c r="E108" s="285">
        <v>0.2</v>
      </c>
      <c r="F108" s="285">
        <v>5.8</v>
      </c>
    </row>
    <row r="109" spans="2:8" x14ac:dyDescent="0.2">
      <c r="B109" s="141" t="s">
        <v>193</v>
      </c>
      <c r="C109" s="285">
        <v>46</v>
      </c>
      <c r="D109" s="285">
        <v>0.6</v>
      </c>
      <c r="E109" s="285">
        <v>0</v>
      </c>
      <c r="F109" s="285">
        <v>11</v>
      </c>
    </row>
    <row r="110" spans="2:8" x14ac:dyDescent="0.2">
      <c r="B110" s="141" t="s">
        <v>194</v>
      </c>
      <c r="C110" s="285">
        <v>40</v>
      </c>
      <c r="D110" s="285">
        <v>0.5</v>
      </c>
      <c r="E110" s="285">
        <v>0.1</v>
      </c>
      <c r="F110" s="285">
        <v>9</v>
      </c>
    </row>
    <row r="111" spans="2:8" x14ac:dyDescent="0.2">
      <c r="B111" s="141" t="s">
        <v>195</v>
      </c>
      <c r="C111" s="141">
        <v>42</v>
      </c>
      <c r="D111" s="141">
        <v>0.7</v>
      </c>
      <c r="E111" s="141">
        <v>0.1</v>
      </c>
      <c r="F111" s="141">
        <v>9.1</v>
      </c>
      <c r="H111" s="135">
        <v>2</v>
      </c>
    </row>
    <row r="112" spans="2:8" x14ac:dyDescent="0.2">
      <c r="B112" s="141" t="s">
        <v>196</v>
      </c>
      <c r="C112" s="285">
        <v>39</v>
      </c>
      <c r="D112" s="285">
        <v>0.5</v>
      </c>
      <c r="E112" s="285">
        <v>0.1</v>
      </c>
      <c r="F112" s="285">
        <v>9</v>
      </c>
    </row>
    <row r="113" spans="2:9" x14ac:dyDescent="0.2">
      <c r="B113" s="141" t="s">
        <v>197</v>
      </c>
      <c r="C113" s="285">
        <v>52</v>
      </c>
      <c r="D113" s="285">
        <v>0.6</v>
      </c>
      <c r="E113" s="285">
        <v>0.1</v>
      </c>
      <c r="F113" s="285">
        <v>11.5</v>
      </c>
    </row>
    <row r="114" spans="2:9" x14ac:dyDescent="0.2">
      <c r="B114" s="141" t="s">
        <v>198</v>
      </c>
      <c r="C114" s="285">
        <v>44</v>
      </c>
      <c r="D114" s="285">
        <v>0.5</v>
      </c>
      <c r="E114" s="285">
        <v>0</v>
      </c>
      <c r="F114" s="285">
        <v>11</v>
      </c>
    </row>
    <row r="115" spans="2:9" x14ac:dyDescent="0.2">
      <c r="B115" s="141" t="s">
        <v>199</v>
      </c>
      <c r="C115" s="285">
        <v>570</v>
      </c>
      <c r="D115" s="285">
        <v>9.8000000000000007</v>
      </c>
      <c r="E115" s="285">
        <v>37.5</v>
      </c>
      <c r="F115" s="285">
        <v>48.2</v>
      </c>
      <c r="H115" s="135">
        <v>2</v>
      </c>
    </row>
    <row r="116" spans="2:9" x14ac:dyDescent="0.2">
      <c r="B116" s="141" t="s">
        <v>200</v>
      </c>
      <c r="C116" s="285">
        <v>53</v>
      </c>
      <c r="D116" s="285">
        <v>1.6</v>
      </c>
      <c r="E116" s="285">
        <v>0.3</v>
      </c>
      <c r="F116" s="285">
        <v>11</v>
      </c>
    </row>
    <row r="117" spans="2:9" x14ac:dyDescent="0.2">
      <c r="B117" s="141" t="s">
        <v>201</v>
      </c>
      <c r="C117" s="285">
        <v>281</v>
      </c>
      <c r="D117" s="285">
        <v>12</v>
      </c>
      <c r="E117" s="285">
        <v>25</v>
      </c>
      <c r="F117" s="285">
        <v>2</v>
      </c>
    </row>
    <row r="118" spans="2:9" x14ac:dyDescent="0.2">
      <c r="B118" s="141" t="s">
        <v>202</v>
      </c>
      <c r="C118" s="285">
        <v>43</v>
      </c>
      <c r="D118" s="285">
        <v>3.8</v>
      </c>
      <c r="E118" s="285">
        <v>2.1</v>
      </c>
      <c r="F118" s="285">
        <v>2.2999999999999998</v>
      </c>
    </row>
    <row r="119" spans="2:9" x14ac:dyDescent="0.2">
      <c r="B119" s="141" t="s">
        <v>203</v>
      </c>
      <c r="C119" s="285">
        <v>36</v>
      </c>
      <c r="D119" s="285">
        <v>3.8</v>
      </c>
      <c r="E119" s="285">
        <v>2.1</v>
      </c>
      <c r="F119" s="285">
        <v>0.5</v>
      </c>
      <c r="H119" s="135">
        <v>2</v>
      </c>
    </row>
    <row r="120" spans="2:9" x14ac:dyDescent="0.2">
      <c r="B120" s="141" t="s">
        <v>10</v>
      </c>
      <c r="C120" s="285">
        <v>45</v>
      </c>
      <c r="D120" s="285">
        <v>3.15</v>
      </c>
      <c r="E120" s="285">
        <v>1.55</v>
      </c>
      <c r="F120" s="285">
        <v>4.5999999999999996</v>
      </c>
      <c r="I120" s="135">
        <v>1</v>
      </c>
    </row>
    <row r="121" spans="2:9" x14ac:dyDescent="0.2">
      <c r="B121" s="141" t="s">
        <v>11</v>
      </c>
      <c r="C121" s="141">
        <v>46</v>
      </c>
      <c r="D121" s="141">
        <v>3.2</v>
      </c>
      <c r="E121" s="141">
        <v>1.5</v>
      </c>
      <c r="F121" s="141">
        <v>4.8</v>
      </c>
      <c r="I121" s="135">
        <v>1</v>
      </c>
    </row>
    <row r="122" spans="2:9" x14ac:dyDescent="0.2">
      <c r="B122" s="141" t="s">
        <v>12</v>
      </c>
      <c r="C122" s="285">
        <v>18</v>
      </c>
      <c r="D122" s="285">
        <v>1.2</v>
      </c>
      <c r="E122" s="285">
        <v>0</v>
      </c>
      <c r="F122" s="285">
        <v>3</v>
      </c>
      <c r="I122" s="135">
        <v>1</v>
      </c>
    </row>
    <row r="123" spans="2:9" x14ac:dyDescent="0.2">
      <c r="B123" s="141" t="s">
        <v>24</v>
      </c>
      <c r="C123" s="285">
        <v>139</v>
      </c>
      <c r="D123" s="285">
        <v>28</v>
      </c>
      <c r="E123" s="285">
        <v>3</v>
      </c>
      <c r="F123" s="285">
        <v>0</v>
      </c>
      <c r="H123" s="135">
        <v>2</v>
      </c>
      <c r="I123" s="135">
        <v>1</v>
      </c>
    </row>
    <row r="124" spans="2:9" x14ac:dyDescent="0.2">
      <c r="B124" s="141" t="s">
        <v>25</v>
      </c>
      <c r="C124" s="141">
        <v>251</v>
      </c>
      <c r="D124" s="141">
        <v>17</v>
      </c>
      <c r="E124" s="141">
        <v>20</v>
      </c>
      <c r="F124" s="141">
        <v>0.7</v>
      </c>
      <c r="I124" s="135">
        <v>1</v>
      </c>
    </row>
    <row r="125" spans="2:9" x14ac:dyDescent="0.2">
      <c r="B125" s="141" t="s">
        <v>26</v>
      </c>
      <c r="C125" s="285">
        <v>75</v>
      </c>
      <c r="D125" s="285">
        <v>5.5</v>
      </c>
      <c r="E125" s="285">
        <v>0.5</v>
      </c>
      <c r="F125" s="285">
        <v>13</v>
      </c>
      <c r="I125" s="135">
        <v>1</v>
      </c>
    </row>
    <row r="126" spans="2:9" x14ac:dyDescent="0.2">
      <c r="B126" s="141" t="s">
        <v>105</v>
      </c>
      <c r="C126" s="141">
        <v>76</v>
      </c>
      <c r="D126" s="141">
        <v>0</v>
      </c>
      <c r="E126" s="141">
        <v>0</v>
      </c>
      <c r="F126" s="141">
        <v>19</v>
      </c>
      <c r="I126" s="135">
        <v>1</v>
      </c>
    </row>
    <row r="127" spans="2:9" x14ac:dyDescent="0.2">
      <c r="B127" s="141" t="s">
        <v>106</v>
      </c>
      <c r="C127" s="285">
        <v>85</v>
      </c>
      <c r="D127" s="285">
        <v>19</v>
      </c>
      <c r="E127" s="285">
        <v>1</v>
      </c>
      <c r="F127" s="285">
        <v>0</v>
      </c>
      <c r="H127" s="135">
        <v>2</v>
      </c>
      <c r="I127" s="135">
        <v>1</v>
      </c>
    </row>
    <row r="128" spans="2:9" x14ac:dyDescent="0.2">
      <c r="B128" s="141" t="s">
        <v>107</v>
      </c>
      <c r="C128" s="285">
        <v>68</v>
      </c>
      <c r="D128" s="285">
        <v>15</v>
      </c>
      <c r="E128" s="285">
        <v>0.7</v>
      </c>
      <c r="F128" s="285">
        <v>0</v>
      </c>
      <c r="I128" s="135">
        <v>1</v>
      </c>
    </row>
    <row r="129" spans="2:9" x14ac:dyDescent="0.2">
      <c r="B129" s="141" t="s">
        <v>108</v>
      </c>
      <c r="C129" s="285">
        <v>72</v>
      </c>
      <c r="D129" s="285">
        <v>3.3</v>
      </c>
      <c r="E129" s="285">
        <v>0.3</v>
      </c>
      <c r="F129" s="285">
        <v>14</v>
      </c>
      <c r="I129" s="135">
        <v>1</v>
      </c>
    </row>
    <row r="130" spans="2:9" x14ac:dyDescent="0.2">
      <c r="B130" s="141" t="s">
        <v>109</v>
      </c>
      <c r="C130" s="285">
        <v>36</v>
      </c>
      <c r="D130" s="285">
        <v>2</v>
      </c>
      <c r="E130" s="285">
        <v>0</v>
      </c>
      <c r="F130" s="285">
        <v>6</v>
      </c>
      <c r="I130" s="135">
        <v>1</v>
      </c>
    </row>
    <row r="131" spans="2:9" x14ac:dyDescent="0.2">
      <c r="B131" s="141" t="s">
        <v>110</v>
      </c>
      <c r="C131" s="285">
        <v>453.4</v>
      </c>
      <c r="D131" s="285">
        <v>5.4</v>
      </c>
      <c r="E131" s="285">
        <v>22.2</v>
      </c>
      <c r="F131" s="285">
        <v>58</v>
      </c>
      <c r="H131" s="135">
        <v>2</v>
      </c>
      <c r="I131" s="135">
        <v>1</v>
      </c>
    </row>
    <row r="132" spans="2:9" x14ac:dyDescent="0.2">
      <c r="B132" s="141" t="s">
        <v>111</v>
      </c>
      <c r="C132" s="285">
        <v>114</v>
      </c>
      <c r="D132" s="285">
        <v>3.1</v>
      </c>
      <c r="E132" s="285">
        <v>1.6</v>
      </c>
      <c r="F132" s="285">
        <v>21.8</v>
      </c>
      <c r="I132" s="135">
        <v>1</v>
      </c>
    </row>
    <row r="133" spans="2:9" x14ac:dyDescent="0.2">
      <c r="B133" s="141" t="s">
        <v>112</v>
      </c>
      <c r="C133" s="141">
        <v>222</v>
      </c>
      <c r="D133" s="141">
        <v>19.100000000000001</v>
      </c>
      <c r="E133" s="141">
        <v>2.2999999999999998</v>
      </c>
      <c r="F133" s="141">
        <v>15.2</v>
      </c>
      <c r="I133" s="135">
        <v>1</v>
      </c>
    </row>
    <row r="134" spans="2:9" x14ac:dyDescent="0.2">
      <c r="B134" s="141" t="s">
        <v>113</v>
      </c>
      <c r="C134" s="285">
        <v>181</v>
      </c>
      <c r="D134" s="285">
        <v>11.3</v>
      </c>
      <c r="E134" s="285">
        <v>13.8</v>
      </c>
      <c r="F134" s="285">
        <v>2.9</v>
      </c>
      <c r="I134" s="135">
        <v>1</v>
      </c>
    </row>
    <row r="135" spans="2:9" x14ac:dyDescent="0.2">
      <c r="B135" s="141" t="s">
        <v>114</v>
      </c>
      <c r="C135" s="285">
        <v>850</v>
      </c>
      <c r="D135" s="285">
        <v>48</v>
      </c>
      <c r="E135" s="285">
        <v>51</v>
      </c>
      <c r="F135" s="285">
        <v>50</v>
      </c>
      <c r="H135" s="135">
        <v>2</v>
      </c>
      <c r="I135" s="135">
        <v>1</v>
      </c>
    </row>
    <row r="136" spans="2:9" x14ac:dyDescent="0.2">
      <c r="B136" s="141" t="s">
        <v>115</v>
      </c>
      <c r="C136" s="285">
        <v>298</v>
      </c>
      <c r="D136" s="285">
        <v>3.3</v>
      </c>
      <c r="E136" s="285">
        <v>16</v>
      </c>
      <c r="F136" s="285">
        <v>36</v>
      </c>
      <c r="I136" s="135">
        <v>1</v>
      </c>
    </row>
    <row r="137" spans="2:9" x14ac:dyDescent="0.2">
      <c r="B137" s="141" t="s">
        <v>116</v>
      </c>
      <c r="C137" s="285">
        <v>31</v>
      </c>
      <c r="D137" s="285">
        <v>0.5</v>
      </c>
      <c r="E137" s="285">
        <v>0</v>
      </c>
      <c r="F137" s="285">
        <v>6.5</v>
      </c>
      <c r="I137" s="135">
        <v>1</v>
      </c>
    </row>
    <row r="138" spans="2:9" x14ac:dyDescent="0.2">
      <c r="B138" s="141" t="s">
        <v>117</v>
      </c>
      <c r="C138" s="285">
        <v>356</v>
      </c>
      <c r="D138" s="285">
        <v>0.26</v>
      </c>
      <c r="E138" s="285">
        <v>0.01</v>
      </c>
      <c r="F138" s="285">
        <v>83</v>
      </c>
      <c r="I138" s="135">
        <v>1</v>
      </c>
    </row>
    <row r="139" spans="2:9" x14ac:dyDescent="0.2">
      <c r="B139" s="141" t="s">
        <v>118</v>
      </c>
      <c r="C139" s="285">
        <v>119</v>
      </c>
      <c r="D139" s="285">
        <v>20</v>
      </c>
      <c r="E139" s="285">
        <v>3</v>
      </c>
      <c r="F139" s="285">
        <v>3</v>
      </c>
      <c r="H139" s="135">
        <v>2</v>
      </c>
      <c r="I139" s="135">
        <v>1</v>
      </c>
    </row>
    <row r="140" spans="2:9" x14ac:dyDescent="0.2">
      <c r="B140" s="141" t="s">
        <v>119</v>
      </c>
      <c r="C140" s="285">
        <v>458</v>
      </c>
      <c r="D140" s="285">
        <v>9</v>
      </c>
      <c r="E140" s="285">
        <v>18</v>
      </c>
      <c r="F140" s="285">
        <v>65</v>
      </c>
    </row>
    <row r="141" spans="2:9" x14ac:dyDescent="0.2">
      <c r="B141" s="141" t="s">
        <v>120</v>
      </c>
      <c r="C141" s="285">
        <v>337</v>
      </c>
      <c r="D141" s="285">
        <v>11.1</v>
      </c>
      <c r="E141" s="285">
        <v>6.8</v>
      </c>
      <c r="F141" s="285">
        <v>57.8</v>
      </c>
    </row>
    <row r="142" spans="2:9" x14ac:dyDescent="0.2">
      <c r="B142" s="141" t="s">
        <v>121</v>
      </c>
      <c r="C142" s="141">
        <v>342</v>
      </c>
      <c r="D142" s="141">
        <v>10.1</v>
      </c>
      <c r="E142" s="141">
        <v>6.3</v>
      </c>
      <c r="F142" s="141">
        <v>61.3</v>
      </c>
    </row>
    <row r="143" spans="2:9" x14ac:dyDescent="0.2">
      <c r="B143" s="141" t="s">
        <v>122</v>
      </c>
      <c r="C143" s="285">
        <v>383</v>
      </c>
      <c r="D143" s="285">
        <v>10</v>
      </c>
      <c r="E143" s="285">
        <v>10</v>
      </c>
      <c r="F143" s="285">
        <v>60.4</v>
      </c>
      <c r="H143" s="135">
        <v>2</v>
      </c>
    </row>
    <row r="144" spans="2:9" x14ac:dyDescent="0.2">
      <c r="B144" s="141" t="s">
        <v>123</v>
      </c>
      <c r="C144" s="285">
        <v>381</v>
      </c>
      <c r="D144" s="285">
        <v>11</v>
      </c>
      <c r="E144" s="285">
        <v>10</v>
      </c>
      <c r="F144" s="285">
        <v>58.3</v>
      </c>
    </row>
    <row r="145" spans="2:8" x14ac:dyDescent="0.2">
      <c r="B145" s="141" t="s">
        <v>124</v>
      </c>
      <c r="C145" s="285">
        <v>660</v>
      </c>
      <c r="D145" s="285">
        <v>15</v>
      </c>
      <c r="E145" s="285">
        <v>60</v>
      </c>
      <c r="F145" s="285">
        <v>15</v>
      </c>
    </row>
    <row r="146" spans="2:8" x14ac:dyDescent="0.2">
      <c r="B146" s="141" t="s">
        <v>125</v>
      </c>
      <c r="C146" s="141">
        <v>643</v>
      </c>
      <c r="D146" s="141">
        <v>7.3</v>
      </c>
      <c r="E146" s="141">
        <v>61</v>
      </c>
      <c r="F146" s="141">
        <v>14.5</v>
      </c>
    </row>
    <row r="147" spans="2:8" x14ac:dyDescent="0.2">
      <c r="B147" s="141" t="s">
        <v>126</v>
      </c>
      <c r="C147" s="285">
        <v>91</v>
      </c>
      <c r="D147" s="285">
        <v>6.4</v>
      </c>
      <c r="E147" s="285">
        <v>7</v>
      </c>
      <c r="F147" s="285">
        <v>0.6</v>
      </c>
      <c r="H147" s="135">
        <v>2</v>
      </c>
    </row>
    <row r="148" spans="2:8" x14ac:dyDescent="0.2">
      <c r="B148" s="141" t="s">
        <v>127</v>
      </c>
      <c r="C148" s="285">
        <v>116</v>
      </c>
      <c r="D148" s="285">
        <v>13</v>
      </c>
      <c r="E148" s="285">
        <v>6</v>
      </c>
      <c r="F148" s="285">
        <v>2.7</v>
      </c>
    </row>
    <row r="149" spans="2:8" x14ac:dyDescent="0.2">
      <c r="B149" s="141" t="s">
        <v>128</v>
      </c>
      <c r="C149" s="285">
        <v>184</v>
      </c>
      <c r="D149" s="285">
        <v>13.9</v>
      </c>
      <c r="E149" s="285">
        <v>13.3</v>
      </c>
      <c r="F149" s="285">
        <v>1.3</v>
      </c>
    </row>
    <row r="150" spans="2:8" x14ac:dyDescent="0.2">
      <c r="B150" s="141" t="s">
        <v>129</v>
      </c>
      <c r="C150" s="141">
        <v>30</v>
      </c>
      <c r="D150" s="141">
        <v>1</v>
      </c>
      <c r="E150" s="141">
        <v>0.2</v>
      </c>
      <c r="F150" s="141">
        <v>6</v>
      </c>
    </row>
    <row r="151" spans="2:8" x14ac:dyDescent="0.2">
      <c r="B151" s="141" t="s">
        <v>130</v>
      </c>
      <c r="C151" s="285">
        <v>40.200000000000003</v>
      </c>
      <c r="D151" s="285">
        <v>1</v>
      </c>
      <c r="E151" s="285">
        <v>0.1</v>
      </c>
      <c r="F151" s="285">
        <v>8.6</v>
      </c>
      <c r="H151" s="135">
        <v>2</v>
      </c>
    </row>
    <row r="152" spans="2:8" x14ac:dyDescent="0.2">
      <c r="B152" s="141" t="s">
        <v>131</v>
      </c>
      <c r="C152" s="285">
        <v>283</v>
      </c>
      <c r="D152" s="285">
        <v>8.5</v>
      </c>
      <c r="E152" s="285">
        <v>2</v>
      </c>
      <c r="F152" s="285">
        <v>59</v>
      </c>
    </row>
    <row r="153" spans="2:8" x14ac:dyDescent="0.2">
      <c r="B153" s="141" t="s">
        <v>132</v>
      </c>
      <c r="C153" s="285">
        <v>281</v>
      </c>
      <c r="D153" s="285">
        <v>10</v>
      </c>
      <c r="E153" s="285">
        <v>5</v>
      </c>
      <c r="F153" s="285">
        <v>49</v>
      </c>
    </row>
    <row r="154" spans="2:8" x14ac:dyDescent="0.2">
      <c r="B154" s="141" t="s">
        <v>133</v>
      </c>
      <c r="C154" s="285">
        <v>233</v>
      </c>
      <c r="D154" s="285">
        <v>8</v>
      </c>
      <c r="E154" s="285">
        <v>4.5</v>
      </c>
      <c r="F154" s="285">
        <v>40</v>
      </c>
    </row>
    <row r="155" spans="2:8" x14ac:dyDescent="0.2">
      <c r="B155" s="141" t="s">
        <v>134</v>
      </c>
      <c r="C155" s="141">
        <v>253</v>
      </c>
      <c r="D155" s="141">
        <v>8</v>
      </c>
      <c r="E155" s="141">
        <v>5</v>
      </c>
      <c r="F155" s="141">
        <v>44</v>
      </c>
      <c r="H155" s="135">
        <v>2</v>
      </c>
    </row>
    <row r="156" spans="2:8" x14ac:dyDescent="0.2">
      <c r="B156" s="141" t="s">
        <v>135</v>
      </c>
      <c r="C156" s="285">
        <v>386</v>
      </c>
      <c r="D156" s="285">
        <v>7</v>
      </c>
      <c r="E156" s="285">
        <v>22</v>
      </c>
      <c r="F156" s="285">
        <v>40</v>
      </c>
    </row>
    <row r="157" spans="2:8" x14ac:dyDescent="0.2">
      <c r="B157" s="141" t="s">
        <v>136</v>
      </c>
      <c r="C157" s="141">
        <v>540</v>
      </c>
      <c r="D157" s="141">
        <v>5</v>
      </c>
      <c r="E157" s="141">
        <v>30</v>
      </c>
      <c r="F157" s="141">
        <v>62</v>
      </c>
    </row>
    <row r="158" spans="2:8" x14ac:dyDescent="0.2">
      <c r="B158" s="141" t="s">
        <v>137</v>
      </c>
      <c r="C158" s="285">
        <v>40</v>
      </c>
      <c r="D158" s="285">
        <v>0.6</v>
      </c>
      <c r="E158" s="285">
        <v>0</v>
      </c>
      <c r="F158" s="285">
        <v>9</v>
      </c>
    </row>
    <row r="159" spans="2:8" x14ac:dyDescent="0.2">
      <c r="B159" s="141" t="s">
        <v>138</v>
      </c>
      <c r="C159" s="141">
        <v>455</v>
      </c>
      <c r="D159" s="141">
        <v>14</v>
      </c>
      <c r="E159" s="141">
        <v>42</v>
      </c>
      <c r="F159" s="141">
        <v>5</v>
      </c>
      <c r="H159" s="135">
        <v>2</v>
      </c>
    </row>
    <row r="160" spans="2:8" x14ac:dyDescent="0.2">
      <c r="B160" s="141" t="s">
        <v>139</v>
      </c>
      <c r="C160" s="285">
        <v>402</v>
      </c>
      <c r="D160" s="285">
        <v>6.2</v>
      </c>
      <c r="E160" s="285">
        <v>25.3</v>
      </c>
      <c r="F160" s="285">
        <v>38.299999999999997</v>
      </c>
    </row>
    <row r="161" spans="2:8" x14ac:dyDescent="0.2">
      <c r="B161" s="141" t="s">
        <v>140</v>
      </c>
      <c r="C161" s="141">
        <v>216</v>
      </c>
      <c r="D161" s="141">
        <v>7</v>
      </c>
      <c r="E161" s="141">
        <v>2.7</v>
      </c>
      <c r="F161" s="141">
        <v>40.700000000000003</v>
      </c>
    </row>
    <row r="162" spans="2:8" x14ac:dyDescent="0.2">
      <c r="B162" s="141" t="s">
        <v>141</v>
      </c>
      <c r="C162" s="285">
        <v>90</v>
      </c>
      <c r="D162" s="285">
        <v>2</v>
      </c>
      <c r="E162" s="285">
        <v>0</v>
      </c>
      <c r="F162" s="285">
        <v>20</v>
      </c>
    </row>
    <row r="163" spans="2:8" x14ac:dyDescent="0.2">
      <c r="B163" s="141" t="s">
        <v>142</v>
      </c>
      <c r="C163" s="285">
        <v>258</v>
      </c>
      <c r="D163" s="285">
        <v>9.6</v>
      </c>
      <c r="E163" s="285">
        <v>1.5</v>
      </c>
      <c r="F163" s="285">
        <v>51.4</v>
      </c>
      <c r="H163" s="135">
        <v>2</v>
      </c>
    </row>
    <row r="164" spans="2:8" x14ac:dyDescent="0.2">
      <c r="B164" s="141" t="s">
        <v>143</v>
      </c>
      <c r="C164" s="285">
        <v>275</v>
      </c>
      <c r="D164" s="285">
        <v>10.8</v>
      </c>
      <c r="E164" s="285">
        <v>1.3</v>
      </c>
      <c r="F164" s="285">
        <v>55.1</v>
      </c>
    </row>
    <row r="165" spans="2:8" x14ac:dyDescent="0.2">
      <c r="B165" s="141" t="s">
        <v>144</v>
      </c>
      <c r="C165" s="285">
        <v>163</v>
      </c>
      <c r="D165" s="285">
        <v>1.4</v>
      </c>
      <c r="E165" s="285">
        <v>7.4</v>
      </c>
      <c r="F165" s="285">
        <v>22.7</v>
      </c>
    </row>
    <row r="166" spans="2:8" x14ac:dyDescent="0.2">
      <c r="B166" s="141" t="s">
        <v>145</v>
      </c>
      <c r="C166" s="285">
        <v>58</v>
      </c>
      <c r="D166" s="285">
        <v>0.3</v>
      </c>
      <c r="E166" s="285">
        <v>0.1</v>
      </c>
      <c r="F166" s="285">
        <v>14</v>
      </c>
    </row>
    <row r="167" spans="2:8" x14ac:dyDescent="0.2">
      <c r="B167" s="141" t="s">
        <v>146</v>
      </c>
      <c r="C167" s="285">
        <v>435</v>
      </c>
      <c r="D167" s="285">
        <v>7.3</v>
      </c>
      <c r="E167" s="285">
        <v>12</v>
      </c>
      <c r="F167" s="285">
        <v>75</v>
      </c>
      <c r="H167" s="135">
        <v>2</v>
      </c>
    </row>
    <row r="168" spans="2:8" x14ac:dyDescent="0.2">
      <c r="B168" s="141" t="s">
        <v>147</v>
      </c>
      <c r="C168" s="285">
        <v>94</v>
      </c>
      <c r="D168" s="285">
        <v>4.9000000000000004</v>
      </c>
      <c r="E168" s="285">
        <v>0.7</v>
      </c>
      <c r="F168" s="285">
        <v>10.3</v>
      </c>
    </row>
    <row r="169" spans="2:8" x14ac:dyDescent="0.2">
      <c r="B169" s="141" t="s">
        <v>148</v>
      </c>
      <c r="C169" s="285">
        <v>78</v>
      </c>
      <c r="D169" s="285">
        <v>9.1999999999999993</v>
      </c>
      <c r="E169" s="285">
        <v>3.6</v>
      </c>
      <c r="F169" s="285">
        <v>2.1</v>
      </c>
    </row>
    <row r="170" spans="2:8" x14ac:dyDescent="0.2">
      <c r="B170" s="141" t="s">
        <v>149</v>
      </c>
      <c r="C170" s="285">
        <v>132</v>
      </c>
      <c r="D170" s="285">
        <v>9</v>
      </c>
      <c r="E170" s="285">
        <v>9.1999999999999993</v>
      </c>
      <c r="F170" s="285">
        <v>3.4</v>
      </c>
    </row>
    <row r="171" spans="2:8" x14ac:dyDescent="0.2">
      <c r="B171" s="141" t="s">
        <v>150</v>
      </c>
      <c r="C171" s="141">
        <v>108</v>
      </c>
      <c r="D171" s="141">
        <v>22</v>
      </c>
      <c r="E171" s="141">
        <v>2</v>
      </c>
      <c r="F171" s="141">
        <v>0</v>
      </c>
      <c r="H171" s="135">
        <v>2</v>
      </c>
    </row>
    <row r="172" spans="2:8" x14ac:dyDescent="0.2">
      <c r="B172" s="141" t="s">
        <v>204</v>
      </c>
      <c r="C172" s="141">
        <v>200</v>
      </c>
      <c r="D172" s="141">
        <v>13</v>
      </c>
      <c r="E172" s="141">
        <v>6.5</v>
      </c>
      <c r="F172" s="141">
        <v>19</v>
      </c>
    </row>
    <row r="173" spans="2:8" x14ac:dyDescent="0.2">
      <c r="B173" s="141" t="s">
        <v>205</v>
      </c>
      <c r="C173" s="285">
        <v>58</v>
      </c>
      <c r="D173" s="285">
        <v>0.2</v>
      </c>
      <c r="E173" s="285">
        <v>0.1</v>
      </c>
      <c r="F173" s="285">
        <v>14</v>
      </c>
    </row>
    <row r="174" spans="2:8" x14ac:dyDescent="0.2">
      <c r="B174" s="141" t="s">
        <v>206</v>
      </c>
      <c r="C174" s="141">
        <v>61</v>
      </c>
      <c r="D174" s="141">
        <v>0.4</v>
      </c>
      <c r="E174" s="141">
        <v>0.2</v>
      </c>
      <c r="F174" s="141">
        <v>14</v>
      </c>
    </row>
    <row r="175" spans="2:8" x14ac:dyDescent="0.2">
      <c r="B175" s="141" t="s">
        <v>207</v>
      </c>
      <c r="C175" s="285">
        <v>290</v>
      </c>
      <c r="D175" s="285">
        <v>5</v>
      </c>
      <c r="E175" s="285">
        <v>19</v>
      </c>
      <c r="F175" s="285">
        <v>25</v>
      </c>
      <c r="H175" s="135">
        <v>2</v>
      </c>
    </row>
    <row r="176" spans="2:8" x14ac:dyDescent="0.2">
      <c r="B176" s="141" t="s">
        <v>208</v>
      </c>
      <c r="C176" s="285">
        <v>85</v>
      </c>
      <c r="D176" s="285">
        <v>2</v>
      </c>
      <c r="E176" s="285">
        <v>0.1</v>
      </c>
      <c r="F176" s="285">
        <v>19</v>
      </c>
    </row>
    <row r="177" spans="2:9" x14ac:dyDescent="0.2">
      <c r="B177" s="141" t="s">
        <v>209</v>
      </c>
      <c r="C177" s="285">
        <v>80</v>
      </c>
      <c r="D177" s="285">
        <v>2</v>
      </c>
      <c r="E177" s="285">
        <v>0.1</v>
      </c>
      <c r="F177" s="285">
        <v>19</v>
      </c>
    </row>
    <row r="178" spans="2:9" x14ac:dyDescent="0.2">
      <c r="B178" s="141" t="s">
        <v>210</v>
      </c>
      <c r="C178" s="285">
        <v>56</v>
      </c>
      <c r="D178" s="285">
        <v>0.26</v>
      </c>
      <c r="E178" s="285">
        <v>0.17</v>
      </c>
      <c r="F178" s="285">
        <v>13.8</v>
      </c>
    </row>
    <row r="179" spans="2:9" x14ac:dyDescent="0.2">
      <c r="B179" s="141" t="s">
        <v>211</v>
      </c>
      <c r="C179" s="285">
        <v>183</v>
      </c>
      <c r="D179" s="285">
        <v>24</v>
      </c>
      <c r="E179" s="285">
        <v>9</v>
      </c>
      <c r="F179" s="285">
        <v>0.8</v>
      </c>
      <c r="H179" s="135">
        <v>2</v>
      </c>
    </row>
    <row r="180" spans="2:9" x14ac:dyDescent="0.2">
      <c r="B180" s="141" t="s">
        <v>212</v>
      </c>
      <c r="C180" s="285">
        <v>47</v>
      </c>
      <c r="D180" s="285">
        <v>1</v>
      </c>
      <c r="E180" s="285">
        <v>2.5</v>
      </c>
      <c r="F180" s="285">
        <v>6</v>
      </c>
    </row>
    <row r="181" spans="2:9" x14ac:dyDescent="0.2">
      <c r="B181" s="141" t="s">
        <v>13</v>
      </c>
      <c r="C181" s="285">
        <v>43</v>
      </c>
      <c r="D181" s="285">
        <v>1</v>
      </c>
      <c r="E181" s="285">
        <v>1.9</v>
      </c>
      <c r="F181" s="285">
        <v>5.5</v>
      </c>
      <c r="I181" s="135">
        <v>1</v>
      </c>
    </row>
    <row r="182" spans="2:9" x14ac:dyDescent="0.2">
      <c r="B182" s="141" t="s">
        <v>14</v>
      </c>
      <c r="C182" s="285">
        <v>334</v>
      </c>
      <c r="D182" s="285">
        <v>7.1</v>
      </c>
      <c r="E182" s="285">
        <v>0.9</v>
      </c>
      <c r="F182" s="285">
        <v>74.3</v>
      </c>
      <c r="I182" s="135">
        <v>1</v>
      </c>
    </row>
    <row r="183" spans="2:9" x14ac:dyDescent="0.2">
      <c r="B183" s="141" t="s">
        <v>15</v>
      </c>
      <c r="C183" s="285">
        <v>76.8</v>
      </c>
      <c r="D183" s="285">
        <v>3</v>
      </c>
      <c r="E183" s="285">
        <v>1.07</v>
      </c>
      <c r="F183" s="285">
        <v>13.8</v>
      </c>
      <c r="I183" s="135">
        <v>1</v>
      </c>
    </row>
    <row r="184" spans="2:9" x14ac:dyDescent="0.2">
      <c r="B184" s="141" t="s">
        <v>16</v>
      </c>
      <c r="C184" s="285">
        <v>170</v>
      </c>
      <c r="D184" s="285">
        <v>8.4</v>
      </c>
      <c r="E184" s="285">
        <v>11</v>
      </c>
      <c r="F184" s="285">
        <v>9.6</v>
      </c>
      <c r="H184" s="135">
        <v>2</v>
      </c>
      <c r="I184" s="135">
        <v>1</v>
      </c>
    </row>
    <row r="185" spans="2:9" x14ac:dyDescent="0.2">
      <c r="B185" s="141" t="s">
        <v>17</v>
      </c>
      <c r="C185" s="285">
        <v>20</v>
      </c>
      <c r="D185" s="285">
        <v>1</v>
      </c>
      <c r="E185" s="285">
        <v>0</v>
      </c>
      <c r="F185" s="285">
        <v>4</v>
      </c>
      <c r="I185" s="135">
        <v>1</v>
      </c>
    </row>
    <row r="186" spans="2:9" x14ac:dyDescent="0.2">
      <c r="B186" s="141" t="s">
        <v>27</v>
      </c>
      <c r="C186" s="285">
        <v>96</v>
      </c>
      <c r="D186" s="285">
        <v>22</v>
      </c>
      <c r="E186" s="285">
        <v>1</v>
      </c>
      <c r="F186" s="285">
        <v>0</v>
      </c>
      <c r="I186" s="135">
        <v>1</v>
      </c>
    </row>
    <row r="187" spans="2:9" x14ac:dyDescent="0.2">
      <c r="B187" s="141" t="s">
        <v>28</v>
      </c>
      <c r="C187" s="285">
        <v>95</v>
      </c>
      <c r="D187" s="285">
        <v>4</v>
      </c>
      <c r="E187" s="285">
        <v>2.1</v>
      </c>
      <c r="F187" s="285">
        <v>13</v>
      </c>
      <c r="I187" s="135">
        <v>1</v>
      </c>
    </row>
    <row r="188" spans="2:9" x14ac:dyDescent="0.2">
      <c r="B188" s="141" t="s">
        <v>32</v>
      </c>
      <c r="C188" s="285">
        <v>91</v>
      </c>
      <c r="D188" s="285">
        <v>3.3</v>
      </c>
      <c r="E188" s="285">
        <v>0.2</v>
      </c>
      <c r="F188" s="285">
        <v>18.7</v>
      </c>
      <c r="H188" s="135">
        <v>2</v>
      </c>
      <c r="I188" s="135">
        <v>1</v>
      </c>
    </row>
    <row r="189" spans="2:9" x14ac:dyDescent="0.2">
      <c r="B189" s="141" t="s">
        <v>33</v>
      </c>
      <c r="C189" s="285">
        <v>440</v>
      </c>
      <c r="D189" s="285">
        <v>15</v>
      </c>
      <c r="E189" s="285">
        <v>42</v>
      </c>
      <c r="F189" s="285">
        <v>0.5</v>
      </c>
      <c r="I189" s="135">
        <v>1</v>
      </c>
    </row>
    <row r="190" spans="2:9" x14ac:dyDescent="0.2">
      <c r="B190" s="141" t="s">
        <v>151</v>
      </c>
      <c r="C190" s="285">
        <v>126</v>
      </c>
      <c r="D190" s="285">
        <v>3.7</v>
      </c>
      <c r="E190" s="285">
        <v>3.7</v>
      </c>
      <c r="F190" s="285">
        <v>19.8</v>
      </c>
      <c r="I190" s="135">
        <v>1</v>
      </c>
    </row>
    <row r="191" spans="2:9" x14ac:dyDescent="0.2">
      <c r="B191" s="141" t="s">
        <v>152</v>
      </c>
      <c r="C191" s="285">
        <v>90</v>
      </c>
      <c r="D191" s="285">
        <v>2</v>
      </c>
      <c r="E191" s="285">
        <v>0</v>
      </c>
      <c r="F191" s="285">
        <v>20</v>
      </c>
      <c r="I191" s="135">
        <v>1</v>
      </c>
    </row>
    <row r="192" spans="2:9" x14ac:dyDescent="0.2">
      <c r="B192" s="141" t="s">
        <v>34</v>
      </c>
      <c r="C192" s="285">
        <v>123</v>
      </c>
      <c r="D192" s="285">
        <v>15</v>
      </c>
      <c r="E192" s="285">
        <v>7</v>
      </c>
      <c r="F192" s="285">
        <v>0</v>
      </c>
      <c r="H192" s="135">
        <v>2</v>
      </c>
      <c r="I192" s="135">
        <v>1</v>
      </c>
    </row>
    <row r="193" spans="2:9" x14ac:dyDescent="0.2">
      <c r="B193" s="141" t="s">
        <v>35</v>
      </c>
      <c r="C193" s="285">
        <v>246</v>
      </c>
      <c r="D193" s="285">
        <v>27</v>
      </c>
      <c r="E193" s="285">
        <v>0</v>
      </c>
      <c r="F193" s="285">
        <v>15</v>
      </c>
      <c r="I193" s="135">
        <v>1</v>
      </c>
    </row>
    <row r="194" spans="2:9" x14ac:dyDescent="0.2">
      <c r="B194" s="141" t="s">
        <v>153</v>
      </c>
      <c r="C194" s="285">
        <v>70</v>
      </c>
      <c r="D194" s="285">
        <v>15</v>
      </c>
      <c r="E194" s="285">
        <v>1</v>
      </c>
      <c r="F194" s="285">
        <v>0</v>
      </c>
      <c r="I194" s="135">
        <v>1</v>
      </c>
    </row>
    <row r="195" spans="2:9" x14ac:dyDescent="0.2">
      <c r="B195" s="141" t="s">
        <v>18</v>
      </c>
      <c r="C195" s="285">
        <v>132</v>
      </c>
      <c r="D195" s="285">
        <v>10.4</v>
      </c>
      <c r="E195" s="285">
        <v>9</v>
      </c>
      <c r="F195" s="285">
        <v>2.5</v>
      </c>
      <c r="I195" s="135">
        <v>1</v>
      </c>
    </row>
    <row r="196" spans="2:9" x14ac:dyDescent="0.2">
      <c r="B196" s="141" t="s">
        <v>19</v>
      </c>
      <c r="C196" s="285">
        <v>176</v>
      </c>
      <c r="D196" s="285">
        <v>16</v>
      </c>
      <c r="E196" s="285">
        <v>11.5</v>
      </c>
      <c r="F196" s="285">
        <v>2.2000000000000002</v>
      </c>
      <c r="H196" s="135">
        <v>2</v>
      </c>
      <c r="I196" s="135">
        <v>1</v>
      </c>
    </row>
    <row r="197" spans="2:9" x14ac:dyDescent="0.2">
      <c r="B197" s="141" t="s">
        <v>154</v>
      </c>
      <c r="C197" s="285">
        <v>170</v>
      </c>
      <c r="D197" s="285">
        <v>21.2</v>
      </c>
      <c r="E197" s="285">
        <v>9.5</v>
      </c>
      <c r="F197" s="285">
        <v>0</v>
      </c>
      <c r="I197" s="135">
        <v>1</v>
      </c>
    </row>
    <row r="198" spans="2:9" x14ac:dyDescent="0.2">
      <c r="B198" s="141" t="s">
        <v>155</v>
      </c>
      <c r="C198" s="285">
        <v>121</v>
      </c>
      <c r="D198" s="285">
        <v>15</v>
      </c>
      <c r="E198" s="285">
        <v>6.6</v>
      </c>
      <c r="F198" s="285">
        <v>0.4</v>
      </c>
      <c r="I198" s="135">
        <v>1</v>
      </c>
    </row>
    <row r="199" spans="2:9" x14ac:dyDescent="0.2">
      <c r="B199" s="141" t="s">
        <v>156</v>
      </c>
      <c r="C199" s="285">
        <v>497</v>
      </c>
      <c r="D199" s="285">
        <v>0.9</v>
      </c>
      <c r="E199" s="285">
        <v>51</v>
      </c>
      <c r="F199" s="285">
        <v>8.5</v>
      </c>
      <c r="I199" s="135">
        <v>1</v>
      </c>
    </row>
    <row r="200" spans="2:9" x14ac:dyDescent="0.2">
      <c r="B200" s="141" t="s">
        <v>157</v>
      </c>
      <c r="C200" s="285">
        <v>75</v>
      </c>
      <c r="D200" s="285">
        <v>5.5</v>
      </c>
      <c r="E200" s="285">
        <v>3.17</v>
      </c>
      <c r="F200" s="285">
        <v>5.9</v>
      </c>
      <c r="H200" s="135">
        <v>2</v>
      </c>
      <c r="I200" s="135">
        <v>1</v>
      </c>
    </row>
    <row r="201" spans="2:9" x14ac:dyDescent="0.2">
      <c r="B201" s="141" t="s">
        <v>158</v>
      </c>
      <c r="C201" s="285">
        <v>60</v>
      </c>
      <c r="D201" s="285">
        <v>1</v>
      </c>
      <c r="E201" s="285">
        <v>2</v>
      </c>
      <c r="F201" s="285">
        <v>9.4</v>
      </c>
    </row>
    <row r="202" spans="2:9" x14ac:dyDescent="0.2">
      <c r="B202" s="141" t="s">
        <v>159</v>
      </c>
      <c r="C202" s="285">
        <v>326</v>
      </c>
      <c r="D202" s="285">
        <v>13</v>
      </c>
      <c r="E202" s="285">
        <v>30</v>
      </c>
      <c r="F202" s="285">
        <v>0.9</v>
      </c>
    </row>
    <row r="203" spans="2:9" x14ac:dyDescent="0.2">
      <c r="B203" s="141" t="s">
        <v>160</v>
      </c>
      <c r="C203" s="285">
        <v>278</v>
      </c>
      <c r="D203" s="285">
        <v>12</v>
      </c>
      <c r="E203" s="285">
        <v>25</v>
      </c>
      <c r="F203" s="285">
        <v>2</v>
      </c>
    </row>
    <row r="204" spans="2:9" x14ac:dyDescent="0.2">
      <c r="B204" s="141" t="s">
        <v>161</v>
      </c>
      <c r="C204" s="285">
        <v>324</v>
      </c>
      <c r="D204" s="285">
        <v>13</v>
      </c>
      <c r="E204" s="285">
        <v>30</v>
      </c>
      <c r="F204" s="285">
        <v>0.6</v>
      </c>
      <c r="H204" s="135">
        <v>2</v>
      </c>
    </row>
    <row r="205" spans="2:9" x14ac:dyDescent="0.2">
      <c r="B205" s="141" t="s">
        <v>162</v>
      </c>
      <c r="C205" s="285">
        <v>127</v>
      </c>
      <c r="D205" s="285">
        <v>20</v>
      </c>
      <c r="E205" s="285">
        <v>5</v>
      </c>
      <c r="F205" s="285">
        <v>0</v>
      </c>
    </row>
    <row r="206" spans="2:9" x14ac:dyDescent="0.2">
      <c r="B206" s="141" t="s">
        <v>213</v>
      </c>
      <c r="C206" s="285">
        <v>200</v>
      </c>
      <c r="D206" s="285">
        <v>22</v>
      </c>
      <c r="E206" s="285">
        <v>12</v>
      </c>
      <c r="F206" s="285">
        <v>0</v>
      </c>
    </row>
    <row r="207" spans="2:9" x14ac:dyDescent="0.2">
      <c r="B207" s="141" t="s">
        <v>214</v>
      </c>
      <c r="C207" s="141">
        <v>160</v>
      </c>
      <c r="D207" s="141">
        <v>24</v>
      </c>
      <c r="E207" s="141">
        <v>7</v>
      </c>
      <c r="F207" s="141">
        <v>0.5</v>
      </c>
    </row>
    <row r="208" spans="2:9" x14ac:dyDescent="0.2">
      <c r="B208" s="141" t="s">
        <v>215</v>
      </c>
      <c r="C208" s="285">
        <v>312</v>
      </c>
      <c r="D208" s="285">
        <v>1</v>
      </c>
      <c r="E208" s="285">
        <v>0.9</v>
      </c>
      <c r="F208" s="285">
        <v>75</v>
      </c>
      <c r="H208" s="135">
        <v>2</v>
      </c>
    </row>
    <row r="209" spans="2:8" x14ac:dyDescent="0.2">
      <c r="B209" s="141" t="s">
        <v>216</v>
      </c>
      <c r="C209" s="285">
        <v>52</v>
      </c>
      <c r="D209" s="285">
        <v>0.7</v>
      </c>
      <c r="E209" s="285">
        <v>0.1</v>
      </c>
      <c r="F209" s="285">
        <v>11.6</v>
      </c>
    </row>
    <row r="210" spans="2:8" x14ac:dyDescent="0.2">
      <c r="B210" s="141" t="s">
        <v>217</v>
      </c>
      <c r="C210" s="285">
        <v>56</v>
      </c>
      <c r="D210" s="285">
        <v>0.5</v>
      </c>
      <c r="E210" s="285">
        <v>0.3</v>
      </c>
      <c r="F210" s="285">
        <v>14.8</v>
      </c>
    </row>
    <row r="211" spans="2:8" x14ac:dyDescent="0.2">
      <c r="B211" s="141" t="s">
        <v>218</v>
      </c>
      <c r="C211" s="285">
        <v>53</v>
      </c>
      <c r="D211" s="285">
        <v>0.6</v>
      </c>
      <c r="E211" s="285">
        <v>0.1</v>
      </c>
      <c r="F211" s="285">
        <v>14.3</v>
      </c>
    </row>
    <row r="212" spans="2:8" x14ac:dyDescent="0.2">
      <c r="B212" s="141" t="s">
        <v>219</v>
      </c>
      <c r="C212" s="285">
        <v>78</v>
      </c>
      <c r="D212" s="285">
        <v>15</v>
      </c>
      <c r="E212" s="285">
        <v>2</v>
      </c>
      <c r="F212" s="285">
        <v>0</v>
      </c>
      <c r="H212" s="135">
        <v>2</v>
      </c>
    </row>
    <row r="213" spans="2:8" x14ac:dyDescent="0.2">
      <c r="B213" s="141" t="s">
        <v>220</v>
      </c>
      <c r="C213" s="285">
        <v>38</v>
      </c>
      <c r="D213" s="285">
        <v>1</v>
      </c>
      <c r="E213" s="285">
        <v>1</v>
      </c>
      <c r="F213" s="285">
        <v>1</v>
      </c>
    </row>
    <row r="214" spans="2:8" x14ac:dyDescent="0.2">
      <c r="B214" s="141" t="s">
        <v>221</v>
      </c>
      <c r="C214" s="285">
        <v>29</v>
      </c>
      <c r="D214" s="285">
        <v>1.34</v>
      </c>
      <c r="E214" s="285">
        <v>0</v>
      </c>
      <c r="F214" s="285">
        <v>6.5</v>
      </c>
    </row>
    <row r="215" spans="2:8" x14ac:dyDescent="0.2">
      <c r="B215" s="141" t="s">
        <v>222</v>
      </c>
      <c r="C215" s="285">
        <v>160</v>
      </c>
      <c r="D215" s="285">
        <v>25</v>
      </c>
      <c r="E215" s="285">
        <v>6.4</v>
      </c>
      <c r="F215" s="285">
        <v>0</v>
      </c>
    </row>
    <row r="216" spans="2:8" x14ac:dyDescent="0.2">
      <c r="B216" s="141" t="s">
        <v>223</v>
      </c>
      <c r="C216" s="285">
        <v>400</v>
      </c>
      <c r="D216" s="285">
        <v>0</v>
      </c>
      <c r="E216" s="285">
        <v>0</v>
      </c>
      <c r="F216" s="285">
        <v>100</v>
      </c>
      <c r="H216" s="135">
        <v>2</v>
      </c>
    </row>
    <row r="217" spans="2:8" x14ac:dyDescent="0.2">
      <c r="B217" s="141" t="s">
        <v>224</v>
      </c>
      <c r="C217" s="285">
        <v>120</v>
      </c>
      <c r="D217" s="285">
        <v>9</v>
      </c>
      <c r="E217" s="285">
        <v>4.5</v>
      </c>
      <c r="F217" s="285">
        <v>9.5</v>
      </c>
    </row>
    <row r="218" spans="2:8" x14ac:dyDescent="0.2">
      <c r="B218" s="141" t="s">
        <v>225</v>
      </c>
      <c r="C218" s="285">
        <v>76</v>
      </c>
      <c r="D218" s="285">
        <v>9</v>
      </c>
      <c r="E218" s="285">
        <v>2.6</v>
      </c>
      <c r="F218" s="285">
        <v>4.3</v>
      </c>
    </row>
    <row r="219" spans="2:8" x14ac:dyDescent="0.2">
      <c r="B219" s="141" t="s">
        <v>226</v>
      </c>
      <c r="C219" s="285">
        <v>116</v>
      </c>
      <c r="D219" s="285">
        <v>27</v>
      </c>
      <c r="E219" s="285">
        <v>1</v>
      </c>
      <c r="F219" s="285">
        <v>0</v>
      </c>
    </row>
    <row r="220" spans="2:8" x14ac:dyDescent="0.2">
      <c r="B220" s="141" t="s">
        <v>227</v>
      </c>
      <c r="C220" s="141">
        <v>136.4</v>
      </c>
      <c r="D220" s="141">
        <v>23.4</v>
      </c>
      <c r="E220" s="141">
        <v>4.33</v>
      </c>
      <c r="F220" s="141">
        <v>0.98</v>
      </c>
      <c r="H220" s="135">
        <v>2</v>
      </c>
    </row>
    <row r="221" spans="2:8" x14ac:dyDescent="0.2">
      <c r="B221" s="141" t="s">
        <v>228</v>
      </c>
      <c r="C221" s="285">
        <v>20</v>
      </c>
      <c r="D221" s="285">
        <v>1</v>
      </c>
      <c r="E221" s="285">
        <v>0</v>
      </c>
      <c r="F221" s="285">
        <v>4</v>
      </c>
    </row>
    <row r="222" spans="2:8" x14ac:dyDescent="0.2">
      <c r="B222" s="141" t="s">
        <v>229</v>
      </c>
      <c r="C222" s="285">
        <v>21</v>
      </c>
      <c r="D222" s="285">
        <v>0.8</v>
      </c>
      <c r="E222" s="285">
        <v>0.2</v>
      </c>
      <c r="F222" s="285">
        <v>3.5</v>
      </c>
    </row>
    <row r="223" spans="2:8" x14ac:dyDescent="0.2">
      <c r="B223" s="141" t="s">
        <v>230</v>
      </c>
      <c r="C223" s="285">
        <v>78</v>
      </c>
      <c r="D223" s="285">
        <v>10</v>
      </c>
      <c r="E223" s="285">
        <v>3</v>
      </c>
      <c r="F223" s="285">
        <v>2</v>
      </c>
    </row>
    <row r="224" spans="2:8" x14ac:dyDescent="0.2">
      <c r="B224" s="141" t="s">
        <v>231</v>
      </c>
      <c r="C224" s="285">
        <v>200</v>
      </c>
      <c r="D224" s="285">
        <v>20</v>
      </c>
      <c r="E224" s="285">
        <v>10</v>
      </c>
      <c r="F224" s="285">
        <v>0</v>
      </c>
      <c r="H224" s="135">
        <v>2</v>
      </c>
    </row>
    <row r="225" spans="2:8" x14ac:dyDescent="0.2">
      <c r="B225" s="141" t="s">
        <v>232</v>
      </c>
      <c r="C225" s="285">
        <v>125</v>
      </c>
      <c r="D225" s="285">
        <v>5.7</v>
      </c>
      <c r="E225" s="285">
        <v>9.5</v>
      </c>
      <c r="F225" s="285">
        <v>4.2</v>
      </c>
    </row>
    <row r="226" spans="2:8" x14ac:dyDescent="0.2">
      <c r="B226" s="141" t="s">
        <v>233</v>
      </c>
      <c r="C226" s="285">
        <v>239</v>
      </c>
      <c r="D226" s="285">
        <v>11</v>
      </c>
      <c r="E226" s="285">
        <v>19</v>
      </c>
      <c r="F226" s="285">
        <v>6</v>
      </c>
    </row>
    <row r="227" spans="2:8" x14ac:dyDescent="0.2">
      <c r="B227" s="141" t="s">
        <v>234</v>
      </c>
      <c r="C227" s="285">
        <v>331</v>
      </c>
      <c r="D227" s="285">
        <v>18.100000000000001</v>
      </c>
      <c r="E227" s="285">
        <v>21</v>
      </c>
      <c r="F227" s="285">
        <v>17.3</v>
      </c>
    </row>
    <row r="228" spans="2:8" x14ac:dyDescent="0.2">
      <c r="B228" s="141" t="s">
        <v>235</v>
      </c>
      <c r="C228" s="285">
        <v>132</v>
      </c>
      <c r="D228" s="285">
        <v>30</v>
      </c>
      <c r="E228" s="285">
        <v>3</v>
      </c>
      <c r="F228" s="285">
        <v>0</v>
      </c>
      <c r="H228" s="135">
        <v>2</v>
      </c>
    </row>
    <row r="229" spans="2:8" x14ac:dyDescent="0.2">
      <c r="B229" s="141" t="s">
        <v>236</v>
      </c>
      <c r="C229" s="285">
        <v>197</v>
      </c>
      <c r="D229" s="285">
        <v>36</v>
      </c>
      <c r="E229" s="285">
        <v>5</v>
      </c>
      <c r="F229" s="285">
        <v>2</v>
      </c>
    </row>
    <row r="230" spans="2:8" x14ac:dyDescent="0.2">
      <c r="B230" s="141" t="s">
        <v>237</v>
      </c>
      <c r="C230" s="285">
        <v>203</v>
      </c>
      <c r="D230" s="285">
        <v>39</v>
      </c>
      <c r="E230" s="285">
        <v>5</v>
      </c>
      <c r="F230" s="285">
        <v>0.5</v>
      </c>
    </row>
    <row r="231" spans="2:8" x14ac:dyDescent="0.2">
      <c r="B231" s="141" t="s">
        <v>238</v>
      </c>
      <c r="C231" s="285">
        <v>211</v>
      </c>
      <c r="D231" s="285">
        <v>41</v>
      </c>
      <c r="E231" s="285">
        <v>5</v>
      </c>
      <c r="F231" s="285">
        <v>0.5</v>
      </c>
    </row>
    <row r="232" spans="2:8" x14ac:dyDescent="0.2">
      <c r="B232" s="141" t="s">
        <v>239</v>
      </c>
      <c r="C232" s="285">
        <v>102</v>
      </c>
      <c r="D232" s="285">
        <v>0.8</v>
      </c>
      <c r="E232" s="285">
        <v>0</v>
      </c>
      <c r="F232" s="285">
        <v>24.6</v>
      </c>
      <c r="H232" s="135">
        <v>2</v>
      </c>
    </row>
    <row r="233" spans="2:8" x14ac:dyDescent="0.2">
      <c r="B233" s="141" t="s">
        <v>240</v>
      </c>
      <c r="C233" s="285">
        <v>14</v>
      </c>
      <c r="D233" s="285">
        <v>0</v>
      </c>
      <c r="E233" s="285">
        <v>0</v>
      </c>
      <c r="F233" s="285">
        <v>4</v>
      </c>
    </row>
    <row r="234" spans="2:8" x14ac:dyDescent="0.2">
      <c r="B234" s="141" t="s">
        <v>241</v>
      </c>
      <c r="C234" s="285">
        <v>320</v>
      </c>
      <c r="D234" s="285">
        <v>9</v>
      </c>
      <c r="E234" s="285">
        <v>1.5</v>
      </c>
      <c r="F234" s="285">
        <v>67</v>
      </c>
    </row>
    <row r="235" spans="2:8" x14ac:dyDescent="0.2">
      <c r="B235" s="141" t="s">
        <v>242</v>
      </c>
      <c r="C235" s="285">
        <v>350</v>
      </c>
      <c r="D235" s="285">
        <v>13</v>
      </c>
      <c r="E235" s="285">
        <v>6.5</v>
      </c>
      <c r="F235" s="285">
        <v>48</v>
      </c>
    </row>
    <row r="236" spans="2:8" x14ac:dyDescent="0.2">
      <c r="B236" s="141" t="s">
        <v>243</v>
      </c>
      <c r="C236" s="285">
        <v>300</v>
      </c>
      <c r="D236" s="285">
        <v>13</v>
      </c>
      <c r="E236" s="285">
        <v>6.5</v>
      </c>
      <c r="F236" s="285">
        <v>48</v>
      </c>
      <c r="H236" s="135">
        <v>2</v>
      </c>
    </row>
    <row r="237" spans="2:8" x14ac:dyDescent="0.2">
      <c r="B237" s="141" t="s">
        <v>244</v>
      </c>
      <c r="C237" s="285">
        <v>338</v>
      </c>
      <c r="D237" s="285">
        <v>11.5</v>
      </c>
      <c r="E237" s="285">
        <v>2</v>
      </c>
      <c r="F237" s="285">
        <v>68.400000000000006</v>
      </c>
    </row>
    <row r="238" spans="2:8" x14ac:dyDescent="0.2">
      <c r="B238" s="141" t="s">
        <v>245</v>
      </c>
      <c r="C238" s="285">
        <v>70</v>
      </c>
      <c r="D238" s="285">
        <v>4.5</v>
      </c>
      <c r="E238" s="285">
        <v>3.5</v>
      </c>
      <c r="F238" s="285">
        <v>4.5</v>
      </c>
    </row>
    <row r="239" spans="2:8" x14ac:dyDescent="0.2">
      <c r="B239" s="141" t="s">
        <v>246</v>
      </c>
      <c r="C239" s="141">
        <v>70</v>
      </c>
      <c r="D239" s="141">
        <v>4.5</v>
      </c>
      <c r="E239" s="141">
        <v>3.5</v>
      </c>
      <c r="F239" s="141">
        <v>4.5</v>
      </c>
    </row>
    <row r="240" spans="2:8" x14ac:dyDescent="0.2">
      <c r="B240" s="141" t="s">
        <v>247</v>
      </c>
      <c r="C240" s="285">
        <v>129</v>
      </c>
      <c r="D240" s="285">
        <v>2.8</v>
      </c>
      <c r="E240" s="285">
        <v>3.3</v>
      </c>
      <c r="F240" s="285">
        <v>22</v>
      </c>
      <c r="H240" s="135">
        <v>2</v>
      </c>
    </row>
    <row r="241" spans="2:8" x14ac:dyDescent="0.2">
      <c r="B241" s="141" t="s">
        <v>248</v>
      </c>
      <c r="C241" s="285">
        <v>60</v>
      </c>
      <c r="D241" s="285">
        <v>3.6</v>
      </c>
      <c r="E241" s="285">
        <v>3.1</v>
      </c>
      <c r="F241" s="285">
        <v>15</v>
      </c>
    </row>
    <row r="242" spans="2:8" x14ac:dyDescent="0.2">
      <c r="B242" s="141" t="s">
        <v>249</v>
      </c>
      <c r="C242" s="285">
        <v>84</v>
      </c>
      <c r="D242" s="285">
        <v>3</v>
      </c>
      <c r="E242" s="285">
        <v>2.9</v>
      </c>
      <c r="F242" s="285">
        <v>11.5</v>
      </c>
    </row>
    <row r="243" spans="2:8" x14ac:dyDescent="0.2">
      <c r="B243" s="141" t="s">
        <v>250</v>
      </c>
      <c r="C243" s="285">
        <v>41</v>
      </c>
      <c r="D243" s="285">
        <v>3.8</v>
      </c>
      <c r="E243" s="285">
        <v>1.1000000000000001</v>
      </c>
      <c r="F243" s="285">
        <v>4</v>
      </c>
    </row>
    <row r="244" spans="2:8" x14ac:dyDescent="0.2">
      <c r="B244" s="141" t="s">
        <v>251</v>
      </c>
      <c r="C244" s="285">
        <v>44</v>
      </c>
      <c r="D244" s="285">
        <v>4</v>
      </c>
      <c r="E244" s="285">
        <v>1</v>
      </c>
      <c r="F244" s="285">
        <v>4.8</v>
      </c>
      <c r="H244" s="135">
        <v>2</v>
      </c>
    </row>
    <row r="245" spans="2:8" x14ac:dyDescent="0.2">
      <c r="B245" s="141" t="s">
        <v>252</v>
      </c>
      <c r="C245" s="285">
        <v>207</v>
      </c>
      <c r="D245" s="285">
        <v>4.8</v>
      </c>
      <c r="E245" s="285">
        <v>10</v>
      </c>
      <c r="F245" s="285">
        <v>23</v>
      </c>
    </row>
    <row r="246" spans="2:8" x14ac:dyDescent="0.2">
      <c r="B246" s="141" t="s">
        <v>253</v>
      </c>
      <c r="C246" s="141">
        <v>90</v>
      </c>
      <c r="D246" s="141">
        <v>3.2</v>
      </c>
      <c r="E246" s="141">
        <v>3.1</v>
      </c>
      <c r="F246" s="141">
        <v>12.3</v>
      </c>
    </row>
  </sheetData>
  <mergeCells count="2">
    <mergeCell ref="A1:F1"/>
    <mergeCell ref="B3:F3"/>
  </mergeCells>
  <pageMargins left="0" right="0" top="0" bottom="0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1"/>
  <sheetViews>
    <sheetView zoomScale="80" zoomScaleNormal="80" workbookViewId="0">
      <selection activeCell="Q31" sqref="Q31"/>
    </sheetView>
  </sheetViews>
  <sheetFormatPr baseColWidth="10" defaultRowHeight="15" x14ac:dyDescent="0.25"/>
  <cols>
    <col min="1" max="1" width="17.140625" customWidth="1"/>
    <col min="8" max="8" width="16.42578125" customWidth="1"/>
    <col min="257" max="257" width="17.140625" customWidth="1"/>
    <col min="264" max="264" width="16.42578125" customWidth="1"/>
    <col min="513" max="513" width="17.140625" customWidth="1"/>
    <col min="520" max="520" width="16.42578125" customWidth="1"/>
    <col min="769" max="769" width="17.140625" customWidth="1"/>
    <col min="776" max="776" width="16.42578125" customWidth="1"/>
    <col min="1025" max="1025" width="17.140625" customWidth="1"/>
    <col min="1032" max="1032" width="16.42578125" customWidth="1"/>
    <col min="1281" max="1281" width="17.140625" customWidth="1"/>
    <col min="1288" max="1288" width="16.42578125" customWidth="1"/>
    <col min="1537" max="1537" width="17.140625" customWidth="1"/>
    <col min="1544" max="1544" width="16.42578125" customWidth="1"/>
    <col min="1793" max="1793" width="17.140625" customWidth="1"/>
    <col min="1800" max="1800" width="16.42578125" customWidth="1"/>
    <col min="2049" max="2049" width="17.140625" customWidth="1"/>
    <col min="2056" max="2056" width="16.42578125" customWidth="1"/>
    <col min="2305" max="2305" width="17.140625" customWidth="1"/>
    <col min="2312" max="2312" width="16.42578125" customWidth="1"/>
    <col min="2561" max="2561" width="17.140625" customWidth="1"/>
    <col min="2568" max="2568" width="16.42578125" customWidth="1"/>
    <col min="2817" max="2817" width="17.140625" customWidth="1"/>
    <col min="2824" max="2824" width="16.42578125" customWidth="1"/>
    <col min="3073" max="3073" width="17.140625" customWidth="1"/>
    <col min="3080" max="3080" width="16.42578125" customWidth="1"/>
    <col min="3329" max="3329" width="17.140625" customWidth="1"/>
    <col min="3336" max="3336" width="16.42578125" customWidth="1"/>
    <col min="3585" max="3585" width="17.140625" customWidth="1"/>
    <col min="3592" max="3592" width="16.42578125" customWidth="1"/>
    <col min="3841" max="3841" width="17.140625" customWidth="1"/>
    <col min="3848" max="3848" width="16.42578125" customWidth="1"/>
    <col min="4097" max="4097" width="17.140625" customWidth="1"/>
    <col min="4104" max="4104" width="16.42578125" customWidth="1"/>
    <col min="4353" max="4353" width="17.140625" customWidth="1"/>
    <col min="4360" max="4360" width="16.42578125" customWidth="1"/>
    <col min="4609" max="4609" width="17.140625" customWidth="1"/>
    <col min="4616" max="4616" width="16.42578125" customWidth="1"/>
    <col min="4865" max="4865" width="17.140625" customWidth="1"/>
    <col min="4872" max="4872" width="16.42578125" customWidth="1"/>
    <col min="5121" max="5121" width="17.140625" customWidth="1"/>
    <col min="5128" max="5128" width="16.42578125" customWidth="1"/>
    <col min="5377" max="5377" width="17.140625" customWidth="1"/>
    <col min="5384" max="5384" width="16.42578125" customWidth="1"/>
    <col min="5633" max="5633" width="17.140625" customWidth="1"/>
    <col min="5640" max="5640" width="16.42578125" customWidth="1"/>
    <col min="5889" max="5889" width="17.140625" customWidth="1"/>
    <col min="5896" max="5896" width="16.42578125" customWidth="1"/>
    <col min="6145" max="6145" width="17.140625" customWidth="1"/>
    <col min="6152" max="6152" width="16.42578125" customWidth="1"/>
    <col min="6401" max="6401" width="17.140625" customWidth="1"/>
    <col min="6408" max="6408" width="16.42578125" customWidth="1"/>
    <col min="6657" max="6657" width="17.140625" customWidth="1"/>
    <col min="6664" max="6664" width="16.42578125" customWidth="1"/>
    <col min="6913" max="6913" width="17.140625" customWidth="1"/>
    <col min="6920" max="6920" width="16.42578125" customWidth="1"/>
    <col min="7169" max="7169" width="17.140625" customWidth="1"/>
    <col min="7176" max="7176" width="16.42578125" customWidth="1"/>
    <col min="7425" max="7425" width="17.140625" customWidth="1"/>
    <col min="7432" max="7432" width="16.42578125" customWidth="1"/>
    <col min="7681" max="7681" width="17.140625" customWidth="1"/>
    <col min="7688" max="7688" width="16.42578125" customWidth="1"/>
    <col min="7937" max="7937" width="17.140625" customWidth="1"/>
    <col min="7944" max="7944" width="16.42578125" customWidth="1"/>
    <col min="8193" max="8193" width="17.140625" customWidth="1"/>
    <col min="8200" max="8200" width="16.42578125" customWidth="1"/>
    <col min="8449" max="8449" width="17.140625" customWidth="1"/>
    <col min="8456" max="8456" width="16.42578125" customWidth="1"/>
    <col min="8705" max="8705" width="17.140625" customWidth="1"/>
    <col min="8712" max="8712" width="16.42578125" customWidth="1"/>
    <col min="8961" max="8961" width="17.140625" customWidth="1"/>
    <col min="8968" max="8968" width="16.42578125" customWidth="1"/>
    <col min="9217" max="9217" width="17.140625" customWidth="1"/>
    <col min="9224" max="9224" width="16.42578125" customWidth="1"/>
    <col min="9473" max="9473" width="17.140625" customWidth="1"/>
    <col min="9480" max="9480" width="16.42578125" customWidth="1"/>
    <col min="9729" max="9729" width="17.140625" customWidth="1"/>
    <col min="9736" max="9736" width="16.42578125" customWidth="1"/>
    <col min="9985" max="9985" width="17.140625" customWidth="1"/>
    <col min="9992" max="9992" width="16.42578125" customWidth="1"/>
    <col min="10241" max="10241" width="17.140625" customWidth="1"/>
    <col min="10248" max="10248" width="16.42578125" customWidth="1"/>
    <col min="10497" max="10497" width="17.140625" customWidth="1"/>
    <col min="10504" max="10504" width="16.42578125" customWidth="1"/>
    <col min="10753" max="10753" width="17.140625" customWidth="1"/>
    <col min="10760" max="10760" width="16.42578125" customWidth="1"/>
    <col min="11009" max="11009" width="17.140625" customWidth="1"/>
    <col min="11016" max="11016" width="16.42578125" customWidth="1"/>
    <col min="11265" max="11265" width="17.140625" customWidth="1"/>
    <col min="11272" max="11272" width="16.42578125" customWidth="1"/>
    <col min="11521" max="11521" width="17.140625" customWidth="1"/>
    <col min="11528" max="11528" width="16.42578125" customWidth="1"/>
    <col min="11777" max="11777" width="17.140625" customWidth="1"/>
    <col min="11784" max="11784" width="16.42578125" customWidth="1"/>
    <col min="12033" max="12033" width="17.140625" customWidth="1"/>
    <col min="12040" max="12040" width="16.42578125" customWidth="1"/>
    <col min="12289" max="12289" width="17.140625" customWidth="1"/>
    <col min="12296" max="12296" width="16.42578125" customWidth="1"/>
    <col min="12545" max="12545" width="17.140625" customWidth="1"/>
    <col min="12552" max="12552" width="16.42578125" customWidth="1"/>
    <col min="12801" max="12801" width="17.140625" customWidth="1"/>
    <col min="12808" max="12808" width="16.42578125" customWidth="1"/>
    <col min="13057" max="13057" width="17.140625" customWidth="1"/>
    <col min="13064" max="13064" width="16.42578125" customWidth="1"/>
    <col min="13313" max="13313" width="17.140625" customWidth="1"/>
    <col min="13320" max="13320" width="16.42578125" customWidth="1"/>
    <col min="13569" max="13569" width="17.140625" customWidth="1"/>
    <col min="13576" max="13576" width="16.42578125" customWidth="1"/>
    <col min="13825" max="13825" width="17.140625" customWidth="1"/>
    <col min="13832" max="13832" width="16.42578125" customWidth="1"/>
    <col min="14081" max="14081" width="17.140625" customWidth="1"/>
    <col min="14088" max="14088" width="16.42578125" customWidth="1"/>
    <col min="14337" max="14337" width="17.140625" customWidth="1"/>
    <col min="14344" max="14344" width="16.42578125" customWidth="1"/>
    <col min="14593" max="14593" width="17.140625" customWidth="1"/>
    <col min="14600" max="14600" width="16.42578125" customWidth="1"/>
    <col min="14849" max="14849" width="17.140625" customWidth="1"/>
    <col min="14856" max="14856" width="16.42578125" customWidth="1"/>
    <col min="15105" max="15105" width="17.140625" customWidth="1"/>
    <col min="15112" max="15112" width="16.42578125" customWidth="1"/>
    <col min="15361" max="15361" width="17.140625" customWidth="1"/>
    <col min="15368" max="15368" width="16.42578125" customWidth="1"/>
    <col min="15617" max="15617" width="17.140625" customWidth="1"/>
    <col min="15624" max="15624" width="16.42578125" customWidth="1"/>
    <col min="15873" max="15873" width="17.140625" customWidth="1"/>
    <col min="15880" max="15880" width="16.42578125" customWidth="1"/>
    <col min="16129" max="16129" width="17.140625" customWidth="1"/>
    <col min="16136" max="16136" width="16.42578125" customWidth="1"/>
  </cols>
  <sheetData>
    <row r="1" spans="1:18" x14ac:dyDescent="0.25">
      <c r="A1" s="125" t="s">
        <v>0</v>
      </c>
      <c r="B1" s="125" t="s">
        <v>1</v>
      </c>
      <c r="H1" s="125" t="s">
        <v>2</v>
      </c>
      <c r="J1">
        <f>Feuil5!FA9</f>
        <v>5</v>
      </c>
      <c r="M1" s="126" t="s">
        <v>3</v>
      </c>
    </row>
    <row r="2" spans="1:18" x14ac:dyDescent="0.25">
      <c r="A2" s="75">
        <v>1</v>
      </c>
      <c r="B2" s="75">
        <v>3</v>
      </c>
      <c r="H2" s="75">
        <f>IF(I2&lt;=$J$1,I2,0)</f>
        <v>1</v>
      </c>
      <c r="I2">
        <v>1</v>
      </c>
    </row>
    <row r="3" spans="1:18" x14ac:dyDescent="0.25">
      <c r="A3" s="75">
        <v>2</v>
      </c>
      <c r="B3" s="75">
        <v>2</v>
      </c>
      <c r="H3" s="75">
        <f t="shared" ref="H3:H8" si="0">IF(I3&lt;=$J$1,I3,0)</f>
        <v>2</v>
      </c>
      <c r="I3">
        <v>2</v>
      </c>
    </row>
    <row r="4" spans="1:18" ht="28.5" customHeight="1" x14ac:dyDescent="0.25">
      <c r="A4" s="75">
        <v>3</v>
      </c>
      <c r="B4" s="75">
        <v>5</v>
      </c>
      <c r="H4" s="75">
        <f t="shared" si="0"/>
        <v>3</v>
      </c>
      <c r="I4">
        <v>3</v>
      </c>
      <c r="L4" s="147"/>
      <c r="M4" s="147"/>
      <c r="N4" s="147"/>
      <c r="O4" s="147"/>
      <c r="P4" s="147"/>
      <c r="Q4" s="147"/>
      <c r="R4" s="147"/>
    </row>
    <row r="5" spans="1:18" ht="28.5" customHeight="1" x14ac:dyDescent="0.25">
      <c r="A5" s="75">
        <v>4</v>
      </c>
      <c r="B5" s="75">
        <v>0</v>
      </c>
      <c r="H5" s="75">
        <f t="shared" si="0"/>
        <v>4</v>
      </c>
      <c r="I5">
        <v>4</v>
      </c>
      <c r="L5" s="147"/>
      <c r="M5" s="147"/>
      <c r="N5" s="147"/>
      <c r="O5" s="147"/>
      <c r="P5" s="147"/>
      <c r="Q5" s="147"/>
      <c r="R5" s="147"/>
    </row>
    <row r="6" spans="1:18" ht="28.5" customHeight="1" x14ac:dyDescent="0.25">
      <c r="A6" s="75">
        <v>5</v>
      </c>
      <c r="B6" s="75">
        <v>1</v>
      </c>
      <c r="H6" s="75">
        <f t="shared" si="0"/>
        <v>5</v>
      </c>
      <c r="I6">
        <v>5</v>
      </c>
      <c r="L6" s="147"/>
      <c r="M6" s="147"/>
      <c r="N6" s="147"/>
      <c r="O6" s="147"/>
      <c r="P6" s="147"/>
      <c r="Q6" s="147"/>
      <c r="R6" s="147"/>
    </row>
    <row r="7" spans="1:18" ht="28.5" customHeight="1" x14ac:dyDescent="0.25">
      <c r="A7" s="75">
        <v>6</v>
      </c>
      <c r="B7" s="75">
        <v>0</v>
      </c>
      <c r="H7" s="75">
        <f t="shared" si="0"/>
        <v>0</v>
      </c>
      <c r="I7">
        <v>6</v>
      </c>
      <c r="L7" s="147"/>
      <c r="M7" s="147"/>
      <c r="N7" s="147"/>
      <c r="O7" s="147"/>
      <c r="P7" s="147"/>
      <c r="Q7" s="147"/>
      <c r="R7" s="147"/>
    </row>
    <row r="8" spans="1:18" ht="28.5" customHeight="1" x14ac:dyDescent="0.25">
      <c r="A8" s="75">
        <v>7</v>
      </c>
      <c r="B8" s="75">
        <v>4</v>
      </c>
      <c r="H8" s="75">
        <f t="shared" si="0"/>
        <v>0</v>
      </c>
      <c r="I8">
        <v>7</v>
      </c>
      <c r="L8" s="147"/>
      <c r="M8" s="147"/>
      <c r="N8" s="147"/>
      <c r="O8" s="147"/>
      <c r="P8" s="147"/>
      <c r="Q8" s="147"/>
      <c r="R8" s="147"/>
    </row>
    <row r="10" spans="1:18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</row>
    <row r="11" spans="1:18" x14ac:dyDescent="0.25">
      <c r="A11">
        <f>B2</f>
        <v>3</v>
      </c>
      <c r="B11">
        <f>B3</f>
        <v>2</v>
      </c>
      <c r="C11">
        <f>B4</f>
        <v>5</v>
      </c>
      <c r="D11">
        <f>B5</f>
        <v>0</v>
      </c>
      <c r="E11">
        <f>B6</f>
        <v>1</v>
      </c>
      <c r="F11">
        <f>B7</f>
        <v>0</v>
      </c>
      <c r="G11">
        <f>B8</f>
        <v>4</v>
      </c>
    </row>
  </sheetData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Button 1">
              <controlPr defaultSize="0" print="0" autoFill="0" autoPict="0" macro="[0]!tirage">
                <anchor moveWithCells="1" sizeWithCells="1">
                  <from>
                    <xdr:col>3</xdr:col>
                    <xdr:colOff>209550</xdr:colOff>
                    <xdr:row>3</xdr:row>
                    <xdr:rowOff>28575</xdr:rowOff>
                  </from>
                  <to>
                    <xdr:col>5</xdr:col>
                    <xdr:colOff>581025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1"/>
  <sheetViews>
    <sheetView zoomScale="80" zoomScaleNormal="80" workbookViewId="0">
      <selection activeCell="D28" sqref="D28"/>
    </sheetView>
  </sheetViews>
  <sheetFormatPr baseColWidth="10" defaultRowHeight="15" x14ac:dyDescent="0.25"/>
  <cols>
    <col min="1" max="1" width="17.140625" customWidth="1"/>
    <col min="8" max="8" width="16.42578125" customWidth="1"/>
    <col min="257" max="257" width="17.140625" customWidth="1"/>
    <col min="264" max="264" width="16.42578125" customWidth="1"/>
    <col min="513" max="513" width="17.140625" customWidth="1"/>
    <col min="520" max="520" width="16.42578125" customWidth="1"/>
    <col min="769" max="769" width="17.140625" customWidth="1"/>
    <col min="776" max="776" width="16.42578125" customWidth="1"/>
    <col min="1025" max="1025" width="17.140625" customWidth="1"/>
    <col min="1032" max="1032" width="16.42578125" customWidth="1"/>
    <col min="1281" max="1281" width="17.140625" customWidth="1"/>
    <col min="1288" max="1288" width="16.42578125" customWidth="1"/>
    <col min="1537" max="1537" width="17.140625" customWidth="1"/>
    <col min="1544" max="1544" width="16.42578125" customWidth="1"/>
    <col min="1793" max="1793" width="17.140625" customWidth="1"/>
    <col min="1800" max="1800" width="16.42578125" customWidth="1"/>
    <col min="2049" max="2049" width="17.140625" customWidth="1"/>
    <col min="2056" max="2056" width="16.42578125" customWidth="1"/>
    <col min="2305" max="2305" width="17.140625" customWidth="1"/>
    <col min="2312" max="2312" width="16.42578125" customWidth="1"/>
    <col min="2561" max="2561" width="17.140625" customWidth="1"/>
    <col min="2568" max="2568" width="16.42578125" customWidth="1"/>
    <col min="2817" max="2817" width="17.140625" customWidth="1"/>
    <col min="2824" max="2824" width="16.42578125" customWidth="1"/>
    <col min="3073" max="3073" width="17.140625" customWidth="1"/>
    <col min="3080" max="3080" width="16.42578125" customWidth="1"/>
    <col min="3329" max="3329" width="17.140625" customWidth="1"/>
    <col min="3336" max="3336" width="16.42578125" customWidth="1"/>
    <col min="3585" max="3585" width="17.140625" customWidth="1"/>
    <col min="3592" max="3592" width="16.42578125" customWidth="1"/>
    <col min="3841" max="3841" width="17.140625" customWidth="1"/>
    <col min="3848" max="3848" width="16.42578125" customWidth="1"/>
    <col min="4097" max="4097" width="17.140625" customWidth="1"/>
    <col min="4104" max="4104" width="16.42578125" customWidth="1"/>
    <col min="4353" max="4353" width="17.140625" customWidth="1"/>
    <col min="4360" max="4360" width="16.42578125" customWidth="1"/>
    <col min="4609" max="4609" width="17.140625" customWidth="1"/>
    <col min="4616" max="4616" width="16.42578125" customWidth="1"/>
    <col min="4865" max="4865" width="17.140625" customWidth="1"/>
    <col min="4872" max="4872" width="16.42578125" customWidth="1"/>
    <col min="5121" max="5121" width="17.140625" customWidth="1"/>
    <col min="5128" max="5128" width="16.42578125" customWidth="1"/>
    <col min="5377" max="5377" width="17.140625" customWidth="1"/>
    <col min="5384" max="5384" width="16.42578125" customWidth="1"/>
    <col min="5633" max="5633" width="17.140625" customWidth="1"/>
    <col min="5640" max="5640" width="16.42578125" customWidth="1"/>
    <col min="5889" max="5889" width="17.140625" customWidth="1"/>
    <col min="5896" max="5896" width="16.42578125" customWidth="1"/>
    <col min="6145" max="6145" width="17.140625" customWidth="1"/>
    <col min="6152" max="6152" width="16.42578125" customWidth="1"/>
    <col min="6401" max="6401" width="17.140625" customWidth="1"/>
    <col min="6408" max="6408" width="16.42578125" customWidth="1"/>
    <col min="6657" max="6657" width="17.140625" customWidth="1"/>
    <col min="6664" max="6664" width="16.42578125" customWidth="1"/>
    <col min="6913" max="6913" width="17.140625" customWidth="1"/>
    <col min="6920" max="6920" width="16.42578125" customWidth="1"/>
    <col min="7169" max="7169" width="17.140625" customWidth="1"/>
    <col min="7176" max="7176" width="16.42578125" customWidth="1"/>
    <col min="7425" max="7425" width="17.140625" customWidth="1"/>
    <col min="7432" max="7432" width="16.42578125" customWidth="1"/>
    <col min="7681" max="7681" width="17.140625" customWidth="1"/>
    <col min="7688" max="7688" width="16.42578125" customWidth="1"/>
    <col min="7937" max="7937" width="17.140625" customWidth="1"/>
    <col min="7944" max="7944" width="16.42578125" customWidth="1"/>
    <col min="8193" max="8193" width="17.140625" customWidth="1"/>
    <col min="8200" max="8200" width="16.42578125" customWidth="1"/>
    <col min="8449" max="8449" width="17.140625" customWidth="1"/>
    <col min="8456" max="8456" width="16.42578125" customWidth="1"/>
    <col min="8705" max="8705" width="17.140625" customWidth="1"/>
    <col min="8712" max="8712" width="16.42578125" customWidth="1"/>
    <col min="8961" max="8961" width="17.140625" customWidth="1"/>
    <col min="8968" max="8968" width="16.42578125" customWidth="1"/>
    <col min="9217" max="9217" width="17.140625" customWidth="1"/>
    <col min="9224" max="9224" width="16.42578125" customWidth="1"/>
    <col min="9473" max="9473" width="17.140625" customWidth="1"/>
    <col min="9480" max="9480" width="16.42578125" customWidth="1"/>
    <col min="9729" max="9729" width="17.140625" customWidth="1"/>
    <col min="9736" max="9736" width="16.42578125" customWidth="1"/>
    <col min="9985" max="9985" width="17.140625" customWidth="1"/>
    <col min="9992" max="9992" width="16.42578125" customWidth="1"/>
    <col min="10241" max="10241" width="17.140625" customWidth="1"/>
    <col min="10248" max="10248" width="16.42578125" customWidth="1"/>
    <col min="10497" max="10497" width="17.140625" customWidth="1"/>
    <col min="10504" max="10504" width="16.42578125" customWidth="1"/>
    <col min="10753" max="10753" width="17.140625" customWidth="1"/>
    <col min="10760" max="10760" width="16.42578125" customWidth="1"/>
    <col min="11009" max="11009" width="17.140625" customWidth="1"/>
    <col min="11016" max="11016" width="16.42578125" customWidth="1"/>
    <col min="11265" max="11265" width="17.140625" customWidth="1"/>
    <col min="11272" max="11272" width="16.42578125" customWidth="1"/>
    <col min="11521" max="11521" width="17.140625" customWidth="1"/>
    <col min="11528" max="11528" width="16.42578125" customWidth="1"/>
    <col min="11777" max="11777" width="17.140625" customWidth="1"/>
    <col min="11784" max="11784" width="16.42578125" customWidth="1"/>
    <col min="12033" max="12033" width="17.140625" customWidth="1"/>
    <col min="12040" max="12040" width="16.42578125" customWidth="1"/>
    <col min="12289" max="12289" width="17.140625" customWidth="1"/>
    <col min="12296" max="12296" width="16.42578125" customWidth="1"/>
    <col min="12545" max="12545" width="17.140625" customWidth="1"/>
    <col min="12552" max="12552" width="16.42578125" customWidth="1"/>
    <col min="12801" max="12801" width="17.140625" customWidth="1"/>
    <col min="12808" max="12808" width="16.42578125" customWidth="1"/>
    <col min="13057" max="13057" width="17.140625" customWidth="1"/>
    <col min="13064" max="13064" width="16.42578125" customWidth="1"/>
    <col min="13313" max="13313" width="17.140625" customWidth="1"/>
    <col min="13320" max="13320" width="16.42578125" customWidth="1"/>
    <col min="13569" max="13569" width="17.140625" customWidth="1"/>
    <col min="13576" max="13576" width="16.42578125" customWidth="1"/>
    <col min="13825" max="13825" width="17.140625" customWidth="1"/>
    <col min="13832" max="13832" width="16.42578125" customWidth="1"/>
    <col min="14081" max="14081" width="17.140625" customWidth="1"/>
    <col min="14088" max="14088" width="16.42578125" customWidth="1"/>
    <col min="14337" max="14337" width="17.140625" customWidth="1"/>
    <col min="14344" max="14344" width="16.42578125" customWidth="1"/>
    <col min="14593" max="14593" width="17.140625" customWidth="1"/>
    <col min="14600" max="14600" width="16.42578125" customWidth="1"/>
    <col min="14849" max="14849" width="17.140625" customWidth="1"/>
    <col min="14856" max="14856" width="16.42578125" customWidth="1"/>
    <col min="15105" max="15105" width="17.140625" customWidth="1"/>
    <col min="15112" max="15112" width="16.42578125" customWidth="1"/>
    <col min="15361" max="15361" width="17.140625" customWidth="1"/>
    <col min="15368" max="15368" width="16.42578125" customWidth="1"/>
    <col min="15617" max="15617" width="17.140625" customWidth="1"/>
    <col min="15624" max="15624" width="16.42578125" customWidth="1"/>
    <col min="15873" max="15873" width="17.140625" customWidth="1"/>
    <col min="15880" max="15880" width="16.42578125" customWidth="1"/>
    <col min="16129" max="16129" width="17.140625" customWidth="1"/>
    <col min="16136" max="16136" width="16.42578125" customWidth="1"/>
  </cols>
  <sheetData>
    <row r="1" spans="1:18" x14ac:dyDescent="0.25">
      <c r="A1" s="125" t="s">
        <v>0</v>
      </c>
      <c r="B1" s="125" t="s">
        <v>1</v>
      </c>
      <c r="H1" s="125" t="s">
        <v>2</v>
      </c>
      <c r="J1">
        <f>Feuil5!FB9</f>
        <v>3</v>
      </c>
      <c r="M1" s="126" t="s">
        <v>3</v>
      </c>
    </row>
    <row r="2" spans="1:18" x14ac:dyDescent="0.25">
      <c r="A2" s="75">
        <v>1</v>
      </c>
      <c r="B2" s="75">
        <v>2</v>
      </c>
      <c r="H2" s="75">
        <f>IF(I2&lt;=$J$1,I2,0)</f>
        <v>1</v>
      </c>
      <c r="I2">
        <v>1</v>
      </c>
    </row>
    <row r="3" spans="1:18" ht="26.25" customHeight="1" x14ac:dyDescent="0.25">
      <c r="A3" s="75">
        <v>2</v>
      </c>
      <c r="B3" s="75">
        <v>3</v>
      </c>
      <c r="H3" s="75">
        <f t="shared" ref="H3:H8" si="0">IF(I3&lt;=$J$1,I3,0)</f>
        <v>2</v>
      </c>
      <c r="I3">
        <v>2</v>
      </c>
      <c r="L3" s="197"/>
      <c r="M3" s="197"/>
      <c r="N3" s="197"/>
      <c r="O3" s="197"/>
      <c r="P3" s="197"/>
      <c r="Q3" s="197"/>
      <c r="R3" s="197"/>
    </row>
    <row r="4" spans="1:18" ht="26.25" customHeight="1" x14ac:dyDescent="0.25">
      <c r="A4" s="75">
        <v>3</v>
      </c>
      <c r="B4" s="75">
        <v>1</v>
      </c>
      <c r="H4" s="75">
        <f t="shared" si="0"/>
        <v>3</v>
      </c>
      <c r="I4">
        <v>3</v>
      </c>
      <c r="L4" s="197"/>
      <c r="M4" s="197"/>
      <c r="N4" s="197"/>
      <c r="O4" s="197"/>
      <c r="P4" s="197"/>
      <c r="Q4" s="197"/>
      <c r="R4" s="197"/>
    </row>
    <row r="5" spans="1:18" ht="26.25" customHeight="1" x14ac:dyDescent="0.25">
      <c r="A5" s="75">
        <v>4</v>
      </c>
      <c r="B5" s="75">
        <v>0</v>
      </c>
      <c r="H5" s="75">
        <f t="shared" si="0"/>
        <v>0</v>
      </c>
      <c r="I5">
        <v>4</v>
      </c>
      <c r="L5" s="197"/>
      <c r="M5" s="197"/>
      <c r="N5" s="197"/>
      <c r="O5" s="197"/>
      <c r="P5" s="197"/>
      <c r="Q5" s="197"/>
      <c r="R5" s="197"/>
    </row>
    <row r="6" spans="1:18" ht="26.25" customHeight="1" x14ac:dyDescent="0.25">
      <c r="A6" s="75">
        <v>5</v>
      </c>
      <c r="B6" s="75">
        <v>0</v>
      </c>
      <c r="H6" s="75">
        <f t="shared" si="0"/>
        <v>0</v>
      </c>
      <c r="I6">
        <v>5</v>
      </c>
      <c r="L6" s="197"/>
      <c r="M6" s="197"/>
      <c r="N6" s="197"/>
      <c r="O6" s="197"/>
      <c r="P6" s="197"/>
      <c r="Q6" s="197"/>
      <c r="R6" s="197"/>
    </row>
    <row r="7" spans="1:18" ht="26.25" customHeight="1" x14ac:dyDescent="0.25">
      <c r="A7" s="75">
        <v>6</v>
      </c>
      <c r="B7" s="75">
        <v>0</v>
      </c>
      <c r="H7" s="75">
        <f t="shared" si="0"/>
        <v>0</v>
      </c>
      <c r="I7">
        <v>6</v>
      </c>
      <c r="L7" s="197"/>
      <c r="M7" s="197"/>
      <c r="N7" s="197"/>
      <c r="O7" s="197"/>
      <c r="P7" s="197"/>
      <c r="Q7" s="197"/>
      <c r="R7" s="197"/>
    </row>
    <row r="8" spans="1:18" ht="26.25" customHeight="1" x14ac:dyDescent="0.25">
      <c r="A8" s="75">
        <v>7</v>
      </c>
      <c r="B8" s="75">
        <v>0</v>
      </c>
      <c r="H8" s="75">
        <f t="shared" si="0"/>
        <v>0</v>
      </c>
      <c r="I8">
        <v>7</v>
      </c>
      <c r="L8" s="197"/>
      <c r="M8" s="197"/>
      <c r="N8" s="197"/>
      <c r="O8" s="197"/>
      <c r="P8" s="197"/>
      <c r="Q8" s="197"/>
      <c r="R8" s="197"/>
    </row>
    <row r="10" spans="1:18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</row>
    <row r="11" spans="1:18" x14ac:dyDescent="0.25">
      <c r="A11">
        <f>B2</f>
        <v>2</v>
      </c>
      <c r="B11">
        <f>B3</f>
        <v>3</v>
      </c>
      <c r="C11">
        <f>B4</f>
        <v>1</v>
      </c>
      <c r="D11">
        <f>B5</f>
        <v>0</v>
      </c>
      <c r="E11">
        <f>B6</f>
        <v>0</v>
      </c>
      <c r="F11">
        <f>B7</f>
        <v>0</v>
      </c>
      <c r="G11">
        <f>B8</f>
        <v>0</v>
      </c>
    </row>
  </sheetData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Button 1">
              <controlPr defaultSize="0" print="0" autoFill="0" autoPict="0" macro="[0]!tirage1">
                <anchor moveWithCells="1" sizeWithCells="1">
                  <from>
                    <xdr:col>3</xdr:col>
                    <xdr:colOff>209550</xdr:colOff>
                    <xdr:row>3</xdr:row>
                    <xdr:rowOff>28575</xdr:rowOff>
                  </from>
                  <to>
                    <xdr:col>5</xdr:col>
                    <xdr:colOff>581025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Feuil5</vt:lpstr>
      <vt:lpstr>Feuil3</vt:lpstr>
      <vt:lpstr>BD</vt:lpstr>
      <vt:lpstr>d1</vt:lpstr>
      <vt:lpstr>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micronov</dc:creator>
  <cp:lastModifiedBy>yves.vouardoux@swisscom.com</cp:lastModifiedBy>
  <cp:lastPrinted>2014-10-05T17:05:51Z</cp:lastPrinted>
  <dcterms:created xsi:type="dcterms:W3CDTF">2013-03-29T11:00:58Z</dcterms:created>
  <dcterms:modified xsi:type="dcterms:W3CDTF">2014-10-15T06:26:23Z</dcterms:modified>
</cp:coreProperties>
</file>