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2812DFE-B497-4071-B740-DB240B866526}" xr6:coauthVersionLast="47" xr6:coauthVersionMax="47" xr10:uidLastSave="{00000000-0000-0000-0000-000000000000}"/>
  <bookViews>
    <workbookView xWindow="-120" yWindow="-120" windowWidth="29040" windowHeight="15840" activeTab="2" xr2:uid="{94F9FE06-59C1-4196-87D8-EC07CC4633FE}"/>
  </bookViews>
  <sheets>
    <sheet name="Feuil1 - Tel que reçu" sheetId="2" r:id="rId1"/>
    <sheet name="Feuil1 - Tout arrondi" sheetId="1" r:id="rId2"/>
    <sheet name="Feuil1 - un arrondi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" i="3" l="1"/>
  <c r="AA8" i="1"/>
  <c r="AA7" i="1"/>
  <c r="AA6" i="1"/>
  <c r="AU14" i="3"/>
  <c r="AV10" i="3"/>
  <c r="AU10" i="3"/>
  <c r="AA7" i="3" s="1"/>
  <c r="AT10" i="3"/>
  <c r="AS10" i="3"/>
  <c r="AA8" i="3"/>
  <c r="AV6" i="3"/>
  <c r="AU6" i="3"/>
  <c r="AT6" i="3"/>
  <c r="AS6" i="3"/>
  <c r="AA5" i="3"/>
  <c r="AA6" i="2"/>
  <c r="AS6" i="2"/>
  <c r="AT6" i="2"/>
  <c r="AU6" i="2"/>
  <c r="AV6" i="2"/>
  <c r="AA8" i="2"/>
  <c r="AS10" i="2"/>
  <c r="AA5" i="2" s="1"/>
  <c r="AT10" i="2"/>
  <c r="AU10" i="2"/>
  <c r="AA7" i="2" s="1"/>
  <c r="AG15" i="2" s="1"/>
  <c r="AV10" i="2"/>
  <c r="AU14" i="2"/>
  <c r="AA5" i="1"/>
  <c r="AU14" i="1"/>
  <c r="AV10" i="1"/>
  <c r="AU10" i="1"/>
  <c r="AT10" i="1"/>
  <c r="AS10" i="1"/>
  <c r="AV6" i="1"/>
  <c r="AU6" i="1"/>
  <c r="AT6" i="1"/>
  <c r="AS6" i="1"/>
  <c r="AG15" i="3" l="1"/>
  <c r="AG14" i="3"/>
  <c r="AG14" i="2"/>
  <c r="AH14" i="2" s="1"/>
  <c r="AG15" i="1"/>
  <c r="AG14" i="1"/>
  <c r="AG19" i="1"/>
  <c r="AH14" i="1" l="1"/>
  <c r="AH14" i="3"/>
</calcChain>
</file>

<file path=xl/sharedStrings.xml><?xml version="1.0" encoding="utf-8"?>
<sst xmlns="http://schemas.openxmlformats.org/spreadsheetml/2006/main" count="135" uniqueCount="35">
  <si>
    <t>Probabilité</t>
  </si>
  <si>
    <t>C</t>
  </si>
  <si>
    <r>
      <t xml:space="preserve">1* </t>
    </r>
    <r>
      <rPr>
        <vertAlign val="superscript"/>
        <sz val="11"/>
        <color theme="1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>c</t>
    </r>
  </si>
  <si>
    <r>
      <rPr>
        <b/>
        <vertAlign val="superscript"/>
        <sz val="11"/>
        <color theme="1"/>
        <rFont val="Calibri"/>
        <family val="2"/>
        <scheme val="minor"/>
      </rPr>
      <t>12</t>
    </r>
    <r>
      <rPr>
        <b/>
        <sz val="11"/>
        <color theme="1"/>
        <rFont val="Calibri"/>
        <family val="2"/>
        <scheme val="minor"/>
      </rPr>
      <t>C</t>
    </r>
  </si>
  <si>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>H</t>
    </r>
  </si>
  <si>
    <r>
      <rPr>
        <b/>
        <vertAlign val="superscript"/>
        <sz val="11"/>
        <color theme="1"/>
        <rFont val="Calibri"/>
        <family val="2"/>
        <scheme val="minor"/>
      </rPr>
      <t>16</t>
    </r>
    <r>
      <rPr>
        <b/>
        <sz val="11"/>
        <color theme="1"/>
        <rFont val="Calibri"/>
        <family val="2"/>
        <scheme val="minor"/>
      </rPr>
      <t>O</t>
    </r>
  </si>
  <si>
    <r>
      <rPr>
        <b/>
        <vertAlign val="superscript"/>
        <sz val="11"/>
        <color theme="1"/>
        <rFont val="Calibri"/>
        <family val="2"/>
        <scheme val="minor"/>
      </rPr>
      <t>14</t>
    </r>
    <r>
      <rPr>
        <b/>
        <sz val="11"/>
        <color theme="1"/>
        <rFont val="Calibri"/>
        <family val="2"/>
        <scheme val="minor"/>
      </rPr>
      <t>N</t>
    </r>
  </si>
  <si>
    <t>H</t>
  </si>
  <si>
    <t>O</t>
  </si>
  <si>
    <t>N</t>
  </si>
  <si>
    <t>Cl</t>
  </si>
  <si>
    <t>Br</t>
  </si>
  <si>
    <t>I</t>
  </si>
  <si>
    <t>F</t>
  </si>
  <si>
    <t>P</t>
  </si>
  <si>
    <t>S</t>
  </si>
  <si>
    <t>Si</t>
  </si>
  <si>
    <t>Li</t>
  </si>
  <si>
    <t>K</t>
  </si>
  <si>
    <t>Ca</t>
  </si>
  <si>
    <r>
      <t xml:space="preserve">1* 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</t>
    </r>
  </si>
  <si>
    <r>
      <t xml:space="preserve">1* </t>
    </r>
    <r>
      <rPr>
        <vertAlign val="superscript"/>
        <sz val="11"/>
        <color theme="1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>O</t>
    </r>
  </si>
  <si>
    <r>
      <t xml:space="preserve">1* </t>
    </r>
    <r>
      <rPr>
        <vertAlign val="superscript"/>
        <sz val="11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>N</t>
    </r>
  </si>
  <si>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</t>
    </r>
  </si>
  <si>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H</t>
    </r>
  </si>
  <si>
    <r>
      <rPr>
        <b/>
        <vertAlign val="superscript"/>
        <sz val="11"/>
        <color theme="1"/>
        <rFont val="Calibri"/>
        <family val="2"/>
        <scheme val="minor"/>
      </rPr>
      <t>17</t>
    </r>
    <r>
      <rPr>
        <b/>
        <sz val="11"/>
        <color theme="1"/>
        <rFont val="Calibri"/>
        <family val="2"/>
        <scheme val="minor"/>
      </rPr>
      <t>O</t>
    </r>
  </si>
  <si>
    <r>
      <rPr>
        <b/>
        <vertAlign val="superscript"/>
        <sz val="11"/>
        <color theme="1"/>
        <rFont val="Calibri"/>
        <family val="2"/>
        <scheme val="minor"/>
      </rPr>
      <t>15</t>
    </r>
    <r>
      <rPr>
        <b/>
        <sz val="11"/>
        <color theme="1"/>
        <rFont val="Calibri"/>
        <family val="2"/>
        <scheme val="minor"/>
      </rPr>
      <t>N</t>
    </r>
  </si>
  <si>
    <t>1* 17O</t>
  </si>
  <si>
    <t>1* 15N</t>
  </si>
  <si>
    <t>1* 2H</t>
  </si>
  <si>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>O</t>
    </r>
  </si>
  <si>
    <t>Egalité ?</t>
  </si>
  <si>
    <t>Produit A*B*C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</si>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</sst>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00000000000000%"/>
    <numFmt numFmtId="165" formatCode="0.0000000000000000000000E+00"/>
    <numFmt numFmtId="166" formatCode="0.000%"/>
    <numFmt numFmtId="167" formatCode="0.0000%"/>
    <numFmt numFmtId="168" formatCode="0.0000000000000000000E+00"/>
    <numFmt numFmtId="169" formatCode="0.00000000E+00"/>
    <numFmt numFmtId="170" formatCode="0.00000000000000E+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2"/>
    <xf numFmtId="0" fontId="2" fillId="0" borderId="1" xfId="2" applyFont="1" applyBorder="1"/>
    <xf numFmtId="164" fontId="1" fillId="0" borderId="0" xfId="2" applyNumberFormat="1"/>
    <xf numFmtId="0" fontId="2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10" fontId="0" fillId="0" borderId="0" xfId="3" applyNumberFormat="1" applyFont="1"/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165" fontId="1" fillId="0" borderId="0" xfId="2" applyNumberFormat="1"/>
    <xf numFmtId="10" fontId="0" fillId="0" borderId="0" xfId="3" applyNumberFormat="1" applyFont="1" applyAlignment="1">
      <alignment horizontal="center" vertical="center"/>
    </xf>
    <xf numFmtId="166" fontId="0" fillId="0" borderId="0" xfId="3" applyNumberFormat="1" applyFont="1" applyAlignment="1">
      <alignment horizontal="center" vertical="center"/>
    </xf>
    <xf numFmtId="0" fontId="1" fillId="0" borderId="1" xfId="2" applyBorder="1" applyAlignment="1">
      <alignment horizontal="center" vertical="center"/>
    </xf>
    <xf numFmtId="10" fontId="1" fillId="0" borderId="0" xfId="2" applyNumberFormat="1"/>
    <xf numFmtId="167" fontId="1" fillId="0" borderId="0" xfId="2" applyNumberFormat="1"/>
    <xf numFmtId="11" fontId="1" fillId="0" borderId="0" xfId="2" applyNumberFormat="1"/>
    <xf numFmtId="168" fontId="1" fillId="0" borderId="0" xfId="2" applyNumberFormat="1"/>
    <xf numFmtId="0" fontId="2" fillId="0" borderId="0" xfId="2" applyFont="1"/>
    <xf numFmtId="11" fontId="0" fillId="0" borderId="0" xfId="3" applyNumberFormat="1" applyFont="1" applyAlignment="1">
      <alignment horizontal="center" vertical="center"/>
    </xf>
    <xf numFmtId="169" fontId="1" fillId="0" borderId="0" xfId="2" applyNumberFormat="1"/>
    <xf numFmtId="169" fontId="1" fillId="0" borderId="0" xfId="1" applyNumberFormat="1"/>
    <xf numFmtId="10" fontId="1" fillId="0" borderId="0" xfId="1" applyNumberFormat="1"/>
    <xf numFmtId="10" fontId="0" fillId="0" borderId="0" xfId="3" applyNumberFormat="1" applyFont="1" applyBorder="1"/>
    <xf numFmtId="170" fontId="1" fillId="0" borderId="0" xfId="2" applyNumberFormat="1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10" fontId="0" fillId="3" borderId="0" xfId="3" applyNumberFormat="1" applyFont="1" applyFill="1"/>
    <xf numFmtId="10" fontId="0" fillId="3" borderId="0" xfId="3" applyNumberFormat="1" applyFont="1" applyFill="1" applyBorder="1"/>
  </cellXfs>
  <cellStyles count="4">
    <cellStyle name="Normal" xfId="0" builtinId="0"/>
    <cellStyle name="Normal 2" xfId="2" xr:uid="{7160B946-E421-4D9D-83EB-1E8C9FE22B9B}"/>
    <cellStyle name="Pourcentage" xfId="1" builtinId="5"/>
    <cellStyle name="Pourcentage 2" xfId="3" xr:uid="{5A85DC65-D9D0-4E83-B1BE-C94F210428CA}"/>
  </cellStyles>
  <dxfs count="12">
    <dxf>
      <font>
        <b/>
        <i val="0"/>
        <color rgb="FFC00000"/>
      </font>
      <fill>
        <patternFill>
          <bgColor rgb="FFFFB7B7"/>
        </patternFill>
      </fill>
    </dxf>
    <dxf>
      <font>
        <b/>
        <i val="0"/>
        <color rgb="FFC00000"/>
      </font>
      <fill>
        <patternFill>
          <fgColor theme="0"/>
          <bgColor rgb="FFFF9797"/>
        </patternFill>
      </fill>
    </dxf>
    <dxf>
      <fill>
        <patternFill>
          <bgColor theme="1"/>
        </patternFill>
      </fill>
    </dxf>
    <dxf>
      <font>
        <b/>
        <i val="0"/>
        <color rgb="FFC00000"/>
      </font>
      <fill>
        <patternFill>
          <bgColor rgb="FFFF9393"/>
        </patternFill>
      </fill>
    </dxf>
    <dxf>
      <font>
        <b/>
        <i val="0"/>
        <color rgb="FFC00000"/>
      </font>
      <fill>
        <patternFill>
          <bgColor rgb="FFFFB7B7"/>
        </patternFill>
      </fill>
    </dxf>
    <dxf>
      <font>
        <b/>
        <i val="0"/>
        <color rgb="FFC00000"/>
      </font>
      <fill>
        <patternFill>
          <fgColor theme="0"/>
          <bgColor rgb="FFFF9797"/>
        </patternFill>
      </fill>
    </dxf>
    <dxf>
      <fill>
        <patternFill>
          <bgColor theme="1"/>
        </patternFill>
      </fill>
    </dxf>
    <dxf>
      <font>
        <b/>
        <i val="0"/>
        <color rgb="FFC00000"/>
      </font>
      <fill>
        <patternFill>
          <bgColor rgb="FFFF9393"/>
        </patternFill>
      </fill>
    </dxf>
    <dxf>
      <font>
        <b/>
        <i val="0"/>
        <color rgb="FFC00000"/>
      </font>
      <fill>
        <patternFill>
          <bgColor rgb="FFFFB7B7"/>
        </patternFill>
      </fill>
    </dxf>
    <dxf>
      <font>
        <b/>
        <i val="0"/>
        <color rgb="FFC00000"/>
      </font>
      <fill>
        <patternFill>
          <fgColor theme="0"/>
          <bgColor rgb="FFFF9797"/>
        </patternFill>
      </fill>
    </dxf>
    <dxf>
      <fill>
        <patternFill>
          <bgColor theme="1"/>
        </patternFill>
      </fill>
    </dxf>
    <dxf>
      <font>
        <b/>
        <i val="0"/>
        <color rgb="FFC00000"/>
      </font>
      <fill>
        <patternFill>
          <bgColor rgb="FFFF93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FAEC5-51DF-4CFA-A257-254C20170839}">
  <sheetPr codeName="Feuil2"/>
  <dimension ref="A1:BC31"/>
  <sheetViews>
    <sheetView topLeftCell="X3" zoomScale="85" zoomScaleNormal="85" workbookViewId="0">
      <selection activeCell="AD41" sqref="AD41"/>
    </sheetView>
  </sheetViews>
  <sheetFormatPr baseColWidth="10" defaultRowHeight="15" x14ac:dyDescent="0.25"/>
  <cols>
    <col min="33" max="33" width="24.5703125" customWidth="1"/>
    <col min="34" max="34" width="25.140625" bestFit="1" customWidth="1"/>
  </cols>
  <sheetData>
    <row r="1" spans="1:5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 t="s">
        <v>0</v>
      </c>
      <c r="AB4" s="1"/>
      <c r="AC4" s="1"/>
      <c r="AD4" s="3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ht="17.2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4" t="s">
        <v>1</v>
      </c>
      <c r="Z5" s="5" t="s">
        <v>2</v>
      </c>
      <c r="AA5" s="6">
        <f>$B$7*$AS$10^1*$AS$6^($B$7-1)</f>
        <v>0.36889301395800111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4" t="s">
        <v>3</v>
      </c>
      <c r="AT5" s="4" t="s">
        <v>4</v>
      </c>
      <c r="AU5" s="4" t="s">
        <v>5</v>
      </c>
      <c r="AV5" s="4" t="s">
        <v>6</v>
      </c>
      <c r="AW5" s="4"/>
      <c r="AX5" s="4"/>
      <c r="AY5" s="4"/>
      <c r="AZ5" s="4"/>
      <c r="BA5" s="4"/>
      <c r="BB5" s="4"/>
      <c r="BC5" s="4"/>
    </row>
    <row r="6" spans="1:55" ht="17.25" x14ac:dyDescent="0.25">
      <c r="A6" s="1"/>
      <c r="B6" s="7" t="s">
        <v>1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1"/>
      <c r="Q6" s="1"/>
      <c r="R6" s="1"/>
      <c r="S6" s="1"/>
      <c r="T6" s="1"/>
      <c r="U6" s="1"/>
      <c r="V6" s="1"/>
      <c r="W6" s="1"/>
      <c r="X6" s="1"/>
      <c r="Y6" s="4" t="s">
        <v>7</v>
      </c>
      <c r="Z6" s="5" t="s">
        <v>20</v>
      </c>
      <c r="AA6" s="6">
        <f>$C$7*$AT$10^1*$AT$6^($C$7-1)</f>
        <v>4.3932046451974516E-2</v>
      </c>
      <c r="AB6" s="1"/>
      <c r="AC6" s="1"/>
      <c r="AD6" s="1"/>
      <c r="AE6" s="1"/>
      <c r="AF6" s="1"/>
      <c r="AG6" s="1"/>
      <c r="AH6" s="1"/>
      <c r="AI6" s="9"/>
      <c r="AJ6" s="1"/>
      <c r="AK6" s="1"/>
      <c r="AL6" s="1"/>
      <c r="AM6" s="1"/>
      <c r="AN6" s="1"/>
      <c r="AO6" s="1"/>
      <c r="AP6" s="1"/>
      <c r="AQ6" s="1"/>
      <c r="AR6" s="1"/>
      <c r="AS6" s="10">
        <f>100/(100+1.08)</f>
        <v>0.98931539374752675</v>
      </c>
      <c r="AT6" s="10">
        <f>100/(100+0.0115)</f>
        <v>0.99988501322347934</v>
      </c>
      <c r="AU6" s="11">
        <f>100/(100+0.038+0.205)</f>
        <v>0.99757589058587637</v>
      </c>
      <c r="AV6" s="11">
        <f>100/(100+0.369)</f>
        <v>0.99632356604130756</v>
      </c>
      <c r="AW6" s="10"/>
      <c r="AX6" s="10"/>
      <c r="AY6" s="11"/>
      <c r="AZ6" s="11"/>
      <c r="BA6" s="11"/>
      <c r="BB6" s="11"/>
      <c r="BC6" s="11"/>
    </row>
    <row r="7" spans="1:55" ht="17.25" x14ac:dyDescent="0.25">
      <c r="A7" s="1"/>
      <c r="B7" s="12">
        <v>100</v>
      </c>
      <c r="C7" s="12">
        <v>400</v>
      </c>
      <c r="D7" s="12">
        <v>100</v>
      </c>
      <c r="E7" s="12">
        <v>300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"/>
      <c r="Q7" s="1"/>
      <c r="R7" s="1"/>
      <c r="S7" s="1"/>
      <c r="T7" s="1"/>
      <c r="U7" s="1"/>
      <c r="V7" s="1"/>
      <c r="W7" s="1"/>
      <c r="X7" s="4"/>
      <c r="Y7" s="4" t="s">
        <v>8</v>
      </c>
      <c r="Z7" s="5" t="s">
        <v>21</v>
      </c>
      <c r="AA7" s="22">
        <f>MULTINOMIAL(($D$7-1),1)*$AU$10^1*$AU$6^($D$7-1)</f>
        <v>2.9811103574985433E-2</v>
      </c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7.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4" t="s">
        <v>9</v>
      </c>
      <c r="Z8" s="5" t="s">
        <v>22</v>
      </c>
      <c r="AA8" s="22">
        <f>$E$7*$AV$10^1*$AV$6^($E$7-1)</f>
        <v>0.36666416128344181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7.25" x14ac:dyDescent="0.25">
      <c r="A9" s="1"/>
      <c r="B9" s="1"/>
      <c r="C9" s="1"/>
      <c r="D9" s="1"/>
      <c r="E9" s="1"/>
      <c r="F9" s="1"/>
      <c r="G9" s="1"/>
      <c r="H9" s="1"/>
      <c r="I9" s="13"/>
      <c r="J9" s="1"/>
      <c r="K9" s="1"/>
      <c r="L9" s="1"/>
      <c r="M9" s="1"/>
      <c r="N9" s="1"/>
      <c r="O9" s="1"/>
      <c r="P9" s="5"/>
      <c r="Q9" s="1"/>
      <c r="R9" s="1"/>
      <c r="S9" s="5"/>
      <c r="T9" s="1"/>
      <c r="U9" s="1"/>
      <c r="V9" s="1"/>
      <c r="W9" s="1"/>
      <c r="X9" s="1"/>
      <c r="Y9" s="4"/>
      <c r="Z9" s="5"/>
      <c r="AA9" s="22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4" t="s">
        <v>23</v>
      </c>
      <c r="AT9" s="4" t="s">
        <v>24</v>
      </c>
      <c r="AU9" s="4" t="s">
        <v>25</v>
      </c>
      <c r="AV9" s="4" t="s">
        <v>26</v>
      </c>
      <c r="AW9" s="1"/>
      <c r="AX9" s="1"/>
      <c r="AY9" s="4"/>
      <c r="AZ9" s="4"/>
      <c r="BA9" s="4"/>
      <c r="BB9" s="4"/>
      <c r="BC9" s="1"/>
    </row>
    <row r="10" spans="1:55" x14ac:dyDescent="0.25">
      <c r="A10" s="1"/>
      <c r="B10" s="1"/>
      <c r="C10" s="1"/>
      <c r="D10" s="1"/>
      <c r="E10" s="13"/>
      <c r="F10" s="1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"/>
      <c r="AC10" s="17"/>
      <c r="AE10" s="1"/>
      <c r="AF10" s="1"/>
      <c r="AG10" s="1"/>
      <c r="AH10" s="16"/>
      <c r="AI10" s="17"/>
      <c r="AJ10" s="1"/>
      <c r="AK10" s="1"/>
      <c r="AL10" s="1"/>
      <c r="AM10" s="1"/>
      <c r="AN10" s="1"/>
      <c r="AO10" s="1"/>
      <c r="AP10" s="1"/>
      <c r="AQ10" s="1"/>
      <c r="AR10" s="1"/>
      <c r="AS10" s="10">
        <f>1.08/(100+1.08)</f>
        <v>1.068460625247329E-2</v>
      </c>
      <c r="AT10" s="18">
        <f>0.0115/(100+0.0115)</f>
        <v>1.1498677652070012E-4</v>
      </c>
      <c r="AU10" s="18">
        <f>0.038/(100+0.038+0.205)</f>
        <v>3.79078838422633E-4</v>
      </c>
      <c r="AV10" s="18">
        <f>0.369/(100+0.369)</f>
        <v>3.6764339586924247E-3</v>
      </c>
      <c r="AW10" s="1"/>
      <c r="AX10" s="1"/>
      <c r="AY10" s="10"/>
      <c r="AZ10" s="10"/>
      <c r="BA10" s="11"/>
      <c r="BB10" s="11"/>
      <c r="BC10" s="1"/>
    </row>
    <row r="11" spans="1:55" x14ac:dyDescent="0.25">
      <c r="A11" s="1"/>
      <c r="B11" s="1"/>
      <c r="C11" s="1"/>
      <c r="D11" s="1"/>
      <c r="E11" s="1"/>
      <c r="F11" s="1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4"/>
      <c r="Z11" s="5"/>
      <c r="AA11" s="22"/>
      <c r="AB11" s="1"/>
      <c r="AC11" s="13"/>
      <c r="AD11" s="1"/>
      <c r="AI11" s="17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P12" s="1"/>
      <c r="Q12" s="1"/>
      <c r="R12" s="1"/>
      <c r="S12" s="1"/>
      <c r="T12" s="1"/>
      <c r="U12" s="1"/>
      <c r="V12" s="1"/>
      <c r="W12" s="1"/>
      <c r="AB12" s="1"/>
      <c r="AC12" s="1"/>
      <c r="AD12" s="1"/>
      <c r="AI12" s="1"/>
      <c r="AJ12" s="1"/>
      <c r="AK12" s="1"/>
      <c r="AL12" s="1"/>
      <c r="AM12" s="1"/>
      <c r="AN12" s="1"/>
      <c r="AO12" s="15"/>
      <c r="AP12" s="1"/>
      <c r="AQ12" s="1"/>
      <c r="AR12" s="1"/>
      <c r="AS12" s="1"/>
      <c r="AT12" s="1"/>
      <c r="AU12" s="5"/>
      <c r="AV12" s="1"/>
      <c r="AW12" s="1"/>
      <c r="AX12" s="1"/>
      <c r="AY12" s="1"/>
      <c r="AZ12" s="1"/>
      <c r="BA12" s="1"/>
      <c r="BB12" s="1"/>
      <c r="BC12" s="4"/>
    </row>
    <row r="13" spans="1:55" ht="17.2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AD13" s="25" t="s">
        <v>33</v>
      </c>
      <c r="AE13" s="25" t="s">
        <v>34</v>
      </c>
      <c r="AF13" s="25" t="s">
        <v>1</v>
      </c>
      <c r="AG13" s="25" t="s">
        <v>32</v>
      </c>
      <c r="AH13" s="24" t="s">
        <v>31</v>
      </c>
      <c r="AN13" s="1"/>
      <c r="AO13" s="1"/>
      <c r="AP13" s="1"/>
      <c r="AQ13" s="1"/>
      <c r="AR13" s="1"/>
      <c r="AS13" s="1"/>
      <c r="AT13" s="1"/>
      <c r="AU13" s="4" t="s">
        <v>30</v>
      </c>
      <c r="AV13" s="1"/>
      <c r="AW13" s="4"/>
      <c r="AX13" s="4"/>
      <c r="AY13" s="4"/>
      <c r="AZ13" s="4"/>
      <c r="BA13" s="1"/>
      <c r="BB13" s="4"/>
      <c r="BC13" s="4"/>
    </row>
    <row r="14" spans="1:5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AD14" s="1" t="s">
        <v>29</v>
      </c>
      <c r="AE14" s="1" t="s">
        <v>28</v>
      </c>
      <c r="AF14" s="21" t="s">
        <v>27</v>
      </c>
      <c r="AG14" s="23">
        <f>AA6*AA8*AA7</f>
        <v>4.8020640737448051E-4</v>
      </c>
      <c r="AH14" t="b">
        <f>AG14=AG15</f>
        <v>0</v>
      </c>
      <c r="AN14" s="1"/>
      <c r="AO14" s="1"/>
      <c r="AP14" s="1"/>
      <c r="AQ14" s="1"/>
      <c r="AR14" s="1"/>
      <c r="AS14" s="1"/>
      <c r="AT14" s="1"/>
      <c r="AU14" s="10">
        <f>0.205/(100+0.038+0.205)</f>
        <v>2.0450305757010465E-3</v>
      </c>
      <c r="AV14" s="1"/>
      <c r="AW14" s="10"/>
      <c r="AX14" s="10"/>
      <c r="AY14" s="10"/>
      <c r="AZ14" s="10"/>
      <c r="BA14" s="1"/>
      <c r="BB14" s="11"/>
      <c r="BC14" s="11"/>
    </row>
    <row r="15" spans="1:55" x14ac:dyDescent="0.25">
      <c r="AD15" s="19" t="s">
        <v>27</v>
      </c>
      <c r="AE15" s="19" t="s">
        <v>28</v>
      </c>
      <c r="AF15" s="20" t="s">
        <v>29</v>
      </c>
      <c r="AG15" s="23">
        <f>AA7*AA8*AA6</f>
        <v>4.802064073744804E-4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40:55" x14ac:dyDescent="0.25"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4"/>
    </row>
    <row r="18" spans="40:55" x14ac:dyDescent="0.25"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1"/>
    </row>
    <row r="19" spans="40:55" x14ac:dyDescent="0.25"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40:55" x14ac:dyDescent="0.25"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40:55" x14ac:dyDescent="0.25"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4"/>
      <c r="AZ21" s="1"/>
      <c r="BA21" s="1"/>
      <c r="BB21" s="1"/>
      <c r="BC21" s="4"/>
    </row>
    <row r="22" spans="40:55" x14ac:dyDescent="0.25"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0"/>
      <c r="AZ22" s="1"/>
      <c r="BA22" s="1"/>
      <c r="BB22" s="1"/>
      <c r="BC22" s="11"/>
    </row>
    <row r="23" spans="40:55" x14ac:dyDescent="0.25"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40:55" x14ac:dyDescent="0.25"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40:55" x14ac:dyDescent="0.25"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4"/>
    </row>
    <row r="26" spans="40:55" x14ac:dyDescent="0.25"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1"/>
    </row>
    <row r="27" spans="40:55" x14ac:dyDescent="0.25"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40:55" x14ac:dyDescent="0.25"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40:55" x14ac:dyDescent="0.25"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4"/>
    </row>
    <row r="30" spans="40:55" x14ac:dyDescent="0.25"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1"/>
    </row>
    <row r="31" spans="40:55" x14ac:dyDescent="0.25"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</sheetData>
  <conditionalFormatting sqref="B7">
    <cfRule type="cellIs" dxfId="7" priority="3" operator="greaterThan">
      <formula>100</formula>
    </cfRule>
  </conditionalFormatting>
  <conditionalFormatting sqref="B7:O7">
    <cfRule type="cellIs" dxfId="6" priority="4" operator="equal">
      <formula>0</formula>
    </cfRule>
  </conditionalFormatting>
  <conditionalFormatting sqref="C7">
    <cfRule type="cellIs" dxfId="5" priority="2" operator="greaterThan">
      <formula>400</formula>
    </cfRule>
  </conditionalFormatting>
  <conditionalFormatting sqref="D7">
    <cfRule type="cellIs" dxfId="4" priority="1" operator="greaterThan">
      <formula>100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DCF9D-233A-47D4-B61A-8CCF4D561B1E}">
  <sheetPr codeName="Feuil1"/>
  <dimension ref="A1:BC31"/>
  <sheetViews>
    <sheetView topLeftCell="X3" zoomScale="85" zoomScaleNormal="85" workbookViewId="0">
      <selection activeCell="AA19" sqref="AA19"/>
    </sheetView>
  </sheetViews>
  <sheetFormatPr baseColWidth="10" defaultRowHeight="15" x14ac:dyDescent="0.25"/>
  <cols>
    <col min="33" max="33" width="24.5703125" customWidth="1"/>
    <col min="34" max="34" width="25.140625" bestFit="1" customWidth="1"/>
  </cols>
  <sheetData>
    <row r="1" spans="1:5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 t="s">
        <v>0</v>
      </c>
      <c r="AB4" s="1"/>
      <c r="AC4" s="1"/>
      <c r="AD4" s="3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ht="17.2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4" t="s">
        <v>1</v>
      </c>
      <c r="Z5" s="5" t="s">
        <v>2</v>
      </c>
      <c r="AA5" s="6">
        <f>$B$7*$AS$10^1*$AS$6^($B$7-1)</f>
        <v>0.36889301395800111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4" t="s">
        <v>3</v>
      </c>
      <c r="AT5" s="4" t="s">
        <v>4</v>
      </c>
      <c r="AU5" s="4" t="s">
        <v>5</v>
      </c>
      <c r="AV5" s="4" t="s">
        <v>6</v>
      </c>
      <c r="AW5" s="4"/>
      <c r="AX5" s="4"/>
      <c r="AY5" s="4"/>
      <c r="AZ5" s="4"/>
      <c r="BA5" s="4"/>
      <c r="BB5" s="4"/>
      <c r="BC5" s="4"/>
    </row>
    <row r="6" spans="1:55" ht="17.25" x14ac:dyDescent="0.25">
      <c r="A6" s="1"/>
      <c r="B6" s="7" t="s">
        <v>1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1"/>
      <c r="Q6" s="1"/>
      <c r="R6" s="1"/>
      <c r="S6" s="1"/>
      <c r="T6" s="1"/>
      <c r="U6" s="1"/>
      <c r="V6" s="1"/>
      <c r="W6" s="1"/>
      <c r="X6" s="1"/>
      <c r="Y6" s="4" t="s">
        <v>7</v>
      </c>
      <c r="Z6" s="5" t="s">
        <v>20</v>
      </c>
      <c r="AA6" s="27">
        <f>ROUND($C$7*$AT$10^1*$AT$6^($C$7-1),20)</f>
        <v>4.3932046451974502E-2</v>
      </c>
      <c r="AB6" s="6"/>
      <c r="AC6" s="1"/>
      <c r="AD6" s="1"/>
      <c r="AE6" s="1"/>
      <c r="AF6" s="1"/>
      <c r="AG6" s="1"/>
      <c r="AH6" s="1"/>
      <c r="AI6" s="9"/>
      <c r="AJ6" s="1"/>
      <c r="AK6" s="1"/>
      <c r="AL6" s="1"/>
      <c r="AM6" s="1"/>
      <c r="AN6" s="1"/>
      <c r="AO6" s="1"/>
      <c r="AP6" s="1"/>
      <c r="AQ6" s="1"/>
      <c r="AR6" s="1"/>
      <c r="AS6" s="10">
        <f>100/(100+1.08)</f>
        <v>0.98931539374752675</v>
      </c>
      <c r="AT6" s="10">
        <f>100/(100+0.0115)</f>
        <v>0.99988501322347934</v>
      </c>
      <c r="AU6" s="11">
        <f>100/(100+0.038+0.205)</f>
        <v>0.99757589058587637</v>
      </c>
      <c r="AV6" s="11">
        <f>100/(100+0.369)</f>
        <v>0.99632356604130756</v>
      </c>
      <c r="AW6" s="10"/>
      <c r="AX6" s="10"/>
      <c r="AY6" s="11"/>
      <c r="AZ6" s="11"/>
      <c r="BA6" s="11"/>
      <c r="BB6" s="11"/>
      <c r="BC6" s="11"/>
    </row>
    <row r="7" spans="1:55" ht="17.25" x14ac:dyDescent="0.25">
      <c r="A7" s="1"/>
      <c r="B7" s="12">
        <v>100</v>
      </c>
      <c r="C7" s="12">
        <v>400</v>
      </c>
      <c r="D7" s="12">
        <v>100</v>
      </c>
      <c r="E7" s="12">
        <v>300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"/>
      <c r="Q7" s="1"/>
      <c r="R7" s="1"/>
      <c r="S7" s="1"/>
      <c r="T7" s="1"/>
      <c r="U7" s="1"/>
      <c r="V7" s="1"/>
      <c r="W7" s="1"/>
      <c r="X7" s="4"/>
      <c r="Y7" s="4" t="s">
        <v>8</v>
      </c>
      <c r="Z7" s="5" t="s">
        <v>21</v>
      </c>
      <c r="AA7" s="28">
        <f>ROUND(MULTINOMIAL(($D$7-1),1)*$AU$10^1*$AU$6^($D$7-1),20)</f>
        <v>2.9811103574985402E-2</v>
      </c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7.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4" t="s">
        <v>9</v>
      </c>
      <c r="Z8" s="5" t="s">
        <v>22</v>
      </c>
      <c r="AA8" s="28">
        <f>ROUND($E$7*$AV$10^1*$AV$6^($E$7-1),20)</f>
        <v>0.36666416128344198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7.25" x14ac:dyDescent="0.25">
      <c r="A9" s="1"/>
      <c r="B9" s="1"/>
      <c r="C9" s="1"/>
      <c r="D9" s="1"/>
      <c r="E9" s="1"/>
      <c r="F9" s="1"/>
      <c r="G9" s="1"/>
      <c r="H9" s="1"/>
      <c r="I9" s="13"/>
      <c r="J9" s="1"/>
      <c r="K9" s="1"/>
      <c r="L9" s="1"/>
      <c r="M9" s="1"/>
      <c r="N9" s="1"/>
      <c r="O9" s="1"/>
      <c r="P9" s="5"/>
      <c r="Q9" s="1"/>
      <c r="R9" s="1"/>
      <c r="S9" s="5"/>
      <c r="T9" s="1"/>
      <c r="U9" s="1"/>
      <c r="V9" s="1"/>
      <c r="W9" s="1"/>
      <c r="X9" s="1"/>
      <c r="Y9" s="4"/>
      <c r="Z9" s="5"/>
      <c r="AA9" s="22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4" t="s">
        <v>23</v>
      </c>
      <c r="AT9" s="4" t="s">
        <v>24</v>
      </c>
      <c r="AU9" s="4" t="s">
        <v>25</v>
      </c>
      <c r="AV9" s="4" t="s">
        <v>26</v>
      </c>
      <c r="AW9" s="1"/>
      <c r="AX9" s="1"/>
      <c r="AY9" s="4"/>
      <c r="AZ9" s="4"/>
      <c r="BA9" s="4"/>
      <c r="BB9" s="4"/>
      <c r="BC9" s="1"/>
    </row>
    <row r="10" spans="1:55" x14ac:dyDescent="0.25">
      <c r="A10" s="1"/>
      <c r="B10" s="1"/>
      <c r="C10" s="1"/>
      <c r="D10" s="1"/>
      <c r="E10" s="13"/>
      <c r="F10" s="1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"/>
      <c r="AC10" s="17"/>
      <c r="AE10" s="1"/>
      <c r="AF10" s="1"/>
      <c r="AG10" s="1"/>
      <c r="AH10" s="16"/>
      <c r="AI10" s="17"/>
      <c r="AJ10" s="1"/>
      <c r="AK10" s="1"/>
      <c r="AL10" s="1"/>
      <c r="AM10" s="1"/>
      <c r="AN10" s="1"/>
      <c r="AO10" s="1"/>
      <c r="AP10" s="1"/>
      <c r="AQ10" s="1"/>
      <c r="AR10" s="1"/>
      <c r="AS10" s="10">
        <f>1.08/(100+1.08)</f>
        <v>1.068460625247329E-2</v>
      </c>
      <c r="AT10" s="18">
        <f>0.0115/(100+0.0115)</f>
        <v>1.1498677652070012E-4</v>
      </c>
      <c r="AU10" s="18">
        <f>0.038/(100+0.038+0.205)</f>
        <v>3.79078838422633E-4</v>
      </c>
      <c r="AV10" s="18">
        <f>0.369/(100+0.369)</f>
        <v>3.6764339586924247E-3</v>
      </c>
      <c r="AW10" s="1"/>
      <c r="AX10" s="1"/>
      <c r="AY10" s="10"/>
      <c r="AZ10" s="10"/>
      <c r="BA10" s="11"/>
      <c r="BB10" s="11"/>
      <c r="BC10" s="1"/>
    </row>
    <row r="11" spans="1:55" x14ac:dyDescent="0.25">
      <c r="A11" s="1"/>
      <c r="B11" s="1"/>
      <c r="C11" s="1"/>
      <c r="D11" s="1"/>
      <c r="E11" s="1"/>
      <c r="F11" s="1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4"/>
      <c r="Z11" s="5"/>
      <c r="AA11" s="22"/>
      <c r="AB11" s="1"/>
      <c r="AC11" s="13"/>
      <c r="AD11" s="1"/>
      <c r="AI11" s="17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P12" s="1"/>
      <c r="Q12" s="1"/>
      <c r="R12" s="1"/>
      <c r="S12" s="1"/>
      <c r="T12" s="1"/>
      <c r="U12" s="1"/>
      <c r="V12" s="1"/>
      <c r="W12" s="1"/>
      <c r="AB12" s="1"/>
      <c r="AC12" s="1"/>
      <c r="AD12" s="1"/>
      <c r="AI12" s="1"/>
      <c r="AJ12" s="1"/>
      <c r="AK12" s="1"/>
      <c r="AL12" s="1"/>
      <c r="AM12" s="1"/>
      <c r="AN12" s="1"/>
      <c r="AO12" s="15"/>
      <c r="AP12" s="1"/>
      <c r="AQ12" s="1"/>
      <c r="AR12" s="1"/>
      <c r="AS12" s="1"/>
      <c r="AT12" s="1"/>
      <c r="AU12" s="5"/>
      <c r="AV12" s="1"/>
      <c r="AW12" s="1"/>
      <c r="AX12" s="1"/>
      <c r="AY12" s="1"/>
      <c r="AZ12" s="1"/>
      <c r="BA12" s="1"/>
      <c r="BB12" s="1"/>
      <c r="BC12" s="4"/>
    </row>
    <row r="13" spans="1:55" ht="17.2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AD13" s="25" t="s">
        <v>33</v>
      </c>
      <c r="AE13" s="25" t="s">
        <v>34</v>
      </c>
      <c r="AF13" s="25" t="s">
        <v>1</v>
      </c>
      <c r="AG13" s="25" t="s">
        <v>32</v>
      </c>
      <c r="AH13" s="24" t="s">
        <v>31</v>
      </c>
      <c r="AN13" s="1"/>
      <c r="AO13" s="1"/>
      <c r="AP13" s="1"/>
      <c r="AQ13" s="1"/>
      <c r="AR13" s="1"/>
      <c r="AS13" s="1"/>
      <c r="AT13" s="1"/>
      <c r="AU13" s="4" t="s">
        <v>30</v>
      </c>
      <c r="AV13" s="1"/>
      <c r="AW13" s="4"/>
      <c r="AX13" s="4"/>
      <c r="AY13" s="4"/>
      <c r="AZ13" s="4"/>
      <c r="BA13" s="1"/>
      <c r="BB13" s="4"/>
      <c r="BC13" s="4"/>
    </row>
    <row r="14" spans="1:5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AD14" s="1" t="s">
        <v>29</v>
      </c>
      <c r="AE14" s="1" t="s">
        <v>28</v>
      </c>
      <c r="AF14" s="21" t="s">
        <v>27</v>
      </c>
      <c r="AG14" s="23">
        <f>AA6*AA8*AA7</f>
        <v>4.8020640737447996E-4</v>
      </c>
      <c r="AH14" t="b">
        <f>AG14=AG15</f>
        <v>1</v>
      </c>
      <c r="AN14" s="1"/>
      <c r="AO14" s="1"/>
      <c r="AP14" s="1"/>
      <c r="AQ14" s="1"/>
      <c r="AR14" s="1"/>
      <c r="AS14" s="1"/>
      <c r="AT14" s="1"/>
      <c r="AU14" s="10">
        <f>0.205/(100+0.038+0.205)</f>
        <v>2.0450305757010465E-3</v>
      </c>
      <c r="AV14" s="1"/>
      <c r="AW14" s="10"/>
      <c r="AX14" s="10"/>
      <c r="AY14" s="10"/>
      <c r="AZ14" s="10"/>
      <c r="BA14" s="1"/>
      <c r="BB14" s="11"/>
      <c r="BC14" s="11"/>
    </row>
    <row r="15" spans="1:55" x14ac:dyDescent="0.25">
      <c r="AD15" s="19" t="s">
        <v>27</v>
      </c>
      <c r="AE15" s="19" t="s">
        <v>28</v>
      </c>
      <c r="AF15" s="20" t="s">
        <v>29</v>
      </c>
      <c r="AG15" s="23">
        <f>AA7*AA8*AA6</f>
        <v>4.8020640737448002E-4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30:55" x14ac:dyDescent="0.25"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4"/>
    </row>
    <row r="18" spans="30:55" x14ac:dyDescent="0.25"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1"/>
    </row>
    <row r="19" spans="30:55" x14ac:dyDescent="0.25">
      <c r="AD19" s="1" t="s">
        <v>29</v>
      </c>
      <c r="AE19" s="1" t="s">
        <v>28</v>
      </c>
      <c r="AF19" s="21" t="s">
        <v>27</v>
      </c>
      <c r="AG19" s="26">
        <f>AA6*AA8*AA7</f>
        <v>4.8020640737447996E-4</v>
      </c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30:55" x14ac:dyDescent="0.25">
      <c r="AD20" s="19" t="s">
        <v>27</v>
      </c>
      <c r="AE20" s="19" t="s">
        <v>28</v>
      </c>
      <c r="AF20" s="20" t="s">
        <v>29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30:55" x14ac:dyDescent="0.25"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4"/>
      <c r="AZ21" s="1"/>
      <c r="BA21" s="1"/>
      <c r="BB21" s="1"/>
      <c r="BC21" s="4"/>
    </row>
    <row r="22" spans="30:55" x14ac:dyDescent="0.25"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0"/>
      <c r="AZ22" s="1"/>
      <c r="BA22" s="1"/>
      <c r="BB22" s="1"/>
      <c r="BC22" s="11"/>
    </row>
    <row r="23" spans="30:55" x14ac:dyDescent="0.25"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30:55" x14ac:dyDescent="0.25"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30:55" x14ac:dyDescent="0.25"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4"/>
    </row>
    <row r="26" spans="30:55" x14ac:dyDescent="0.25"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1"/>
    </row>
    <row r="27" spans="30:55" x14ac:dyDescent="0.25"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30:55" x14ac:dyDescent="0.25"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30:55" x14ac:dyDescent="0.25"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4"/>
    </row>
    <row r="30" spans="30:55" x14ac:dyDescent="0.25"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1"/>
    </row>
    <row r="31" spans="30:55" x14ac:dyDescent="0.25"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</sheetData>
  <conditionalFormatting sqref="B7">
    <cfRule type="cellIs" dxfId="11" priority="3" operator="greaterThan">
      <formula>100</formula>
    </cfRule>
  </conditionalFormatting>
  <conditionalFormatting sqref="B7:O7">
    <cfRule type="cellIs" dxfId="10" priority="4" operator="equal">
      <formula>0</formula>
    </cfRule>
  </conditionalFormatting>
  <conditionalFormatting sqref="C7">
    <cfRule type="cellIs" dxfId="9" priority="2" operator="greaterThan">
      <formula>400</formula>
    </cfRule>
  </conditionalFormatting>
  <conditionalFormatting sqref="D7">
    <cfRule type="cellIs" dxfId="8" priority="1" operator="greaterThan">
      <formula>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C4D3-0431-4B58-A585-0D94BF1DC203}">
  <sheetPr codeName="Feuil3"/>
  <dimension ref="A1:BC31"/>
  <sheetViews>
    <sheetView tabSelected="1" topLeftCell="X3" zoomScale="85" zoomScaleNormal="85" workbookViewId="0">
      <selection activeCell="AE42" sqref="AE42"/>
    </sheetView>
  </sheetViews>
  <sheetFormatPr baseColWidth="10" defaultRowHeight="15" x14ac:dyDescent="0.25"/>
  <cols>
    <col min="33" max="33" width="24.5703125" customWidth="1"/>
    <col min="34" max="34" width="25.140625" bestFit="1" customWidth="1"/>
  </cols>
  <sheetData>
    <row r="1" spans="1:5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 t="s">
        <v>0</v>
      </c>
      <c r="AB4" s="1"/>
      <c r="AC4" s="1"/>
      <c r="AD4" s="3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ht="17.2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4" t="s">
        <v>1</v>
      </c>
      <c r="Z5" s="5" t="s">
        <v>2</v>
      </c>
      <c r="AA5" s="6">
        <f>$B$7*$AS$10^1*$AS$6^($B$7-1)</f>
        <v>0.36889301395800111</v>
      </c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4" t="s">
        <v>3</v>
      </c>
      <c r="AT5" s="4" t="s">
        <v>4</v>
      </c>
      <c r="AU5" s="4" t="s">
        <v>5</v>
      </c>
      <c r="AV5" s="4" t="s">
        <v>6</v>
      </c>
      <c r="AW5" s="4"/>
      <c r="AX5" s="4"/>
      <c r="AY5" s="4"/>
      <c r="AZ5" s="4"/>
      <c r="BA5" s="4"/>
      <c r="BB5" s="4"/>
      <c r="BC5" s="4"/>
    </row>
    <row r="6" spans="1:55" ht="17.25" x14ac:dyDescent="0.25">
      <c r="A6" s="1"/>
      <c r="B6" s="7" t="s">
        <v>1</v>
      </c>
      <c r="C6" s="7" t="s">
        <v>7</v>
      </c>
      <c r="D6" s="7" t="s">
        <v>8</v>
      </c>
      <c r="E6" s="7" t="s">
        <v>9</v>
      </c>
      <c r="F6" s="7" t="s">
        <v>10</v>
      </c>
      <c r="G6" s="7" t="s">
        <v>11</v>
      </c>
      <c r="H6" s="7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8" t="s">
        <v>17</v>
      </c>
      <c r="N6" s="8" t="s">
        <v>18</v>
      </c>
      <c r="O6" s="8" t="s">
        <v>19</v>
      </c>
      <c r="P6" s="1"/>
      <c r="Q6" s="1"/>
      <c r="R6" s="1"/>
      <c r="S6" s="1"/>
      <c r="T6" s="1"/>
      <c r="U6" s="1"/>
      <c r="V6" s="1"/>
      <c r="W6" s="1"/>
      <c r="X6" s="1"/>
      <c r="Y6" s="4" t="s">
        <v>7</v>
      </c>
      <c r="Z6" s="5" t="s">
        <v>20</v>
      </c>
      <c r="AA6" s="27">
        <f>ROUND($C$7*$AT$10^1*$AT$6^($C$7-1),20)</f>
        <v>4.3932046451974502E-2</v>
      </c>
      <c r="AB6" s="1"/>
      <c r="AC6" s="1"/>
      <c r="AD6" s="1"/>
      <c r="AE6" s="1"/>
      <c r="AF6" s="1"/>
      <c r="AG6" s="1"/>
      <c r="AH6" s="1"/>
      <c r="AI6" s="9"/>
      <c r="AJ6" s="1"/>
      <c r="AK6" s="1"/>
      <c r="AL6" s="1"/>
      <c r="AM6" s="1"/>
      <c r="AN6" s="1"/>
      <c r="AO6" s="1"/>
      <c r="AP6" s="1"/>
      <c r="AQ6" s="1"/>
      <c r="AR6" s="1"/>
      <c r="AS6" s="10">
        <f>100/(100+1.08)</f>
        <v>0.98931539374752675</v>
      </c>
      <c r="AT6" s="10">
        <f>100/(100+0.0115)</f>
        <v>0.99988501322347934</v>
      </c>
      <c r="AU6" s="11">
        <f>100/(100+0.038+0.205)</f>
        <v>0.99757589058587637</v>
      </c>
      <c r="AV6" s="11">
        <f>100/(100+0.369)</f>
        <v>0.99632356604130756</v>
      </c>
      <c r="AW6" s="10"/>
      <c r="AX6" s="10"/>
      <c r="AY6" s="11"/>
      <c r="AZ6" s="11"/>
      <c r="BA6" s="11"/>
      <c r="BB6" s="11"/>
      <c r="BC6" s="11"/>
    </row>
    <row r="7" spans="1:55" ht="17.25" x14ac:dyDescent="0.25">
      <c r="A7" s="1"/>
      <c r="B7" s="12">
        <v>100</v>
      </c>
      <c r="C7" s="12">
        <v>400</v>
      </c>
      <c r="D7" s="12">
        <v>100</v>
      </c>
      <c r="E7" s="12">
        <v>300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"/>
      <c r="Q7" s="1"/>
      <c r="R7" s="1"/>
      <c r="S7" s="1"/>
      <c r="T7" s="1"/>
      <c r="U7" s="1"/>
      <c r="V7" s="1"/>
      <c r="W7" s="1"/>
      <c r="X7" s="4"/>
      <c r="Y7" s="4" t="s">
        <v>8</v>
      </c>
      <c r="Z7" s="5" t="s">
        <v>21</v>
      </c>
      <c r="AA7" s="22">
        <f>MULTINOMIAL(($D$7-1),1)*$AU$10^1*$AU$6^($D$7-1)</f>
        <v>2.9811103574985433E-2</v>
      </c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7.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4" t="s">
        <v>9</v>
      </c>
      <c r="Z8" s="5" t="s">
        <v>22</v>
      </c>
      <c r="AA8" s="22">
        <f>$E$7*$AV$10^1*$AV$6^($E$7-1)</f>
        <v>0.36666416128344181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7.25" x14ac:dyDescent="0.25">
      <c r="A9" s="1"/>
      <c r="B9" s="1"/>
      <c r="C9" s="1"/>
      <c r="D9" s="1"/>
      <c r="E9" s="1"/>
      <c r="F9" s="1"/>
      <c r="G9" s="1"/>
      <c r="H9" s="1"/>
      <c r="I9" s="13"/>
      <c r="J9" s="1"/>
      <c r="K9" s="1"/>
      <c r="L9" s="1"/>
      <c r="M9" s="1"/>
      <c r="N9" s="1"/>
      <c r="O9" s="1"/>
      <c r="P9" s="5"/>
      <c r="Q9" s="1"/>
      <c r="R9" s="1"/>
      <c r="S9" s="5"/>
      <c r="T9" s="1"/>
      <c r="U9" s="1"/>
      <c r="V9" s="1"/>
      <c r="W9" s="1"/>
      <c r="X9" s="1"/>
      <c r="Y9" s="4"/>
      <c r="Z9" s="5"/>
      <c r="AA9" s="22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4" t="s">
        <v>23</v>
      </c>
      <c r="AT9" s="4" t="s">
        <v>24</v>
      </c>
      <c r="AU9" s="4" t="s">
        <v>25</v>
      </c>
      <c r="AV9" s="4" t="s">
        <v>26</v>
      </c>
      <c r="AW9" s="1"/>
      <c r="AX9" s="1"/>
      <c r="AY9" s="4"/>
      <c r="AZ9" s="4"/>
      <c r="BA9" s="4"/>
      <c r="BB9" s="4"/>
      <c r="BC9" s="1"/>
    </row>
    <row r="10" spans="1:55" x14ac:dyDescent="0.25">
      <c r="A10" s="1"/>
      <c r="B10" s="1"/>
      <c r="C10" s="1"/>
      <c r="D10" s="1"/>
      <c r="E10" s="13"/>
      <c r="F10" s="1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"/>
      <c r="AC10" s="17"/>
      <c r="AE10" s="1"/>
      <c r="AF10" s="1"/>
      <c r="AG10" s="1"/>
      <c r="AH10" s="16"/>
      <c r="AI10" s="17"/>
      <c r="AJ10" s="1"/>
      <c r="AK10" s="1"/>
      <c r="AL10" s="1"/>
      <c r="AM10" s="1"/>
      <c r="AN10" s="1"/>
      <c r="AO10" s="1"/>
      <c r="AP10" s="1"/>
      <c r="AQ10" s="1"/>
      <c r="AR10" s="1"/>
      <c r="AS10" s="10">
        <f>1.08/(100+1.08)</f>
        <v>1.068460625247329E-2</v>
      </c>
      <c r="AT10" s="18">
        <f>0.0115/(100+0.0115)</f>
        <v>1.1498677652070012E-4</v>
      </c>
      <c r="AU10" s="18">
        <f>0.038/(100+0.038+0.205)</f>
        <v>3.79078838422633E-4</v>
      </c>
      <c r="AV10" s="18">
        <f>0.369/(100+0.369)</f>
        <v>3.6764339586924247E-3</v>
      </c>
      <c r="AW10" s="1"/>
      <c r="AX10" s="1"/>
      <c r="AY10" s="10"/>
      <c r="AZ10" s="10"/>
      <c r="BA10" s="11"/>
      <c r="BB10" s="11"/>
      <c r="BC10" s="1"/>
    </row>
    <row r="11" spans="1:55" x14ac:dyDescent="0.25">
      <c r="A11" s="1"/>
      <c r="B11" s="1"/>
      <c r="C11" s="1"/>
      <c r="D11" s="1"/>
      <c r="E11" s="1"/>
      <c r="F11" s="1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4"/>
      <c r="Z11" s="5"/>
      <c r="AA11" s="22"/>
      <c r="AB11" s="1"/>
      <c r="AC11" s="13"/>
      <c r="AD11" s="1"/>
      <c r="AI11" s="17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P12" s="1"/>
      <c r="Q12" s="1"/>
      <c r="R12" s="1"/>
      <c r="S12" s="1"/>
      <c r="T12" s="1"/>
      <c r="U12" s="1"/>
      <c r="V12" s="1"/>
      <c r="W12" s="1"/>
      <c r="AB12" s="1"/>
      <c r="AC12" s="1"/>
      <c r="AD12" s="1"/>
      <c r="AI12" s="1"/>
      <c r="AJ12" s="1"/>
      <c r="AK12" s="1"/>
      <c r="AL12" s="1"/>
      <c r="AM12" s="1"/>
      <c r="AN12" s="1"/>
      <c r="AO12" s="15"/>
      <c r="AP12" s="1"/>
      <c r="AQ12" s="1"/>
      <c r="AR12" s="1"/>
      <c r="AS12" s="1"/>
      <c r="AT12" s="1"/>
      <c r="AU12" s="5"/>
      <c r="AV12" s="1"/>
      <c r="AW12" s="1"/>
      <c r="AX12" s="1"/>
      <c r="AY12" s="1"/>
      <c r="AZ12" s="1"/>
      <c r="BA12" s="1"/>
      <c r="BB12" s="1"/>
      <c r="BC12" s="4"/>
    </row>
    <row r="13" spans="1:55" ht="17.2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AD13" s="25" t="s">
        <v>33</v>
      </c>
      <c r="AE13" s="25" t="s">
        <v>34</v>
      </c>
      <c r="AF13" s="25" t="s">
        <v>1</v>
      </c>
      <c r="AG13" s="25" t="s">
        <v>32</v>
      </c>
      <c r="AH13" s="24" t="s">
        <v>31</v>
      </c>
      <c r="AN13" s="1"/>
      <c r="AO13" s="1"/>
      <c r="AP13" s="1"/>
      <c r="AQ13" s="1"/>
      <c r="AR13" s="1"/>
      <c r="AS13" s="1"/>
      <c r="AT13" s="1"/>
      <c r="AU13" s="4" t="s">
        <v>30</v>
      </c>
      <c r="AV13" s="1"/>
      <c r="AW13" s="4"/>
      <c r="AX13" s="4"/>
      <c r="AY13" s="4"/>
      <c r="AZ13" s="4"/>
      <c r="BA13" s="1"/>
      <c r="BB13" s="4"/>
      <c r="BC13" s="4"/>
    </row>
    <row r="14" spans="1:5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AD14" s="1" t="s">
        <v>29</v>
      </c>
      <c r="AE14" s="1" t="s">
        <v>28</v>
      </c>
      <c r="AF14" s="21" t="s">
        <v>27</v>
      </c>
      <c r="AG14" s="23">
        <f>AA6*AA8*AA7</f>
        <v>4.8020640737448029E-4</v>
      </c>
      <c r="AH14" t="b">
        <f>AG14=AG15</f>
        <v>1</v>
      </c>
      <c r="AN14" s="1"/>
      <c r="AO14" s="1"/>
      <c r="AP14" s="1"/>
      <c r="AQ14" s="1"/>
      <c r="AR14" s="1"/>
      <c r="AS14" s="1"/>
      <c r="AT14" s="1"/>
      <c r="AU14" s="10">
        <f>0.205/(100+0.038+0.205)</f>
        <v>2.0450305757010465E-3</v>
      </c>
      <c r="AV14" s="1"/>
      <c r="AW14" s="10"/>
      <c r="AX14" s="10"/>
      <c r="AY14" s="10"/>
      <c r="AZ14" s="10"/>
      <c r="BA14" s="1"/>
      <c r="BB14" s="11"/>
      <c r="BC14" s="11"/>
    </row>
    <row r="15" spans="1:55" x14ac:dyDescent="0.25">
      <c r="AD15" s="19" t="s">
        <v>27</v>
      </c>
      <c r="AE15" s="19" t="s">
        <v>28</v>
      </c>
      <c r="AF15" s="20" t="s">
        <v>29</v>
      </c>
      <c r="AG15" s="23">
        <f>AA7*AA8*AA6</f>
        <v>4.8020640737448029E-4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40:55" x14ac:dyDescent="0.25"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4"/>
    </row>
    <row r="18" spans="40:55" x14ac:dyDescent="0.25"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1"/>
    </row>
    <row r="19" spans="40:55" x14ac:dyDescent="0.25"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40:55" x14ac:dyDescent="0.25"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40:55" x14ac:dyDescent="0.25"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4"/>
      <c r="AZ21" s="1"/>
      <c r="BA21" s="1"/>
      <c r="BB21" s="1"/>
      <c r="BC21" s="4"/>
    </row>
    <row r="22" spans="40:55" x14ac:dyDescent="0.25"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0"/>
      <c r="AZ22" s="1"/>
      <c r="BA22" s="1"/>
      <c r="BB22" s="1"/>
      <c r="BC22" s="11"/>
    </row>
    <row r="23" spans="40:55" x14ac:dyDescent="0.25"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40:55" x14ac:dyDescent="0.25"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40:55" x14ac:dyDescent="0.25"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4"/>
    </row>
    <row r="26" spans="40:55" x14ac:dyDescent="0.25"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1"/>
    </row>
    <row r="27" spans="40:55" x14ac:dyDescent="0.25"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40:55" x14ac:dyDescent="0.25"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40:55" x14ac:dyDescent="0.25"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4"/>
    </row>
    <row r="30" spans="40:55" x14ac:dyDescent="0.25"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1"/>
    </row>
    <row r="31" spans="40:55" x14ac:dyDescent="0.25"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</sheetData>
  <conditionalFormatting sqref="B7">
    <cfRule type="cellIs" dxfId="3" priority="3" operator="greaterThan">
      <formula>100</formula>
    </cfRule>
  </conditionalFormatting>
  <conditionalFormatting sqref="B7:O7">
    <cfRule type="cellIs" dxfId="2" priority="4" operator="equal">
      <formula>0</formula>
    </cfRule>
  </conditionalFormatting>
  <conditionalFormatting sqref="C7">
    <cfRule type="cellIs" dxfId="1" priority="2" operator="greaterThan">
      <formula>400</formula>
    </cfRule>
  </conditionalFormatting>
  <conditionalFormatting sqref="D7">
    <cfRule type="cellIs" dxfId="0" priority="1" operator="greaterThan">
      <formula>100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Feuil1 - Tel que reçu</vt:lpstr>
      <vt:lpstr>Feuil1 - Tout arrondi</vt:lpstr>
      <vt:lpstr>Feuil1 - un arrondi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Boucly</dc:creator>
  <cp:lastModifiedBy>Yves Admin</cp:lastModifiedBy>
  <dcterms:created xsi:type="dcterms:W3CDTF">2024-02-09T16:02:17Z</dcterms:created>
  <dcterms:modified xsi:type="dcterms:W3CDTF">2024-02-09T17:54:23Z</dcterms:modified>
</cp:coreProperties>
</file>