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37D518A-247C-474A-AED6-0B3B94D4E2AB}" xr6:coauthVersionLast="45" xr6:coauthVersionMax="45" xr10:uidLastSave="{00000000-0000-0000-0000-000000000000}"/>
  <bookViews>
    <workbookView xWindow="0" yWindow="1950" windowWidth="28800" windowHeight="12255" activeTab="2" xr2:uid="{00000000-000D-0000-FFFF-FFFF00000000}"/>
  </bookViews>
  <sheets>
    <sheet name="Samedi" sheetId="1" r:id="rId1"/>
    <sheet name="Dimanche" sheetId="11" r:id="rId2"/>
    <sheet name="Lundi" sheetId="12" r:id="rId3"/>
    <sheet name="Mardi" sheetId="13" r:id="rId4"/>
    <sheet name="Mercredi" sheetId="14" r:id="rId5"/>
    <sheet name="Jeudi" sheetId="15" r:id="rId6"/>
    <sheet name="Vendredi" sheetId="16" r:id="rId7"/>
    <sheet name="Paramètres" sheetId="2" r:id="rId8"/>
  </sheets>
  <definedNames>
    <definedName name="Bodèle">Paramètres!$E$11</definedName>
    <definedName name="Calmettes">Paramètres!$E$6</definedName>
    <definedName name="Chef_de_quart">Paramètres!$F$2:$F$8</definedName>
    <definedName name="Contrôleur">Paramètres!$E$2:$E$11</definedName>
    <definedName name="Duclos">Paramètres!$E$7</definedName>
    <definedName name="Léonard">Paramètres!$E$4</definedName>
    <definedName name="Leteurtrois">Paramètres!$E$2</definedName>
    <definedName name="Maurice">Paramètres!$E$10</definedName>
    <definedName name="Montorio">Paramètres!$E$9</definedName>
    <definedName name="Pos">Paramètres!$A$2:$A$15</definedName>
    <definedName name="Pos_in">Paramètres!$B$2:$B$8</definedName>
    <definedName name="Pos_out">Paramètres!$C$2:$C$8</definedName>
    <definedName name="Teyssier">Paramètres!$E$8</definedName>
    <definedName name="Vallot">Paramètres!$E$5</definedName>
    <definedName name="Vermorel">Paramètres!$E$3</definedName>
    <definedName name="Zones">Paramètres!$G$2:$G$3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8" i="12" l="1"/>
  <c r="T28" i="12"/>
  <c r="R28" i="12"/>
  <c r="Q28" i="12"/>
  <c r="R27" i="12"/>
  <c r="U27" i="12" s="1"/>
  <c r="Q27" i="12"/>
  <c r="T27" i="12" s="1"/>
  <c r="R26" i="12"/>
  <c r="U26" i="12" s="1"/>
  <c r="Q26" i="12"/>
  <c r="T26" i="12" s="1"/>
  <c r="R25" i="12"/>
  <c r="Q25" i="12"/>
  <c r="T25" i="12" s="1"/>
  <c r="R24" i="12"/>
  <c r="U24" i="12" s="1"/>
  <c r="Q24" i="12"/>
  <c r="T24" i="12" s="1"/>
  <c r="R23" i="12"/>
  <c r="U23" i="12" s="1"/>
  <c r="Q23" i="12"/>
  <c r="T23" i="12" s="1"/>
  <c r="R22" i="12"/>
  <c r="U22" i="12" s="1"/>
  <c r="Q22" i="12"/>
  <c r="T22" i="12" s="1"/>
  <c r="R21" i="12"/>
  <c r="U21" i="12" s="1"/>
  <c r="Q21" i="12"/>
  <c r="T21" i="12" s="1"/>
  <c r="R20" i="12"/>
  <c r="U20" i="12" s="1"/>
  <c r="Q20" i="12"/>
  <c r="T20" i="12" s="1"/>
  <c r="R19" i="12"/>
  <c r="Q19" i="12"/>
  <c r="T19" i="12" s="1"/>
  <c r="R18" i="12"/>
  <c r="U18" i="12" s="1"/>
  <c r="Q18" i="12"/>
  <c r="T18" i="12" s="1"/>
  <c r="U25" i="11"/>
  <c r="U26" i="11"/>
  <c r="T28" i="11"/>
  <c r="R28" i="11"/>
  <c r="U28" i="11" s="1"/>
  <c r="Q28" i="11"/>
  <c r="R27" i="11"/>
  <c r="U27" i="11" s="1"/>
  <c r="Q27" i="11"/>
  <c r="R26" i="11"/>
  <c r="Q26" i="11"/>
  <c r="T26" i="11" s="1"/>
  <c r="R25" i="11"/>
  <c r="U25" i="12" s="1"/>
  <c r="Q25" i="11"/>
  <c r="R24" i="11"/>
  <c r="Q24" i="11"/>
  <c r="R23" i="11"/>
  <c r="Q23" i="11"/>
  <c r="R22" i="11"/>
  <c r="Q22" i="11"/>
  <c r="R21" i="11"/>
  <c r="Q21" i="11"/>
  <c r="R20" i="11"/>
  <c r="Q20" i="11"/>
  <c r="R19" i="11"/>
  <c r="Q19" i="11"/>
  <c r="R18" i="11"/>
  <c r="Q18" i="11"/>
  <c r="U21" i="1"/>
  <c r="U25" i="1"/>
  <c r="T26" i="1"/>
  <c r="T27" i="1"/>
  <c r="T28" i="1"/>
  <c r="R19" i="1"/>
  <c r="U19" i="1" s="1"/>
  <c r="R20" i="1"/>
  <c r="U20" i="11" s="1"/>
  <c r="R21" i="1"/>
  <c r="R22" i="1"/>
  <c r="U22" i="11" s="1"/>
  <c r="R23" i="1"/>
  <c r="U23" i="1" s="1"/>
  <c r="R24" i="1"/>
  <c r="R25" i="1"/>
  <c r="R26" i="1"/>
  <c r="U26" i="1" s="1"/>
  <c r="R27" i="1"/>
  <c r="U27" i="1" s="1"/>
  <c r="R28" i="1"/>
  <c r="U28" i="1" s="1"/>
  <c r="R18" i="1"/>
  <c r="U18" i="1" s="1"/>
  <c r="Q19" i="1"/>
  <c r="T19" i="11" s="1"/>
  <c r="Q20" i="1"/>
  <c r="T20" i="1" s="1"/>
  <c r="Q21" i="1"/>
  <c r="T21" i="1" s="1"/>
  <c r="Q22" i="1"/>
  <c r="T22" i="1" s="1"/>
  <c r="Q23" i="1"/>
  <c r="T23" i="1" s="1"/>
  <c r="Q24" i="1"/>
  <c r="T24" i="11" s="1"/>
  <c r="Q25" i="1"/>
  <c r="T25" i="1" s="1"/>
  <c r="Q26" i="1"/>
  <c r="Q27" i="1"/>
  <c r="T27" i="11" s="1"/>
  <c r="Q28" i="1"/>
  <c r="Q18" i="1"/>
  <c r="T18" i="11" s="1"/>
  <c r="U19" i="12" l="1"/>
  <c r="T25" i="11"/>
  <c r="U24" i="11"/>
  <c r="U21" i="11"/>
  <c r="U24" i="1"/>
  <c r="T24" i="1"/>
  <c r="T21" i="11"/>
  <c r="U23" i="11"/>
  <c r="T23" i="11"/>
  <c r="U22" i="1"/>
  <c r="T22" i="11"/>
  <c r="U18" i="11"/>
  <c r="U19" i="11"/>
  <c r="U20" i="1"/>
  <c r="T20" i="11"/>
  <c r="T18" i="1"/>
  <c r="T19" i="1"/>
  <c r="D4" i="1" l="1"/>
  <c r="E4" i="1"/>
  <c r="F4" i="1"/>
  <c r="G4" i="1"/>
  <c r="H4" i="1"/>
  <c r="I4" i="1"/>
  <c r="J4" i="1"/>
  <c r="K4" i="1"/>
  <c r="L4" i="1"/>
  <c r="M4" i="1"/>
  <c r="C4" i="1"/>
  <c r="I9" i="13" l="1"/>
  <c r="I31" i="12"/>
  <c r="C29" i="12"/>
  <c r="O39" i="16" l="1"/>
  <c r="L39" i="16"/>
  <c r="I39" i="16"/>
  <c r="F39" i="16"/>
  <c r="C39" i="16"/>
  <c r="M9" i="16"/>
  <c r="O39" i="15"/>
  <c r="L39" i="15"/>
  <c r="I39" i="15"/>
  <c r="F39" i="15"/>
  <c r="C39" i="15"/>
  <c r="M9" i="15"/>
  <c r="O39" i="14"/>
  <c r="L39" i="14"/>
  <c r="I39" i="14"/>
  <c r="F39" i="14"/>
  <c r="C39" i="14"/>
  <c r="M9" i="14"/>
  <c r="O39" i="13"/>
  <c r="L39" i="13"/>
  <c r="I39" i="13"/>
  <c r="F39" i="13"/>
  <c r="C39" i="13"/>
  <c r="M9" i="13"/>
  <c r="O39" i="12"/>
  <c r="L39" i="12"/>
  <c r="I39" i="12"/>
  <c r="F39" i="12"/>
  <c r="C39" i="12"/>
  <c r="M9" i="12"/>
  <c r="O39" i="11"/>
  <c r="L39" i="11"/>
  <c r="I39" i="11"/>
  <c r="F39" i="11"/>
  <c r="C39" i="11"/>
  <c r="M9" i="11"/>
  <c r="O39" i="1"/>
  <c r="L39" i="1"/>
  <c r="I39" i="1"/>
  <c r="F39" i="1"/>
  <c r="C39" i="1"/>
  <c r="M9" i="1"/>
  <c r="M11" i="1" l="1"/>
  <c r="M10" i="11" s="1"/>
  <c r="M12" i="1"/>
  <c r="M4" i="11" s="1"/>
  <c r="M11" i="11"/>
  <c r="I29" i="11"/>
  <c r="M10" i="12" l="1"/>
  <c r="M11" i="12" s="1"/>
  <c r="M10" i="13" s="1"/>
  <c r="M11" i="13" s="1"/>
  <c r="M12" i="13" s="1"/>
  <c r="M4" i="14" s="1"/>
  <c r="M12" i="11"/>
  <c r="M4" i="12" s="1"/>
  <c r="O38" i="16"/>
  <c r="L38" i="16"/>
  <c r="I38" i="16"/>
  <c r="F38" i="16"/>
  <c r="C38" i="16"/>
  <c r="O37" i="16"/>
  <c r="L37" i="16"/>
  <c r="I37" i="16"/>
  <c r="F37" i="16"/>
  <c r="C37" i="16"/>
  <c r="O36" i="16"/>
  <c r="L36" i="16"/>
  <c r="I36" i="16"/>
  <c r="F36" i="16"/>
  <c r="C36" i="16"/>
  <c r="O35" i="16"/>
  <c r="L35" i="16"/>
  <c r="I35" i="16"/>
  <c r="F35" i="16"/>
  <c r="C35" i="16"/>
  <c r="O34" i="16"/>
  <c r="L34" i="16"/>
  <c r="I34" i="16"/>
  <c r="F34" i="16"/>
  <c r="C34" i="16"/>
  <c r="O33" i="16"/>
  <c r="L33" i="16"/>
  <c r="I33" i="16"/>
  <c r="F33" i="16"/>
  <c r="C33" i="16"/>
  <c r="O32" i="16"/>
  <c r="L32" i="16"/>
  <c r="I32" i="16"/>
  <c r="F32" i="16"/>
  <c r="C32" i="16"/>
  <c r="O31" i="16"/>
  <c r="L31" i="16"/>
  <c r="I31" i="16"/>
  <c r="F31" i="16"/>
  <c r="C31" i="16"/>
  <c r="O30" i="16"/>
  <c r="L30" i="16"/>
  <c r="I30" i="16"/>
  <c r="F30" i="16"/>
  <c r="C30" i="16"/>
  <c r="O29" i="16"/>
  <c r="L29" i="16"/>
  <c r="I29" i="16"/>
  <c r="F29" i="16"/>
  <c r="C29" i="16"/>
  <c r="L9" i="16"/>
  <c r="K9" i="16"/>
  <c r="J9" i="16"/>
  <c r="I9" i="16"/>
  <c r="H9" i="16"/>
  <c r="G9" i="16"/>
  <c r="F9" i="16"/>
  <c r="E9" i="16"/>
  <c r="D9" i="16"/>
  <c r="C9" i="16"/>
  <c r="O38" i="15"/>
  <c r="L38" i="15"/>
  <c r="I38" i="15"/>
  <c r="F38" i="15"/>
  <c r="C38" i="15"/>
  <c r="O37" i="15"/>
  <c r="L37" i="15"/>
  <c r="I37" i="15"/>
  <c r="F37" i="15"/>
  <c r="C37" i="15"/>
  <c r="O36" i="15"/>
  <c r="L36" i="15"/>
  <c r="I36" i="15"/>
  <c r="F36" i="15"/>
  <c r="C36" i="15"/>
  <c r="O35" i="15"/>
  <c r="L35" i="15"/>
  <c r="I35" i="15"/>
  <c r="F35" i="15"/>
  <c r="C35" i="15"/>
  <c r="O34" i="15"/>
  <c r="L34" i="15"/>
  <c r="I34" i="15"/>
  <c r="F34" i="15"/>
  <c r="C34" i="15"/>
  <c r="O33" i="15"/>
  <c r="L33" i="15"/>
  <c r="I33" i="15"/>
  <c r="F33" i="15"/>
  <c r="C33" i="15"/>
  <c r="O32" i="15"/>
  <c r="L32" i="15"/>
  <c r="I32" i="15"/>
  <c r="F32" i="15"/>
  <c r="C32" i="15"/>
  <c r="O31" i="15"/>
  <c r="L31" i="15"/>
  <c r="I31" i="15"/>
  <c r="F31" i="15"/>
  <c r="C31" i="15"/>
  <c r="O30" i="15"/>
  <c r="L30" i="15"/>
  <c r="I30" i="15"/>
  <c r="F30" i="15"/>
  <c r="C30" i="15"/>
  <c r="O29" i="15"/>
  <c r="L29" i="15"/>
  <c r="I29" i="15"/>
  <c r="F29" i="15"/>
  <c r="C29" i="15"/>
  <c r="L9" i="15"/>
  <c r="K9" i="15"/>
  <c r="J9" i="15"/>
  <c r="H9" i="15"/>
  <c r="G9" i="15"/>
  <c r="F9" i="15"/>
  <c r="E9" i="15"/>
  <c r="D9" i="15"/>
  <c r="C9" i="15"/>
  <c r="O38" i="14"/>
  <c r="L38" i="14"/>
  <c r="I38" i="14"/>
  <c r="F38" i="14"/>
  <c r="C38" i="14"/>
  <c r="O37" i="14"/>
  <c r="L37" i="14"/>
  <c r="I37" i="14"/>
  <c r="F37" i="14"/>
  <c r="C37" i="14"/>
  <c r="O36" i="14"/>
  <c r="L36" i="14"/>
  <c r="I36" i="14"/>
  <c r="F36" i="14"/>
  <c r="C36" i="14"/>
  <c r="O35" i="14"/>
  <c r="L35" i="14"/>
  <c r="I35" i="14"/>
  <c r="F35" i="14"/>
  <c r="C35" i="14"/>
  <c r="O34" i="14"/>
  <c r="L34" i="14"/>
  <c r="I34" i="14"/>
  <c r="F34" i="14"/>
  <c r="C34" i="14"/>
  <c r="O33" i="14"/>
  <c r="L33" i="14"/>
  <c r="I33" i="14"/>
  <c r="F33" i="14"/>
  <c r="C33" i="14"/>
  <c r="O32" i="14"/>
  <c r="L32" i="14"/>
  <c r="I32" i="14"/>
  <c r="F32" i="14"/>
  <c r="C32" i="14"/>
  <c r="O31" i="14"/>
  <c r="L31" i="14"/>
  <c r="I31" i="14"/>
  <c r="F31" i="14"/>
  <c r="C31" i="14"/>
  <c r="O30" i="14"/>
  <c r="L30" i="14"/>
  <c r="I30" i="14"/>
  <c r="F30" i="14"/>
  <c r="C30" i="14"/>
  <c r="O29" i="14"/>
  <c r="L29" i="14"/>
  <c r="I29" i="14"/>
  <c r="F29" i="14"/>
  <c r="C29" i="14"/>
  <c r="L9" i="14"/>
  <c r="K9" i="14"/>
  <c r="J9" i="14"/>
  <c r="I9" i="14"/>
  <c r="H9" i="14"/>
  <c r="G9" i="14"/>
  <c r="F9" i="14"/>
  <c r="E9" i="14"/>
  <c r="D9" i="14"/>
  <c r="C9" i="14"/>
  <c r="O38" i="13"/>
  <c r="L38" i="13"/>
  <c r="I38" i="13"/>
  <c r="F38" i="13"/>
  <c r="C38" i="13"/>
  <c r="O37" i="13"/>
  <c r="L37" i="13"/>
  <c r="I37" i="13"/>
  <c r="F37" i="13"/>
  <c r="C37" i="13"/>
  <c r="O36" i="13"/>
  <c r="L36" i="13"/>
  <c r="I36" i="13"/>
  <c r="F36" i="13"/>
  <c r="C36" i="13"/>
  <c r="O35" i="13"/>
  <c r="L35" i="13"/>
  <c r="I35" i="13"/>
  <c r="F35" i="13"/>
  <c r="C35" i="13"/>
  <c r="O34" i="13"/>
  <c r="L34" i="13"/>
  <c r="I34" i="13"/>
  <c r="F34" i="13"/>
  <c r="C34" i="13"/>
  <c r="O33" i="13"/>
  <c r="L33" i="13"/>
  <c r="I33" i="13"/>
  <c r="F33" i="13"/>
  <c r="C33" i="13"/>
  <c r="O32" i="13"/>
  <c r="L32" i="13"/>
  <c r="I32" i="13"/>
  <c r="F32" i="13"/>
  <c r="C32" i="13"/>
  <c r="O31" i="13"/>
  <c r="L31" i="13"/>
  <c r="I31" i="13"/>
  <c r="F31" i="13"/>
  <c r="C31" i="13"/>
  <c r="O30" i="13"/>
  <c r="L30" i="13"/>
  <c r="I30" i="13"/>
  <c r="F30" i="13"/>
  <c r="C30" i="13"/>
  <c r="O29" i="13"/>
  <c r="L29" i="13"/>
  <c r="I29" i="13"/>
  <c r="F29" i="13"/>
  <c r="C29" i="13"/>
  <c r="L9" i="13"/>
  <c r="K9" i="13"/>
  <c r="J9" i="13"/>
  <c r="H9" i="13"/>
  <c r="G9" i="13"/>
  <c r="F9" i="13"/>
  <c r="E9" i="13"/>
  <c r="D9" i="13"/>
  <c r="C9" i="13"/>
  <c r="O38" i="12"/>
  <c r="L38" i="12"/>
  <c r="I38" i="12"/>
  <c r="F38" i="12"/>
  <c r="C38" i="12"/>
  <c r="O37" i="12"/>
  <c r="L37" i="12"/>
  <c r="I37" i="12"/>
  <c r="F37" i="12"/>
  <c r="C37" i="12"/>
  <c r="O36" i="12"/>
  <c r="L36" i="12"/>
  <c r="I36" i="12"/>
  <c r="F36" i="12"/>
  <c r="C36" i="12"/>
  <c r="O35" i="12"/>
  <c r="L35" i="12"/>
  <c r="I35" i="12"/>
  <c r="F35" i="12"/>
  <c r="C35" i="12"/>
  <c r="O34" i="12"/>
  <c r="L34" i="12"/>
  <c r="I34" i="12"/>
  <c r="F34" i="12"/>
  <c r="C34" i="12"/>
  <c r="O33" i="12"/>
  <c r="L33" i="12"/>
  <c r="I33" i="12"/>
  <c r="F33" i="12"/>
  <c r="C33" i="12"/>
  <c r="O32" i="12"/>
  <c r="L32" i="12"/>
  <c r="I32" i="12"/>
  <c r="F32" i="12"/>
  <c r="C32" i="12"/>
  <c r="O31" i="12"/>
  <c r="L31" i="12"/>
  <c r="F31" i="12"/>
  <c r="C31" i="12"/>
  <c r="O30" i="12"/>
  <c r="L30" i="12"/>
  <c r="I30" i="12"/>
  <c r="F30" i="12"/>
  <c r="C30" i="12"/>
  <c r="O29" i="12"/>
  <c r="L29" i="12"/>
  <c r="I29" i="12"/>
  <c r="F29" i="12"/>
  <c r="L9" i="12"/>
  <c r="K9" i="12"/>
  <c r="J9" i="12"/>
  <c r="I9" i="12"/>
  <c r="H9" i="12"/>
  <c r="G9" i="12"/>
  <c r="F9" i="12"/>
  <c r="E9" i="12"/>
  <c r="D9" i="12"/>
  <c r="C9" i="12"/>
  <c r="O38" i="11"/>
  <c r="L38" i="11"/>
  <c r="I38" i="11"/>
  <c r="F38" i="11"/>
  <c r="C38" i="11"/>
  <c r="O37" i="11"/>
  <c r="L37" i="11"/>
  <c r="I37" i="11"/>
  <c r="F37" i="11"/>
  <c r="C37" i="11"/>
  <c r="O36" i="11"/>
  <c r="L36" i="11"/>
  <c r="I36" i="11"/>
  <c r="F36" i="11"/>
  <c r="C36" i="11"/>
  <c r="O35" i="11"/>
  <c r="L35" i="11"/>
  <c r="I35" i="11"/>
  <c r="F35" i="11"/>
  <c r="C35" i="11"/>
  <c r="O34" i="11"/>
  <c r="L34" i="11"/>
  <c r="I34" i="11"/>
  <c r="F34" i="11"/>
  <c r="C34" i="11"/>
  <c r="O33" i="11"/>
  <c r="L33" i="11"/>
  <c r="I33" i="11"/>
  <c r="F33" i="11"/>
  <c r="C33" i="11"/>
  <c r="O32" i="11"/>
  <c r="L32" i="11"/>
  <c r="I32" i="11"/>
  <c r="F32" i="11"/>
  <c r="C32" i="11"/>
  <c r="O31" i="11"/>
  <c r="L31" i="11"/>
  <c r="I31" i="11"/>
  <c r="F31" i="11"/>
  <c r="C31" i="11"/>
  <c r="O30" i="11"/>
  <c r="L30" i="11"/>
  <c r="I30" i="11"/>
  <c r="F30" i="11"/>
  <c r="C30" i="11"/>
  <c r="O29" i="11"/>
  <c r="L29" i="11"/>
  <c r="F29" i="11"/>
  <c r="C29" i="11"/>
  <c r="L9" i="11"/>
  <c r="K9" i="11"/>
  <c r="J9" i="11"/>
  <c r="I9" i="11"/>
  <c r="H9" i="11"/>
  <c r="G9" i="11"/>
  <c r="F9" i="11"/>
  <c r="E9" i="11"/>
  <c r="D9" i="11"/>
  <c r="C9" i="11"/>
  <c r="O30" i="1"/>
  <c r="O31" i="1"/>
  <c r="O32" i="1"/>
  <c r="O33" i="1"/>
  <c r="O34" i="1"/>
  <c r="O35" i="1"/>
  <c r="O36" i="1"/>
  <c r="O37" i="1"/>
  <c r="O38" i="1"/>
  <c r="O29" i="1"/>
  <c r="L30" i="1"/>
  <c r="L31" i="1"/>
  <c r="L32" i="1"/>
  <c r="L33" i="1"/>
  <c r="L34" i="1"/>
  <c r="L35" i="1"/>
  <c r="L36" i="1"/>
  <c r="L37" i="1"/>
  <c r="L38" i="1"/>
  <c r="L29" i="1"/>
  <c r="I30" i="1"/>
  <c r="I31" i="1"/>
  <c r="I32" i="1"/>
  <c r="I33" i="1"/>
  <c r="I34" i="1"/>
  <c r="I35" i="1"/>
  <c r="I36" i="1"/>
  <c r="I37" i="1"/>
  <c r="I38" i="1"/>
  <c r="I29" i="1"/>
  <c r="M10" i="14" l="1"/>
  <c r="M11" i="14" s="1"/>
  <c r="M10" i="15" s="1"/>
  <c r="M11" i="15" s="1"/>
  <c r="M10" i="16" s="1"/>
  <c r="M11" i="16" s="1"/>
  <c r="M12" i="16" s="1"/>
  <c r="M12" i="12"/>
  <c r="M4" i="13" s="1"/>
  <c r="M12" i="14"/>
  <c r="M4" i="15" s="1"/>
  <c r="F38" i="1"/>
  <c r="C38" i="1"/>
  <c r="F37" i="1"/>
  <c r="C37" i="1"/>
  <c r="F36" i="1"/>
  <c r="C36" i="1"/>
  <c r="F35" i="1"/>
  <c r="C35" i="1"/>
  <c r="F34" i="1"/>
  <c r="C34" i="1"/>
  <c r="F33" i="1"/>
  <c r="C33" i="1"/>
  <c r="F32" i="1"/>
  <c r="C32" i="1"/>
  <c r="F31" i="1"/>
  <c r="C31" i="1"/>
  <c r="F30" i="1"/>
  <c r="C30" i="1"/>
  <c r="F29" i="1"/>
  <c r="C29" i="1"/>
  <c r="M12" i="15" l="1"/>
  <c r="M4" i="16" s="1"/>
  <c r="D9" i="1"/>
  <c r="E9" i="1"/>
  <c r="F9" i="1"/>
  <c r="G9" i="1"/>
  <c r="H9" i="1"/>
  <c r="I9" i="1"/>
  <c r="J9" i="1"/>
  <c r="K9" i="1"/>
  <c r="L9" i="1"/>
  <c r="C9" i="1"/>
  <c r="L11" i="1" l="1"/>
  <c r="L10" i="11" s="1"/>
  <c r="L11" i="11" s="1"/>
  <c r="L12" i="11" s="1"/>
  <c r="L4" i="12" s="1"/>
  <c r="L12" i="1"/>
  <c r="L4" i="11" s="1"/>
  <c r="J11" i="1"/>
  <c r="J12" i="1"/>
  <c r="J4" i="11" s="1"/>
  <c r="F11" i="1"/>
  <c r="F10" i="11" s="1"/>
  <c r="F11" i="11" s="1"/>
  <c r="F12" i="11" s="1"/>
  <c r="F4" i="12" s="1"/>
  <c r="F4" i="11"/>
  <c r="F12" i="1"/>
  <c r="I11" i="1"/>
  <c r="I12" i="1"/>
  <c r="I4" i="11" s="1"/>
  <c r="E11" i="1"/>
  <c r="E10" i="11" s="1"/>
  <c r="E11" i="11" s="1"/>
  <c r="E12" i="11" s="1"/>
  <c r="E4" i="12" s="1"/>
  <c r="E12" i="1"/>
  <c r="E4" i="11" s="1"/>
  <c r="H11" i="1"/>
  <c r="H12" i="1"/>
  <c r="H4" i="11" s="1"/>
  <c r="K11" i="1"/>
  <c r="K10" i="11" s="1"/>
  <c r="K11" i="11" s="1"/>
  <c r="K12" i="11" s="1"/>
  <c r="K4" i="12" s="1"/>
  <c r="K12" i="1"/>
  <c r="K4" i="11" s="1"/>
  <c r="G11" i="1"/>
  <c r="G10" i="11" s="1"/>
  <c r="G11" i="11" s="1"/>
  <c r="G12" i="11" s="1"/>
  <c r="G4" i="12" s="1"/>
  <c r="G12" i="1"/>
  <c r="G4" i="11" s="1"/>
  <c r="D11" i="1"/>
  <c r="D10" i="11" s="1"/>
  <c r="D11" i="11" s="1"/>
  <c r="D12" i="1"/>
  <c r="D4" i="11" s="1"/>
  <c r="C12" i="1"/>
  <c r="C4" i="11" s="1"/>
  <c r="C11" i="1"/>
  <c r="L10" i="12"/>
  <c r="L11" i="12" s="1"/>
  <c r="L10" i="13" s="1"/>
  <c r="L11" i="13" s="1"/>
  <c r="L10" i="14" s="1"/>
  <c r="L11" i="14" s="1"/>
  <c r="I10" i="11"/>
  <c r="I11" i="11" s="1"/>
  <c r="I12" i="11" s="1"/>
  <c r="I4" i="12" s="1"/>
  <c r="H10" i="11"/>
  <c r="H11" i="11" s="1"/>
  <c r="H12" i="11" s="1"/>
  <c r="H4" i="12" s="1"/>
  <c r="J10" i="11"/>
  <c r="J11" i="11" s="1"/>
  <c r="J12" i="11" s="1"/>
  <c r="J4" i="12" s="1"/>
  <c r="D2" i="2"/>
  <c r="D5" i="2" s="1"/>
  <c r="K10" i="12" l="1"/>
  <c r="K11" i="12" s="1"/>
  <c r="K10" i="13" s="1"/>
  <c r="K11" i="13" s="1"/>
  <c r="K10" i="14" s="1"/>
  <c r="K11" i="14" s="1"/>
  <c r="D10" i="12"/>
  <c r="D11" i="12" s="1"/>
  <c r="D10" i="13" s="1"/>
  <c r="D11" i="13" s="1"/>
  <c r="D10" i="14" s="1"/>
  <c r="D11" i="14" s="1"/>
  <c r="D12" i="11"/>
  <c r="D4" i="12" s="1"/>
  <c r="C10" i="11"/>
  <c r="C11" i="11" s="1"/>
  <c r="L12" i="12"/>
  <c r="L12" i="13"/>
  <c r="L4" i="14" s="1"/>
  <c r="K12" i="13"/>
  <c r="K4" i="14" s="1"/>
  <c r="K12" i="12"/>
  <c r="L10" i="15"/>
  <c r="L11" i="15" s="1"/>
  <c r="L12" i="14"/>
  <c r="L4" i="15" s="1"/>
  <c r="K10" i="15"/>
  <c r="K11" i="15" s="1"/>
  <c r="K12" i="14"/>
  <c r="K4" i="15" s="1"/>
  <c r="H10" i="12"/>
  <c r="H11" i="12" s="1"/>
  <c r="H10" i="13" s="1"/>
  <c r="H11" i="13" s="1"/>
  <c r="H10" i="14" s="1"/>
  <c r="H11" i="14" s="1"/>
  <c r="E10" i="12"/>
  <c r="E11" i="12" s="1"/>
  <c r="E10" i="13" s="1"/>
  <c r="E11" i="13" s="1"/>
  <c r="E10" i="14" s="1"/>
  <c r="E11" i="14" s="1"/>
  <c r="I10" i="12"/>
  <c r="I11" i="12" s="1"/>
  <c r="I10" i="13" s="1"/>
  <c r="I11" i="13" s="1"/>
  <c r="I10" i="14" s="1"/>
  <c r="I11" i="14" s="1"/>
  <c r="G10" i="12"/>
  <c r="G11" i="12" s="1"/>
  <c r="G10" i="13" s="1"/>
  <c r="G11" i="13" s="1"/>
  <c r="G10" i="14" s="1"/>
  <c r="G11" i="14" s="1"/>
  <c r="J10" i="12"/>
  <c r="J11" i="12" s="1"/>
  <c r="J10" i="13" s="1"/>
  <c r="J11" i="13" s="1"/>
  <c r="J10" i="14" s="1"/>
  <c r="J11" i="14" s="1"/>
  <c r="F10" i="12"/>
  <c r="F11" i="12" s="1"/>
  <c r="F10" i="13" s="1"/>
  <c r="F11" i="13" s="1"/>
  <c r="F10" i="14" s="1"/>
  <c r="F11" i="14" s="1"/>
  <c r="C12" i="11" l="1"/>
  <c r="C4" i="12" s="1"/>
  <c r="C10" i="12"/>
  <c r="C11" i="12" s="1"/>
  <c r="C10" i="13" s="1"/>
  <c r="C11" i="13" s="1"/>
  <c r="L4" i="13"/>
  <c r="K4" i="13"/>
  <c r="H12" i="12"/>
  <c r="G12" i="13"/>
  <c r="G4" i="14" s="1"/>
  <c r="G12" i="12"/>
  <c r="E12" i="12"/>
  <c r="D12" i="13"/>
  <c r="D4" i="14" s="1"/>
  <c r="E12" i="13"/>
  <c r="E4" i="14" s="1"/>
  <c r="F12" i="13"/>
  <c r="F4" i="14" s="1"/>
  <c r="I12" i="13"/>
  <c r="I4" i="14" s="1"/>
  <c r="J12" i="12"/>
  <c r="I12" i="12"/>
  <c r="F12" i="12"/>
  <c r="D12" i="12"/>
  <c r="H12" i="13"/>
  <c r="H4" i="14" s="1"/>
  <c r="J12" i="13"/>
  <c r="J4" i="14" s="1"/>
  <c r="I10" i="15"/>
  <c r="I12" i="14"/>
  <c r="I4" i="15" s="1"/>
  <c r="F10" i="15"/>
  <c r="F11" i="15" s="1"/>
  <c r="F12" i="14"/>
  <c r="F4" i="15" s="1"/>
  <c r="D10" i="15"/>
  <c r="D11" i="15" s="1"/>
  <c r="D12" i="14"/>
  <c r="D4" i="15" s="1"/>
  <c r="K10" i="16"/>
  <c r="K11" i="16" s="1"/>
  <c r="K12" i="16" s="1"/>
  <c r="K12" i="15"/>
  <c r="K4" i="16" s="1"/>
  <c r="J10" i="15"/>
  <c r="J11" i="15" s="1"/>
  <c r="J12" i="14"/>
  <c r="J4" i="15" s="1"/>
  <c r="E10" i="15"/>
  <c r="E11" i="15" s="1"/>
  <c r="E12" i="14"/>
  <c r="E4" i="15" s="1"/>
  <c r="G10" i="15"/>
  <c r="G11" i="15" s="1"/>
  <c r="G12" i="14"/>
  <c r="G4" i="15" s="1"/>
  <c r="H10" i="15"/>
  <c r="H11" i="15" s="1"/>
  <c r="H12" i="14"/>
  <c r="H4" i="15" s="1"/>
  <c r="L10" i="16"/>
  <c r="L11" i="16" s="1"/>
  <c r="L12" i="16" s="1"/>
  <c r="L12" i="15"/>
  <c r="L4" i="16" s="1"/>
  <c r="C12" i="12" l="1"/>
  <c r="C4" i="13" s="1"/>
  <c r="J4" i="13"/>
  <c r="I4" i="13"/>
  <c r="H4" i="13"/>
  <c r="G4" i="13"/>
  <c r="F4" i="13"/>
  <c r="E4" i="13"/>
  <c r="D4" i="13"/>
  <c r="J10" i="16"/>
  <c r="J11" i="16" s="1"/>
  <c r="J12" i="16" s="1"/>
  <c r="J12" i="15"/>
  <c r="J4" i="16" s="1"/>
  <c r="H10" i="16"/>
  <c r="H11" i="16" s="1"/>
  <c r="H12" i="16" s="1"/>
  <c r="H12" i="15"/>
  <c r="H4" i="16" s="1"/>
  <c r="F10" i="16"/>
  <c r="F11" i="16" s="1"/>
  <c r="F12" i="16" s="1"/>
  <c r="F12" i="15"/>
  <c r="F4" i="16" s="1"/>
  <c r="G10" i="16"/>
  <c r="G11" i="16" s="1"/>
  <c r="G12" i="16" s="1"/>
  <c r="G12" i="15"/>
  <c r="G4" i="16" s="1"/>
  <c r="D10" i="16"/>
  <c r="D11" i="16" s="1"/>
  <c r="D12" i="16" s="1"/>
  <c r="D12" i="15"/>
  <c r="D4" i="16" s="1"/>
  <c r="E10" i="16"/>
  <c r="E11" i="16" s="1"/>
  <c r="E12" i="16" s="1"/>
  <c r="E12" i="15"/>
  <c r="E4" i="16" s="1"/>
  <c r="C10" i="14"/>
  <c r="C11" i="14" s="1"/>
  <c r="C12" i="13"/>
  <c r="C4" i="14" s="1"/>
  <c r="C10" i="15" l="1"/>
  <c r="C11" i="15" s="1"/>
  <c r="C12" i="14"/>
  <c r="C4" i="15" s="1"/>
  <c r="C10" i="16" l="1"/>
  <c r="C11" i="16" s="1"/>
  <c r="C12" i="16" s="1"/>
  <c r="C12" i="15"/>
  <c r="C4" i="16" s="1"/>
  <c r="I9" i="15"/>
  <c r="I11" i="15" s="1"/>
  <c r="I10" i="16" l="1"/>
  <c r="I11" i="16" s="1"/>
  <c r="I12" i="16" s="1"/>
  <c r="I12" i="15"/>
  <c r="I4" i="16" s="1"/>
</calcChain>
</file>

<file path=xl/sharedStrings.xml><?xml version="1.0" encoding="utf-8"?>
<sst xmlns="http://schemas.openxmlformats.org/spreadsheetml/2006/main" count="417" uniqueCount="67">
  <si>
    <t xml:space="preserve">Journée du </t>
  </si>
  <si>
    <t>Position</t>
  </si>
  <si>
    <t>CTA</t>
  </si>
  <si>
    <t>CA</t>
  </si>
  <si>
    <t>ACA</t>
  </si>
  <si>
    <t>ACAC</t>
  </si>
  <si>
    <t>OFF</t>
  </si>
  <si>
    <t>J1Q</t>
  </si>
  <si>
    <t>J2Q</t>
  </si>
  <si>
    <t>J1</t>
  </si>
  <si>
    <t>J2</t>
  </si>
  <si>
    <t>P</t>
  </si>
  <si>
    <t>FP</t>
  </si>
  <si>
    <t>MISSION</t>
  </si>
  <si>
    <t>J3P</t>
  </si>
  <si>
    <t>AM</t>
  </si>
  <si>
    <t>CTL</t>
  </si>
  <si>
    <t>CDQ</t>
  </si>
  <si>
    <t>3,4,5</t>
  </si>
  <si>
    <t>1,2,3,4,5</t>
  </si>
  <si>
    <t>PAUSE</t>
  </si>
  <si>
    <t>FHRAF</t>
  </si>
  <si>
    <t>IN</t>
  </si>
  <si>
    <t>OUT</t>
  </si>
  <si>
    <t>Date/Heure locale</t>
  </si>
  <si>
    <t>Date/Heure UTC</t>
  </si>
  <si>
    <t>Heure d'arrivée</t>
  </si>
  <si>
    <t>Heure de départ</t>
  </si>
  <si>
    <t>Total Jour</t>
  </si>
  <si>
    <t>Report Hebdo</t>
  </si>
  <si>
    <t>Total Hebdo</t>
  </si>
  <si>
    <t>Potentiel</t>
  </si>
  <si>
    <t>Signature chef de quart</t>
  </si>
  <si>
    <t>Heure pour potentiel</t>
  </si>
  <si>
    <t>ORGANISATION DU TRAVAIL DES CONTROLEURS</t>
  </si>
  <si>
    <t>SUIVI HORAIRE DES CONTROLEURS</t>
  </si>
  <si>
    <t>Butée Horaire</t>
  </si>
  <si>
    <t>Contrôleurs</t>
  </si>
  <si>
    <t>TENUE DE POSTE</t>
  </si>
  <si>
    <t>PRISE DE POSTE</t>
  </si>
  <si>
    <t>DEBUT DE CONTRÔLE</t>
  </si>
  <si>
    <t>TEMPS DE PAUSE</t>
  </si>
  <si>
    <t>QUOTIDIEN</t>
  </si>
  <si>
    <t>HEBDOMADAIRE</t>
  </si>
  <si>
    <t>AAAAA</t>
  </si>
  <si>
    <t>BBBBBB</t>
  </si>
  <si>
    <t>CCCCCCC</t>
  </si>
  <si>
    <t>DDDDDD</t>
  </si>
  <si>
    <t>EEEEEE</t>
  </si>
  <si>
    <t>FFFFFF</t>
  </si>
  <si>
    <t>GGGGGG</t>
  </si>
  <si>
    <t>HHHHHH</t>
  </si>
  <si>
    <t>IIIIIIII</t>
  </si>
  <si>
    <t>JJJJJJJJ</t>
  </si>
  <si>
    <t>KKKKKKK</t>
  </si>
  <si>
    <t>BBBBB</t>
  </si>
  <si>
    <t>CCCCCC</t>
  </si>
  <si>
    <t>FFFFFFF</t>
  </si>
  <si>
    <t>JJJJJJJj</t>
  </si>
  <si>
    <t>KKKKKK</t>
  </si>
  <si>
    <t>DDDDD</t>
  </si>
  <si>
    <t>IIIIII</t>
  </si>
  <si>
    <t>BBBBBb</t>
  </si>
  <si>
    <t>DDDDDd</t>
  </si>
  <si>
    <t>FFFF</t>
  </si>
  <si>
    <t>GGGG</t>
  </si>
  <si>
    <t>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</si>
</sst>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h:mm;@"/>
    <numFmt numFmtId="165" formatCode="dd/mm/yy;@"/>
    <numFmt numFmtId="166" formatCode="0.0000000000"/>
    <numFmt numFmtId="167" formatCode="0.0000000000000"/>
    <numFmt numFmtId="168" formatCode="0.00000000000"/>
    <numFmt numFmtId="169" formatCode="0.000000000"/>
    <numFmt numFmtId="170" formatCode="[h]:mm"/>
    <numFmt numFmtId="171" formatCode="0.000000000000"/>
  </numFmts>
  <fonts count="1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indexed="10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6"/>
      <color indexed="8"/>
      <name val="Calibri"/>
      <family val="2"/>
      <scheme val="minor"/>
    </font>
    <font>
      <sz val="16"/>
      <color indexed="9"/>
      <name val="Calibri"/>
      <family val="2"/>
      <scheme val="minor"/>
    </font>
    <font>
      <sz val="16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135">
    <xf numFmtId="0" fontId="0" fillId="0" borderId="0" xfId="0"/>
    <xf numFmtId="22" fontId="0" fillId="0" borderId="0" xfId="0" applyNumberFormat="1"/>
    <xf numFmtId="0" fontId="0" fillId="0" borderId="0" xfId="0" applyAlignment="1">
      <alignment horizontal="left"/>
    </xf>
    <xf numFmtId="0" fontId="0" fillId="0" borderId="0" xfId="0" applyBorder="1"/>
    <xf numFmtId="164" fontId="0" fillId="0" borderId="0" xfId="0" applyNumberFormat="1"/>
    <xf numFmtId="164" fontId="0" fillId="0" borderId="14" xfId="0" applyNumberFormat="1" applyBorder="1" applyAlignment="1">
      <alignment horizontal="center" vertical="center"/>
    </xf>
    <xf numFmtId="166" fontId="0" fillId="0" borderId="0" xfId="0" applyNumberFormat="1"/>
    <xf numFmtId="0" fontId="0" fillId="0" borderId="0" xfId="0" applyBorder="1" applyAlignment="1"/>
    <xf numFmtId="167" fontId="0" fillId="0" borderId="0" xfId="0" applyNumberFormat="1"/>
    <xf numFmtId="168" fontId="0" fillId="0" borderId="0" xfId="0" applyNumberFormat="1"/>
    <xf numFmtId="21" fontId="0" fillId="0" borderId="0" xfId="0" applyNumberFormat="1"/>
    <xf numFmtId="10" fontId="0" fillId="0" borderId="0" xfId="0" applyNumberFormat="1"/>
    <xf numFmtId="164" fontId="0" fillId="0" borderId="21" xfId="0" applyNumberFormat="1" applyBorder="1" applyAlignment="1">
      <alignment horizontal="center" vertical="center"/>
    </xf>
    <xf numFmtId="0" fontId="0" fillId="0" borderId="21" xfId="0" applyFill="1" applyBorder="1"/>
    <xf numFmtId="20" fontId="0" fillId="0" borderId="0" xfId="0" applyNumberFormat="1"/>
    <xf numFmtId="169" fontId="0" fillId="0" borderId="0" xfId="0" applyNumberFormat="1"/>
    <xf numFmtId="164" fontId="4" fillId="0" borderId="13" xfId="0" applyNumberFormat="1" applyFont="1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horizontal="center" vertical="center"/>
    </xf>
    <xf numFmtId="164" fontId="5" fillId="0" borderId="6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11" xfId="0" applyNumberFormat="1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/>
    </xf>
    <xf numFmtId="164" fontId="4" fillId="0" borderId="12" xfId="0" applyNumberFormat="1" applyFont="1" applyFill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70" fontId="4" fillId="0" borderId="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70" fontId="0" fillId="0" borderId="0" xfId="0" applyNumberFormat="1"/>
    <xf numFmtId="0" fontId="0" fillId="0" borderId="0" xfId="0" applyNumberFormat="1"/>
    <xf numFmtId="164" fontId="6" fillId="0" borderId="21" xfId="0" applyNumberFormat="1" applyFont="1" applyBorder="1" applyAlignment="1">
      <alignment horizontal="center" vertical="center"/>
    </xf>
    <xf numFmtId="0" fontId="6" fillId="0" borderId="21" xfId="0" applyFont="1" applyFill="1" applyBorder="1"/>
    <xf numFmtId="164" fontId="7" fillId="0" borderId="6" xfId="0" applyNumberFormat="1" applyFont="1" applyFill="1" applyBorder="1" applyAlignment="1">
      <alignment horizontal="center" vertical="center"/>
    </xf>
    <xf numFmtId="164" fontId="7" fillId="0" borderId="12" xfId="0" applyNumberFormat="1" applyFont="1" applyFill="1" applyBorder="1" applyAlignment="1">
      <alignment horizontal="center" vertical="center"/>
    </xf>
    <xf numFmtId="164" fontId="3" fillId="0" borderId="23" xfId="0" applyNumberFormat="1" applyFont="1" applyBorder="1" applyAlignment="1">
      <alignment horizontal="center" vertical="center"/>
    </xf>
    <xf numFmtId="164" fontId="4" fillId="0" borderId="24" xfId="0" applyNumberFormat="1" applyFont="1" applyFill="1" applyBorder="1" applyAlignment="1">
      <alignment horizontal="center" vertical="center"/>
    </xf>
    <xf numFmtId="164" fontId="4" fillId="0" borderId="25" xfId="0" applyNumberFormat="1" applyFont="1" applyFill="1" applyBorder="1" applyAlignment="1">
      <alignment horizontal="center" vertical="center"/>
    </xf>
    <xf numFmtId="164" fontId="4" fillId="0" borderId="26" xfId="0" applyNumberFormat="1" applyFont="1" applyFill="1" applyBorder="1" applyAlignment="1">
      <alignment horizontal="center" vertical="center"/>
    </xf>
    <xf numFmtId="0" fontId="0" fillId="0" borderId="22" xfId="0" applyBorder="1"/>
    <xf numFmtId="164" fontId="7" fillId="0" borderId="25" xfId="0" applyNumberFormat="1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164" fontId="4" fillId="0" borderId="29" xfId="0" applyNumberFormat="1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164" fontId="0" fillId="0" borderId="22" xfId="0" applyNumberFormat="1" applyBorder="1"/>
    <xf numFmtId="166" fontId="0" fillId="0" borderId="22" xfId="0" applyNumberFormat="1" applyBorder="1"/>
    <xf numFmtId="170" fontId="4" fillId="0" borderId="29" xfId="0" applyNumberFormat="1" applyFont="1" applyBorder="1" applyAlignment="1">
      <alignment horizontal="center" vertical="center"/>
    </xf>
    <xf numFmtId="164" fontId="4" fillId="0" borderId="31" xfId="0" applyNumberFormat="1" applyFont="1" applyFill="1" applyBorder="1" applyAlignment="1">
      <alignment horizontal="center" vertical="center"/>
    </xf>
    <xf numFmtId="164" fontId="4" fillId="0" borderId="32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7" fillId="0" borderId="32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20" fontId="0" fillId="0" borderId="0" xfId="0" applyNumberFormat="1" applyFill="1"/>
    <xf numFmtId="20" fontId="0" fillId="0" borderId="1" xfId="0" applyNumberFormat="1" applyFill="1" applyBorder="1"/>
    <xf numFmtId="164" fontId="5" fillId="0" borderId="21" xfId="0" applyNumberFormat="1" applyFont="1" applyFill="1" applyBorder="1" applyAlignment="1">
      <alignment horizontal="center" vertical="center"/>
    </xf>
    <xf numFmtId="164" fontId="4" fillId="0" borderId="21" xfId="0" applyNumberFormat="1" applyFont="1" applyFill="1" applyBorder="1" applyAlignment="1">
      <alignment horizontal="center" vertical="center"/>
    </xf>
    <xf numFmtId="170" fontId="4" fillId="0" borderId="35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0" fillId="0" borderId="21" xfId="0" applyBorder="1"/>
    <xf numFmtId="46" fontId="0" fillId="0" borderId="21" xfId="0" applyNumberFormat="1" applyBorder="1"/>
    <xf numFmtId="0" fontId="0" fillId="0" borderId="21" xfId="0" applyNumberFormat="1" applyBorder="1"/>
    <xf numFmtId="164" fontId="4" fillId="0" borderId="37" xfId="0" applyNumberFormat="1" applyFont="1" applyFill="1" applyBorder="1" applyAlignment="1">
      <alignment horizontal="center" vertical="center"/>
    </xf>
    <xf numFmtId="164" fontId="5" fillId="0" borderId="26" xfId="0" applyNumberFormat="1" applyFont="1" applyFill="1" applyBorder="1" applyAlignment="1">
      <alignment horizontal="center" vertical="center"/>
    </xf>
    <xf numFmtId="0" fontId="0" fillId="0" borderId="0" xfId="0" applyFill="1"/>
    <xf numFmtId="164" fontId="5" fillId="0" borderId="25" xfId="0" applyNumberFormat="1" applyFont="1" applyFill="1" applyBorder="1" applyAlignment="1">
      <alignment horizontal="center" vertical="center"/>
    </xf>
    <xf numFmtId="164" fontId="5" fillId="0" borderId="12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0" fontId="4" fillId="3" borderId="25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64" fontId="4" fillId="0" borderId="35" xfId="0" applyNumberFormat="1" applyFont="1" applyFill="1" applyBorder="1" applyAlignment="1">
      <alignment horizontal="center" vertical="center"/>
    </xf>
    <xf numFmtId="164" fontId="4" fillId="0" borderId="35" xfId="0" applyNumberFormat="1" applyFont="1" applyBorder="1" applyAlignment="1">
      <alignment horizontal="center" vertical="center"/>
    </xf>
    <xf numFmtId="169" fontId="0" fillId="0" borderId="21" xfId="0" applyNumberFormat="1" applyBorder="1"/>
    <xf numFmtId="170" fontId="4" fillId="0" borderId="25" xfId="0" applyNumberFormat="1" applyFont="1" applyBorder="1" applyAlignment="1">
      <alignment horizontal="center" vertical="center"/>
    </xf>
    <xf numFmtId="170" fontId="4" fillId="0" borderId="38" xfId="0" applyNumberFormat="1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164" fontId="4" fillId="0" borderId="34" xfId="0" applyNumberFormat="1" applyFont="1" applyBorder="1" applyAlignment="1">
      <alignment horizontal="center" vertical="center"/>
    </xf>
    <xf numFmtId="164" fontId="4" fillId="0" borderId="16" xfId="0" applyNumberFormat="1" applyFont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170" fontId="4" fillId="0" borderId="2" xfId="0" applyNumberFormat="1" applyFont="1" applyBorder="1" applyAlignment="1">
      <alignment horizontal="center" vertical="center"/>
    </xf>
    <xf numFmtId="164" fontId="3" fillId="4" borderId="17" xfId="0" applyNumberFormat="1" applyFont="1" applyFill="1" applyBorder="1" applyAlignment="1">
      <alignment horizontal="center" vertical="center"/>
    </xf>
    <xf numFmtId="164" fontId="3" fillId="4" borderId="15" xfId="0" applyNumberFormat="1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4" fillId="3" borderId="25" xfId="0" applyNumberFormat="1" applyFont="1" applyFill="1" applyBorder="1" applyAlignment="1">
      <alignment horizontal="center" vertical="center"/>
    </xf>
    <xf numFmtId="164" fontId="4" fillId="3" borderId="12" xfId="0" applyNumberFormat="1" applyFont="1" applyFill="1" applyBorder="1" applyAlignment="1">
      <alignment horizontal="center" vertical="center"/>
    </xf>
    <xf numFmtId="164" fontId="5" fillId="2" borderId="6" xfId="0" applyNumberFormat="1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center" vertical="center"/>
    </xf>
    <xf numFmtId="164" fontId="7" fillId="2" borderId="25" xfId="0" applyNumberFormat="1" applyFont="1" applyFill="1" applyBorder="1" applyAlignment="1">
      <alignment horizontal="center" vertical="center"/>
    </xf>
    <xf numFmtId="164" fontId="7" fillId="2" borderId="1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64" fontId="4" fillId="2" borderId="6" xfId="0" applyNumberFormat="1" applyFont="1" applyFill="1" applyBorder="1" applyAlignment="1">
      <alignment horizontal="center" vertical="center"/>
    </xf>
    <xf numFmtId="164" fontId="9" fillId="0" borderId="6" xfId="0" applyNumberFormat="1" applyFont="1" applyFill="1" applyBorder="1" applyAlignment="1">
      <alignment horizontal="center" vertical="center"/>
    </xf>
    <xf numFmtId="164" fontId="5" fillId="3" borderId="6" xfId="0" applyNumberFormat="1" applyFont="1" applyFill="1" applyBorder="1" applyAlignment="1">
      <alignment horizontal="center" vertical="center"/>
    </xf>
    <xf numFmtId="164" fontId="8" fillId="3" borderId="6" xfId="0" applyNumberFormat="1" applyFont="1" applyFill="1" applyBorder="1" applyAlignment="1">
      <alignment horizontal="center" vertical="center"/>
    </xf>
    <xf numFmtId="164" fontId="7" fillId="3" borderId="6" xfId="0" applyNumberFormat="1" applyFont="1" applyFill="1" applyBorder="1" applyAlignment="1">
      <alignment horizontal="center" vertical="center"/>
    </xf>
    <xf numFmtId="164" fontId="10" fillId="2" borderId="6" xfId="0" applyNumberFormat="1" applyFont="1" applyFill="1" applyBorder="1" applyAlignment="1">
      <alignment horizontal="center" vertical="center"/>
    </xf>
    <xf numFmtId="171" fontId="0" fillId="0" borderId="0" xfId="0" applyNumberFormat="1"/>
    <xf numFmtId="164" fontId="10" fillId="0" borderId="1" xfId="0" applyNumberFormat="1" applyFont="1" applyFill="1" applyBorder="1" applyAlignment="1">
      <alignment horizontal="center" vertical="center"/>
    </xf>
    <xf numFmtId="164" fontId="11" fillId="0" borderId="6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</cellXfs>
  <cellStyles count="1">
    <cellStyle name="Normal" xfId="0" builtinId="0"/>
  </cellStyles>
  <dxfs count="965">
    <dxf>
      <font>
        <color theme="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342900</xdr:colOff>
          <xdr:row>5</xdr:row>
          <xdr:rowOff>123825</xdr:rowOff>
        </xdr:from>
        <xdr:to>
          <xdr:col>15</xdr:col>
          <xdr:colOff>142875</xdr:colOff>
          <xdr:row>5</xdr:row>
          <xdr:rowOff>390525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228600</xdr:colOff>
          <xdr:row>5</xdr:row>
          <xdr:rowOff>171450</xdr:rowOff>
        </xdr:from>
        <xdr:to>
          <xdr:col>15</xdr:col>
          <xdr:colOff>28575</xdr:colOff>
          <xdr:row>5</xdr:row>
          <xdr:rowOff>438150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5</xdr:row>
          <xdr:rowOff>161925</xdr:rowOff>
        </xdr:from>
        <xdr:to>
          <xdr:col>14</xdr:col>
          <xdr:colOff>933450</xdr:colOff>
          <xdr:row>5</xdr:row>
          <xdr:rowOff>428625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228600</xdr:colOff>
          <xdr:row>5</xdr:row>
          <xdr:rowOff>171450</xdr:rowOff>
        </xdr:from>
        <xdr:to>
          <xdr:col>15</xdr:col>
          <xdr:colOff>28575</xdr:colOff>
          <xdr:row>5</xdr:row>
          <xdr:rowOff>438150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276225</xdr:colOff>
          <xdr:row>5</xdr:row>
          <xdr:rowOff>133350</xdr:rowOff>
        </xdr:from>
        <xdr:to>
          <xdr:col>15</xdr:col>
          <xdr:colOff>76200</xdr:colOff>
          <xdr:row>5</xdr:row>
          <xdr:rowOff>400050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4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219075</xdr:colOff>
          <xdr:row>5</xdr:row>
          <xdr:rowOff>152400</xdr:rowOff>
        </xdr:from>
        <xdr:to>
          <xdr:col>15</xdr:col>
          <xdr:colOff>19050</xdr:colOff>
          <xdr:row>5</xdr:row>
          <xdr:rowOff>419100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285750</xdr:colOff>
          <xdr:row>5</xdr:row>
          <xdr:rowOff>161925</xdr:rowOff>
        </xdr:from>
        <xdr:to>
          <xdr:col>15</xdr:col>
          <xdr:colOff>85725</xdr:colOff>
          <xdr:row>5</xdr:row>
          <xdr:rowOff>428625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6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48"/>
  <sheetViews>
    <sheetView topLeftCell="A13" zoomScale="85" zoomScaleNormal="85" workbookViewId="0">
      <selection activeCell="G23" sqref="G23"/>
    </sheetView>
  </sheetViews>
  <sheetFormatPr baseColWidth="10" defaultRowHeight="15" x14ac:dyDescent="0.25"/>
  <cols>
    <col min="1" max="15" width="18.7109375" customWidth="1"/>
    <col min="16" max="16" width="14.7109375" customWidth="1"/>
    <col min="17" max="18" width="18.7109375" customWidth="1"/>
    <col min="20" max="21" width="18.7109375" customWidth="1"/>
  </cols>
  <sheetData>
    <row r="1" spans="1:21" x14ac:dyDescent="0.25">
      <c r="A1" s="122"/>
      <c r="B1" s="122"/>
      <c r="C1" s="122"/>
      <c r="D1" s="123"/>
      <c r="E1" s="120" t="s">
        <v>0</v>
      </c>
      <c r="F1" s="121"/>
      <c r="G1" s="118"/>
      <c r="H1" s="119"/>
      <c r="I1" s="124"/>
      <c r="J1" s="125"/>
      <c r="K1" s="125"/>
      <c r="L1" s="125"/>
    </row>
    <row r="3" spans="1:21" ht="15.75" thickBot="1" x14ac:dyDescent="0.3">
      <c r="A3" s="132" t="s">
        <v>34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</row>
    <row r="4" spans="1:21" ht="45" customHeight="1" thickTop="1" thickBot="1" x14ac:dyDescent="0.3">
      <c r="A4" s="128" t="s">
        <v>36</v>
      </c>
      <c r="B4" s="129"/>
      <c r="C4" s="78">
        <f>C7+Paramètres!$H$6</f>
        <v>0.41666666666666669</v>
      </c>
      <c r="D4" s="78">
        <f>D7+Paramètres!$H$6</f>
        <v>0.41666666666666669</v>
      </c>
      <c r="E4" s="78">
        <f>E7+Paramètres!$H$6</f>
        <v>0.41666666666666669</v>
      </c>
      <c r="F4" s="78">
        <f>F7+Paramètres!$H$6</f>
        <v>0.41666666666666669</v>
      </c>
      <c r="G4" s="78">
        <f>G7+Paramètres!$H$6</f>
        <v>0.41666666666666669</v>
      </c>
      <c r="H4" s="78">
        <f>H7+Paramètres!$H$6</f>
        <v>0.41666666666666669</v>
      </c>
      <c r="I4" s="78">
        <f>I7+Paramètres!$H$6</f>
        <v>0.41666666666666669</v>
      </c>
      <c r="J4" s="78">
        <f>J7+Paramètres!$H$6</f>
        <v>0.41666666666666669</v>
      </c>
      <c r="K4" s="78">
        <f>K7+Paramètres!$H$6</f>
        <v>0.41666666666666669</v>
      </c>
      <c r="L4" s="78">
        <f>L7+Paramètres!$H$6</f>
        <v>0.41666666666666669</v>
      </c>
      <c r="M4" s="79">
        <f>M7+Paramètres!$H$6</f>
        <v>0.41666666666666669</v>
      </c>
    </row>
    <row r="5" spans="1:21" ht="15.75" thickTop="1" x14ac:dyDescent="0.25">
      <c r="A5" s="126" t="s">
        <v>37</v>
      </c>
      <c r="B5" s="127"/>
      <c r="C5" s="27" t="s">
        <v>44</v>
      </c>
      <c r="D5" s="27" t="s">
        <v>55</v>
      </c>
      <c r="E5" s="27" t="s">
        <v>56</v>
      </c>
      <c r="F5" s="27" t="s">
        <v>47</v>
      </c>
      <c r="G5" s="27" t="s">
        <v>48</v>
      </c>
      <c r="H5" s="27" t="s">
        <v>57</v>
      </c>
      <c r="I5" s="27" t="s">
        <v>50</v>
      </c>
      <c r="J5" s="27" t="s">
        <v>51</v>
      </c>
      <c r="K5" s="27" t="s">
        <v>52</v>
      </c>
      <c r="L5" s="27" t="s">
        <v>58</v>
      </c>
      <c r="M5" s="43" t="s">
        <v>59</v>
      </c>
    </row>
    <row r="6" spans="1:21" ht="45" customHeight="1" x14ac:dyDescent="0.25">
      <c r="A6" s="112" t="s">
        <v>1</v>
      </c>
      <c r="B6" s="113"/>
      <c r="C6" s="54"/>
      <c r="D6" s="54"/>
      <c r="E6" s="54"/>
      <c r="F6" s="54"/>
      <c r="G6" s="54"/>
      <c r="H6" s="54"/>
      <c r="I6" s="54"/>
      <c r="J6" s="54"/>
      <c r="K6" s="54"/>
      <c r="L6" s="54"/>
      <c r="M6" s="72"/>
      <c r="N6" s="62"/>
    </row>
    <row r="7" spans="1:21" ht="45" customHeight="1" x14ac:dyDescent="0.25">
      <c r="A7" s="130" t="s">
        <v>26</v>
      </c>
      <c r="B7" s="131"/>
      <c r="C7" s="19"/>
      <c r="D7" s="19"/>
      <c r="E7" s="19"/>
      <c r="F7" s="19"/>
      <c r="G7" s="19"/>
      <c r="H7" s="19"/>
      <c r="I7" s="19"/>
      <c r="J7" s="19"/>
      <c r="K7" s="19"/>
      <c r="L7" s="19"/>
      <c r="M7" s="73"/>
      <c r="N7" s="62"/>
    </row>
    <row r="8" spans="1:21" ht="45" customHeight="1" x14ac:dyDescent="0.25">
      <c r="A8" s="130" t="s">
        <v>27</v>
      </c>
      <c r="B8" s="131"/>
      <c r="C8" s="19"/>
      <c r="D8" s="19"/>
      <c r="E8" s="19"/>
      <c r="F8" s="19"/>
      <c r="G8" s="19"/>
      <c r="H8" s="19"/>
      <c r="I8" s="19"/>
      <c r="J8" s="19"/>
      <c r="K8" s="19"/>
      <c r="L8" s="19"/>
      <c r="M8" s="73"/>
      <c r="N8" s="64"/>
    </row>
    <row r="9" spans="1:21" ht="45" customHeight="1" x14ac:dyDescent="0.25">
      <c r="A9" s="130" t="s">
        <v>28</v>
      </c>
      <c r="B9" s="131"/>
      <c r="C9" s="19">
        <f>C8-C7</f>
        <v>0</v>
      </c>
      <c r="D9" s="19">
        <f t="shared" ref="D9:L9" si="0">D8-D7</f>
        <v>0</v>
      </c>
      <c r="E9" s="19">
        <f t="shared" si="0"/>
        <v>0</v>
      </c>
      <c r="F9" s="19">
        <f t="shared" si="0"/>
        <v>0</v>
      </c>
      <c r="G9" s="19">
        <f t="shared" si="0"/>
        <v>0</v>
      </c>
      <c r="H9" s="19">
        <f t="shared" si="0"/>
        <v>0</v>
      </c>
      <c r="I9" s="19">
        <f t="shared" si="0"/>
        <v>0</v>
      </c>
      <c r="J9" s="19">
        <f t="shared" si="0"/>
        <v>0</v>
      </c>
      <c r="K9" s="19">
        <f t="shared" si="0"/>
        <v>0</v>
      </c>
      <c r="L9" s="19">
        <f t="shared" si="0"/>
        <v>0</v>
      </c>
      <c r="M9" s="73">
        <f t="shared" ref="M9" si="1">M8-M7</f>
        <v>0</v>
      </c>
      <c r="N9" s="62"/>
    </row>
    <row r="10" spans="1:21" ht="45" customHeight="1" x14ac:dyDescent="0.25">
      <c r="A10" s="130" t="s">
        <v>29</v>
      </c>
      <c r="B10" s="131"/>
      <c r="C10" s="28">
        <v>0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74">
        <v>0</v>
      </c>
      <c r="N10" s="62"/>
    </row>
    <row r="11" spans="1:21" ht="45" customHeight="1" x14ac:dyDescent="0.25">
      <c r="A11" s="130" t="s">
        <v>30</v>
      </c>
      <c r="B11" s="131"/>
      <c r="C11" s="29">
        <f>C9+C10</f>
        <v>0</v>
      </c>
      <c r="D11" s="29">
        <f t="shared" ref="D11:L11" si="2">D9+D10</f>
        <v>0</v>
      </c>
      <c r="E11" s="29">
        <f t="shared" si="2"/>
        <v>0</v>
      </c>
      <c r="F11" s="29">
        <f t="shared" si="2"/>
        <v>0</v>
      </c>
      <c r="G11" s="29">
        <f t="shared" si="2"/>
        <v>0</v>
      </c>
      <c r="H11" s="29">
        <f t="shared" si="2"/>
        <v>0</v>
      </c>
      <c r="I11" s="29">
        <f t="shared" si="2"/>
        <v>0</v>
      </c>
      <c r="J11" s="29">
        <f t="shared" si="2"/>
        <v>0</v>
      </c>
      <c r="K11" s="29">
        <f t="shared" si="2"/>
        <v>0</v>
      </c>
      <c r="L11" s="29">
        <f t="shared" si="2"/>
        <v>0</v>
      </c>
      <c r="M11" s="29">
        <f t="shared" ref="M11" si="3">M9+M10</f>
        <v>0</v>
      </c>
      <c r="N11" s="75"/>
    </row>
    <row r="12" spans="1:21" ht="45" customHeight="1" x14ac:dyDescent="0.25">
      <c r="A12" s="112" t="s">
        <v>31</v>
      </c>
      <c r="B12" s="113"/>
      <c r="C12" s="71">
        <f>IF(D9&lt;=Paramètres!$H$2,Paramètres!$H$3,Paramètres!$H$4-Samedi!D9)</f>
        <v>1.4583333333333333</v>
      </c>
      <c r="D12" s="71">
        <f>IF(D9&lt;=Paramètres!$H$2,Paramètres!$H$3,Paramètres!$H$4-Samedi!D9)</f>
        <v>1.4583333333333333</v>
      </c>
      <c r="E12" s="71">
        <f>IF(E9&lt;=Paramètres!$H$2,Paramètres!$H$3,Paramètres!$H$4-Samedi!E9)</f>
        <v>1.4583333333333333</v>
      </c>
      <c r="F12" s="71">
        <f>IF(F9&lt;=Paramètres!$H$2,Paramètres!$H$3,Paramètres!$H$4-Samedi!F9)</f>
        <v>1.4583333333333333</v>
      </c>
      <c r="G12" s="71">
        <f>IF(G9&lt;=Paramètres!$H$2,Paramètres!$H$3,Paramètres!$H$4-Samedi!G9)</f>
        <v>1.4583333333333333</v>
      </c>
      <c r="H12" s="71">
        <f>IF(H9&lt;=Paramètres!$H$2,Paramètres!$H$3,Paramètres!$H$4-Samedi!H9)</f>
        <v>1.4583333333333333</v>
      </c>
      <c r="I12" s="71">
        <f>IF(I9&lt;=Paramètres!$H$2,Paramètres!$H$3,Paramètres!$H$4-Samedi!I9)</f>
        <v>1.4583333333333333</v>
      </c>
      <c r="J12" s="71">
        <f>IF(J9&lt;=Paramètres!$H$2,Paramètres!$H$3,Paramètres!$H$4-Samedi!J9)</f>
        <v>1.4583333333333333</v>
      </c>
      <c r="K12" s="71">
        <f>IF(K9&lt;=Paramètres!$H$2,Paramètres!$H$3,Paramètres!$H$4-Samedi!K9)</f>
        <v>1.4583333333333333</v>
      </c>
      <c r="L12" s="71">
        <f>IF(L9&lt;=Paramètres!$H$2,Paramètres!$H$3,Paramètres!$H$4-Samedi!L9)</f>
        <v>1.4583333333333333</v>
      </c>
      <c r="M12" s="71">
        <f>IF(M9&lt;=Paramètres!$H$2,Paramètres!$H$3,Paramètres!$H$4-Samedi!M9)</f>
        <v>1.4583333333333333</v>
      </c>
      <c r="N12" s="75"/>
    </row>
    <row r="13" spans="1:21" ht="45" customHeight="1" thickBot="1" x14ac:dyDescent="0.3">
      <c r="A13" s="110" t="s">
        <v>32</v>
      </c>
      <c r="B13" s="111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61"/>
      <c r="N13" s="62"/>
    </row>
    <row r="14" spans="1:21" ht="16.5" thickTop="1" thickBot="1" x14ac:dyDescent="0.3">
      <c r="A14" s="7"/>
      <c r="B14" s="7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21" ht="15.75" thickTop="1" x14ac:dyDescent="0.25">
      <c r="A15" s="132" t="s">
        <v>35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Q15" s="114" t="s">
        <v>42</v>
      </c>
      <c r="R15" s="115"/>
      <c r="T15" s="114" t="s">
        <v>43</v>
      </c>
      <c r="U15" s="115"/>
    </row>
    <row r="16" spans="1:21" ht="15.75" thickBot="1" x14ac:dyDescent="0.3">
      <c r="Q16" s="116"/>
      <c r="R16" s="117"/>
      <c r="T16" s="116"/>
      <c r="U16" s="117"/>
    </row>
    <row r="17" spans="1:21" ht="45" customHeight="1" thickTop="1" thickBot="1" x14ac:dyDescent="0.3">
      <c r="A17" s="5"/>
      <c r="B17" s="84" t="s">
        <v>39</v>
      </c>
      <c r="C17" s="85" t="s">
        <v>40</v>
      </c>
      <c r="D17" s="85" t="s">
        <v>20</v>
      </c>
      <c r="E17" s="84" t="s">
        <v>39</v>
      </c>
      <c r="F17" s="85" t="s">
        <v>40</v>
      </c>
      <c r="G17" s="85" t="s">
        <v>20</v>
      </c>
      <c r="H17" s="84" t="s">
        <v>39</v>
      </c>
      <c r="I17" s="85" t="s">
        <v>40</v>
      </c>
      <c r="J17" s="85" t="s">
        <v>20</v>
      </c>
      <c r="K17" s="84" t="s">
        <v>39</v>
      </c>
      <c r="L17" s="85" t="s">
        <v>40</v>
      </c>
      <c r="M17" s="85" t="s">
        <v>20</v>
      </c>
      <c r="N17" s="84" t="s">
        <v>39</v>
      </c>
      <c r="O17" s="85" t="s">
        <v>40</v>
      </c>
      <c r="P17" s="12"/>
      <c r="Q17" s="86" t="s">
        <v>38</v>
      </c>
      <c r="R17" s="82" t="s">
        <v>41</v>
      </c>
      <c r="S17" s="95"/>
      <c r="T17" s="86" t="s">
        <v>38</v>
      </c>
      <c r="U17" s="82" t="s">
        <v>41</v>
      </c>
    </row>
    <row r="18" spans="1:21" ht="45" customHeight="1" thickTop="1" x14ac:dyDescent="0.25">
      <c r="A18" s="23" t="s">
        <v>44</v>
      </c>
      <c r="B18" s="16"/>
      <c r="C18" s="18"/>
      <c r="D18" s="106"/>
      <c r="E18" s="87"/>
      <c r="F18" s="87"/>
      <c r="G18" s="91"/>
      <c r="H18" s="87"/>
      <c r="I18" s="87"/>
      <c r="J18" s="92"/>
      <c r="K18" s="87"/>
      <c r="L18" s="87"/>
      <c r="M18" s="92"/>
      <c r="N18" s="17"/>
      <c r="O18" s="17"/>
      <c r="P18" s="34"/>
      <c r="Q18" s="96">
        <f>(D18-B18)+(G18-E18)+(J18-H18)+(M18-K18)+(P18-N18)</f>
        <v>0</v>
      </c>
      <c r="R18" s="98">
        <f>(E18-D18)+(H18-G18)+(K18-J18)+(N18-M18)</f>
        <v>0</v>
      </c>
      <c r="T18" s="96">
        <f>Q18</f>
        <v>0</v>
      </c>
      <c r="U18" s="98">
        <f>R18</f>
        <v>0</v>
      </c>
    </row>
    <row r="19" spans="1:21" ht="45" customHeight="1" x14ac:dyDescent="0.25">
      <c r="A19" s="24" t="s">
        <v>45</v>
      </c>
      <c r="B19" s="16"/>
      <c r="C19" s="102"/>
      <c r="D19" s="103"/>
      <c r="E19" s="88"/>
      <c r="F19" s="87"/>
      <c r="G19" s="91"/>
      <c r="H19" s="88"/>
      <c r="I19" s="87"/>
      <c r="J19" s="92"/>
      <c r="K19" s="87"/>
      <c r="L19" s="87"/>
      <c r="M19" s="92"/>
      <c r="N19" s="17"/>
      <c r="O19" s="17"/>
      <c r="P19" s="34"/>
      <c r="Q19" s="96">
        <f t="shared" ref="Q19:Q28" si="4">(D19-B19)+(G19-E19)+(J19-H19)+(M19-K19)+(P19-N19)</f>
        <v>0</v>
      </c>
      <c r="R19" s="98">
        <f t="shared" ref="R19:R28" si="5">(E19-D19)+(H19-G19)+(K19-J19)+(N19-M19)</f>
        <v>0</v>
      </c>
      <c r="T19" s="96">
        <f t="shared" ref="T19:T28" si="6">Q19</f>
        <v>0</v>
      </c>
      <c r="U19" s="98">
        <f t="shared" ref="U19:U28" si="7">R19</f>
        <v>0</v>
      </c>
    </row>
    <row r="20" spans="1:21" ht="45" customHeight="1" x14ac:dyDescent="0.25">
      <c r="A20" s="24" t="s">
        <v>46</v>
      </c>
      <c r="B20" s="16"/>
      <c r="C20" s="101"/>
      <c r="D20" s="103"/>
      <c r="E20" s="88"/>
      <c r="F20" s="87"/>
      <c r="G20" s="92"/>
      <c r="H20" s="88"/>
      <c r="I20" s="87"/>
      <c r="J20" s="92"/>
      <c r="K20" s="87"/>
      <c r="L20" s="87"/>
      <c r="M20" s="92"/>
      <c r="N20" s="17"/>
      <c r="O20" s="17"/>
      <c r="P20" s="34"/>
      <c r="Q20" s="96">
        <f t="shared" si="4"/>
        <v>0</v>
      </c>
      <c r="R20" s="98">
        <f t="shared" si="5"/>
        <v>0</v>
      </c>
      <c r="T20" s="96">
        <f t="shared" si="6"/>
        <v>0</v>
      </c>
      <c r="U20" s="98">
        <f t="shared" si="7"/>
        <v>0</v>
      </c>
    </row>
    <row r="21" spans="1:21" ht="45" customHeight="1" x14ac:dyDescent="0.25">
      <c r="A21" s="24" t="s">
        <v>47</v>
      </c>
      <c r="B21" s="20"/>
      <c r="C21" s="17"/>
      <c r="D21" s="104"/>
      <c r="E21" s="88"/>
      <c r="F21" s="87"/>
      <c r="G21" s="92"/>
      <c r="H21" s="88"/>
      <c r="I21" s="87"/>
      <c r="J21" s="92"/>
      <c r="K21" s="87"/>
      <c r="L21" s="87"/>
      <c r="M21" s="92"/>
      <c r="N21" s="17"/>
      <c r="O21" s="17"/>
      <c r="P21" s="34"/>
      <c r="Q21" s="96">
        <f t="shared" si="4"/>
        <v>0</v>
      </c>
      <c r="R21" s="98">
        <f t="shared" si="5"/>
        <v>0</v>
      </c>
      <c r="T21" s="96">
        <f t="shared" si="6"/>
        <v>0</v>
      </c>
      <c r="U21" s="98">
        <f t="shared" si="7"/>
        <v>0</v>
      </c>
    </row>
    <row r="22" spans="1:21" ht="45" customHeight="1" x14ac:dyDescent="0.25">
      <c r="A22" s="24" t="s">
        <v>48</v>
      </c>
      <c r="B22" s="20"/>
      <c r="C22" s="17"/>
      <c r="D22" s="105"/>
      <c r="E22" s="88"/>
      <c r="F22" s="87"/>
      <c r="G22" s="92"/>
      <c r="H22" s="88"/>
      <c r="I22" s="87"/>
      <c r="J22" s="92"/>
      <c r="K22" s="87"/>
      <c r="L22" s="87"/>
      <c r="M22" s="92"/>
      <c r="N22" s="17"/>
      <c r="O22" s="17"/>
      <c r="P22" s="34"/>
      <c r="Q22" s="96">
        <f t="shared" si="4"/>
        <v>0</v>
      </c>
      <c r="R22" s="98">
        <f t="shared" si="5"/>
        <v>0</v>
      </c>
      <c r="T22" s="96">
        <f t="shared" si="6"/>
        <v>0</v>
      </c>
      <c r="U22" s="98">
        <f t="shared" si="7"/>
        <v>0</v>
      </c>
    </row>
    <row r="23" spans="1:21" ht="45" customHeight="1" x14ac:dyDescent="0.25">
      <c r="A23" s="24" t="s">
        <v>49</v>
      </c>
      <c r="B23" s="20"/>
      <c r="C23" s="17"/>
      <c r="D23" s="105"/>
      <c r="E23" s="88"/>
      <c r="F23" s="87"/>
      <c r="G23" s="92"/>
      <c r="H23" s="88"/>
      <c r="I23" s="87"/>
      <c r="J23" s="92"/>
      <c r="K23" s="87"/>
      <c r="L23" s="87"/>
      <c r="M23" s="92"/>
      <c r="N23" s="17"/>
      <c r="O23" s="17"/>
      <c r="P23" s="34"/>
      <c r="Q23" s="96">
        <f t="shared" si="4"/>
        <v>0</v>
      </c>
      <c r="R23" s="98">
        <f t="shared" si="5"/>
        <v>0</v>
      </c>
      <c r="T23" s="96">
        <f t="shared" si="6"/>
        <v>0</v>
      </c>
      <c r="U23" s="98">
        <f t="shared" si="7"/>
        <v>0</v>
      </c>
    </row>
    <row r="24" spans="1:21" ht="45" customHeight="1" x14ac:dyDescent="0.25">
      <c r="A24" s="24" t="s">
        <v>50</v>
      </c>
      <c r="B24" s="20"/>
      <c r="C24" s="17"/>
      <c r="D24" s="92"/>
      <c r="E24" s="88"/>
      <c r="F24" s="87"/>
      <c r="G24" s="92"/>
      <c r="H24" s="88"/>
      <c r="I24" s="87"/>
      <c r="J24" s="92"/>
      <c r="K24" s="87"/>
      <c r="L24" s="87"/>
      <c r="M24" s="92"/>
      <c r="N24" s="17"/>
      <c r="O24" s="17"/>
      <c r="P24" s="34"/>
      <c r="Q24" s="96">
        <f t="shared" si="4"/>
        <v>0</v>
      </c>
      <c r="R24" s="98">
        <f t="shared" si="5"/>
        <v>0</v>
      </c>
      <c r="T24" s="96">
        <f t="shared" si="6"/>
        <v>0</v>
      </c>
      <c r="U24" s="98">
        <f t="shared" si="7"/>
        <v>0</v>
      </c>
    </row>
    <row r="25" spans="1:21" ht="45" customHeight="1" x14ac:dyDescent="0.25">
      <c r="A25" s="24" t="s">
        <v>51</v>
      </c>
      <c r="B25" s="20"/>
      <c r="C25" s="17"/>
      <c r="D25" s="92"/>
      <c r="E25" s="88"/>
      <c r="F25" s="87"/>
      <c r="G25" s="92"/>
      <c r="H25" s="88"/>
      <c r="I25" s="87"/>
      <c r="J25" s="92"/>
      <c r="K25" s="87"/>
      <c r="L25" s="87"/>
      <c r="M25" s="92"/>
      <c r="N25" s="17"/>
      <c r="O25" s="17"/>
      <c r="P25" s="34"/>
      <c r="Q25" s="96">
        <f t="shared" si="4"/>
        <v>0</v>
      </c>
      <c r="R25" s="98">
        <f t="shared" si="5"/>
        <v>0</v>
      </c>
      <c r="T25" s="96">
        <f t="shared" si="6"/>
        <v>0</v>
      </c>
      <c r="U25" s="98">
        <f t="shared" si="7"/>
        <v>0</v>
      </c>
    </row>
    <row r="26" spans="1:21" ht="45" customHeight="1" x14ac:dyDescent="0.25">
      <c r="A26" s="24" t="s">
        <v>52</v>
      </c>
      <c r="B26" s="20"/>
      <c r="C26" s="17"/>
      <c r="D26" s="92"/>
      <c r="E26" s="88"/>
      <c r="F26" s="87"/>
      <c r="G26" s="92"/>
      <c r="H26" s="88"/>
      <c r="I26" s="87"/>
      <c r="J26" s="92"/>
      <c r="K26" s="87"/>
      <c r="L26" s="87"/>
      <c r="M26" s="92"/>
      <c r="N26" s="17"/>
      <c r="O26" s="17"/>
      <c r="P26" s="34"/>
      <c r="Q26" s="96">
        <f t="shared" si="4"/>
        <v>0</v>
      </c>
      <c r="R26" s="98">
        <f t="shared" si="5"/>
        <v>0</v>
      </c>
      <c r="T26" s="96">
        <f t="shared" si="6"/>
        <v>0</v>
      </c>
      <c r="U26" s="98">
        <f t="shared" si="7"/>
        <v>0</v>
      </c>
    </row>
    <row r="27" spans="1:21" ht="45" customHeight="1" x14ac:dyDescent="0.25">
      <c r="A27" s="37" t="s">
        <v>53</v>
      </c>
      <c r="B27" s="38"/>
      <c r="C27" s="17"/>
      <c r="D27" s="93"/>
      <c r="E27" s="89"/>
      <c r="F27" s="87"/>
      <c r="G27" s="93"/>
      <c r="H27" s="89"/>
      <c r="I27" s="87"/>
      <c r="J27" s="93"/>
      <c r="K27" s="89"/>
      <c r="L27" s="87"/>
      <c r="M27" s="93"/>
      <c r="N27" s="39"/>
      <c r="O27" s="17"/>
      <c r="P27" s="34"/>
      <c r="Q27" s="96">
        <f t="shared" si="4"/>
        <v>0</v>
      </c>
      <c r="R27" s="98">
        <f t="shared" si="5"/>
        <v>0</v>
      </c>
      <c r="T27" s="96">
        <f t="shared" si="6"/>
        <v>0</v>
      </c>
      <c r="U27" s="98">
        <f t="shared" si="7"/>
        <v>0</v>
      </c>
    </row>
    <row r="28" spans="1:21" ht="45" customHeight="1" thickBot="1" x14ac:dyDescent="0.3">
      <c r="A28" s="37" t="s">
        <v>54</v>
      </c>
      <c r="B28" s="21"/>
      <c r="C28" s="17"/>
      <c r="D28" s="94"/>
      <c r="E28" s="90"/>
      <c r="F28" s="87"/>
      <c r="G28" s="94"/>
      <c r="H28" s="90"/>
      <c r="I28" s="87"/>
      <c r="J28" s="94"/>
      <c r="K28" s="90"/>
      <c r="L28" s="87"/>
      <c r="M28" s="94"/>
      <c r="N28" s="22"/>
      <c r="O28" s="17"/>
      <c r="P28" s="34"/>
      <c r="Q28" s="97">
        <f t="shared" si="4"/>
        <v>0</v>
      </c>
      <c r="R28" s="99">
        <f t="shared" si="5"/>
        <v>0</v>
      </c>
      <c r="T28" s="97">
        <f t="shared" si="6"/>
        <v>0</v>
      </c>
      <c r="U28" s="99">
        <f t="shared" si="7"/>
        <v>0</v>
      </c>
    </row>
    <row r="29" spans="1:21" ht="15.75" thickTop="1" x14ac:dyDescent="0.25">
      <c r="A29" s="41"/>
      <c r="B29" s="41"/>
      <c r="C29" s="46">
        <f>C18-B18</f>
        <v>0</v>
      </c>
      <c r="D29" s="41"/>
      <c r="E29" s="47"/>
      <c r="F29" s="46">
        <f>F18-E18</f>
        <v>0</v>
      </c>
      <c r="G29" s="41"/>
      <c r="H29" s="41"/>
      <c r="I29" s="46">
        <f>I18-H18</f>
        <v>0</v>
      </c>
      <c r="J29" s="41"/>
      <c r="K29" s="41"/>
      <c r="L29" s="46">
        <f>L18-K18</f>
        <v>0</v>
      </c>
      <c r="M29" s="41"/>
      <c r="N29" s="41"/>
      <c r="O29" s="46">
        <f>O18-N18</f>
        <v>0</v>
      </c>
    </row>
    <row r="30" spans="1:21" x14ac:dyDescent="0.25">
      <c r="C30" s="4">
        <f t="shared" ref="C30:C39" si="8">C19-B19</f>
        <v>0</v>
      </c>
      <c r="F30" s="4">
        <f t="shared" ref="F30:F39" si="9">F19-E19</f>
        <v>0</v>
      </c>
      <c r="I30" s="4">
        <f t="shared" ref="I30:I39" si="10">I19-H19</f>
        <v>0</v>
      </c>
      <c r="L30" s="4">
        <f t="shared" ref="L30:L39" si="11">L19-K19</f>
        <v>0</v>
      </c>
      <c r="O30" s="4">
        <f t="shared" ref="O30:O39" si="12">O19-N19</f>
        <v>0</v>
      </c>
    </row>
    <row r="31" spans="1:21" x14ac:dyDescent="0.25">
      <c r="C31" s="4">
        <f t="shared" si="8"/>
        <v>0</v>
      </c>
      <c r="F31" s="4">
        <f t="shared" si="9"/>
        <v>0</v>
      </c>
      <c r="I31" s="4">
        <f t="shared" si="10"/>
        <v>0</v>
      </c>
      <c r="L31" s="4">
        <f t="shared" si="11"/>
        <v>0</v>
      </c>
      <c r="O31" s="4">
        <f t="shared" si="12"/>
        <v>0</v>
      </c>
    </row>
    <row r="32" spans="1:21" x14ac:dyDescent="0.25">
      <c r="C32" s="4">
        <f t="shared" si="8"/>
        <v>0</v>
      </c>
      <c r="E32" s="9"/>
      <c r="F32" s="4">
        <f t="shared" si="9"/>
        <v>0</v>
      </c>
      <c r="I32" s="4">
        <f t="shared" si="10"/>
        <v>0</v>
      </c>
      <c r="L32" s="4">
        <f t="shared" si="11"/>
        <v>0</v>
      </c>
      <c r="O32" s="4">
        <f t="shared" si="12"/>
        <v>0</v>
      </c>
    </row>
    <row r="33" spans="2:15" x14ac:dyDescent="0.25">
      <c r="B33" s="10"/>
      <c r="C33" s="4">
        <f t="shared" si="8"/>
        <v>0</v>
      </c>
      <c r="E33" s="8"/>
      <c r="F33" s="4">
        <f t="shared" si="9"/>
        <v>0</v>
      </c>
      <c r="I33" s="4">
        <f t="shared" si="10"/>
        <v>0</v>
      </c>
      <c r="L33" s="4">
        <f t="shared" si="11"/>
        <v>0</v>
      </c>
      <c r="O33" s="4">
        <f t="shared" si="12"/>
        <v>0</v>
      </c>
    </row>
    <row r="34" spans="2:15" x14ac:dyDescent="0.25">
      <c r="C34" s="4">
        <f t="shared" si="8"/>
        <v>0</v>
      </c>
      <c r="F34" s="4">
        <f t="shared" si="9"/>
        <v>0</v>
      </c>
      <c r="I34" s="4">
        <f t="shared" si="10"/>
        <v>0</v>
      </c>
      <c r="L34" s="4">
        <f t="shared" si="11"/>
        <v>0</v>
      </c>
      <c r="O34" s="4">
        <f t="shared" si="12"/>
        <v>0</v>
      </c>
    </row>
    <row r="35" spans="2:15" x14ac:dyDescent="0.25">
      <c r="C35" s="4">
        <f t="shared" si="8"/>
        <v>0</v>
      </c>
      <c r="F35" s="4">
        <f t="shared" si="9"/>
        <v>0</v>
      </c>
      <c r="I35" s="4">
        <f t="shared" si="10"/>
        <v>0</v>
      </c>
      <c r="L35" s="4">
        <f t="shared" si="11"/>
        <v>0</v>
      </c>
      <c r="O35" s="4">
        <f t="shared" si="12"/>
        <v>0</v>
      </c>
    </row>
    <row r="36" spans="2:15" x14ac:dyDescent="0.25">
      <c r="C36" s="4">
        <f t="shared" si="8"/>
        <v>0</v>
      </c>
      <c r="F36" s="4">
        <f t="shared" si="9"/>
        <v>0</v>
      </c>
      <c r="I36" s="4">
        <f t="shared" si="10"/>
        <v>0</v>
      </c>
      <c r="L36" s="4">
        <f t="shared" si="11"/>
        <v>0</v>
      </c>
      <c r="O36" s="4">
        <f t="shared" si="12"/>
        <v>0</v>
      </c>
    </row>
    <row r="37" spans="2:15" x14ac:dyDescent="0.25">
      <c r="C37" s="4">
        <f t="shared" si="8"/>
        <v>0</v>
      </c>
      <c r="F37" s="4">
        <f t="shared" si="9"/>
        <v>0</v>
      </c>
      <c r="I37" s="4">
        <f t="shared" si="10"/>
        <v>0</v>
      </c>
      <c r="L37" s="4">
        <f t="shared" si="11"/>
        <v>0</v>
      </c>
      <c r="O37" s="4">
        <f t="shared" si="12"/>
        <v>0</v>
      </c>
    </row>
    <row r="38" spans="2:15" x14ac:dyDescent="0.25">
      <c r="C38" s="4">
        <f t="shared" si="8"/>
        <v>0</v>
      </c>
      <c r="F38" s="4">
        <f t="shared" si="9"/>
        <v>0</v>
      </c>
      <c r="I38" s="4">
        <f t="shared" si="10"/>
        <v>0</v>
      </c>
      <c r="L38" s="4">
        <f t="shared" si="11"/>
        <v>0</v>
      </c>
      <c r="O38" s="4">
        <f t="shared" si="12"/>
        <v>0</v>
      </c>
    </row>
    <row r="39" spans="2:15" x14ac:dyDescent="0.25">
      <c r="C39" s="4">
        <f t="shared" si="8"/>
        <v>0</v>
      </c>
      <c r="F39" s="4">
        <f t="shared" si="9"/>
        <v>0</v>
      </c>
      <c r="I39" s="4">
        <f t="shared" si="10"/>
        <v>0</v>
      </c>
      <c r="L39" s="4">
        <f t="shared" si="11"/>
        <v>0</v>
      </c>
      <c r="O39" s="4">
        <f t="shared" si="12"/>
        <v>0</v>
      </c>
    </row>
    <row r="45" spans="2:15" x14ac:dyDescent="0.25">
      <c r="H45" s="15"/>
    </row>
    <row r="46" spans="2:15" x14ac:dyDescent="0.25">
      <c r="F46" s="14"/>
      <c r="G46" s="14"/>
      <c r="H46" s="15"/>
    </row>
    <row r="47" spans="2:15" x14ac:dyDescent="0.25">
      <c r="K47" s="11"/>
    </row>
    <row r="48" spans="2:15" x14ac:dyDescent="0.25">
      <c r="H48" s="6"/>
    </row>
  </sheetData>
  <mergeCells count="18">
    <mergeCell ref="A10:B10"/>
    <mergeCell ref="A11:B11"/>
    <mergeCell ref="A13:B13"/>
    <mergeCell ref="A12:B12"/>
    <mergeCell ref="Q15:R16"/>
    <mergeCell ref="T15:U16"/>
    <mergeCell ref="G1:H1"/>
    <mergeCell ref="E1:F1"/>
    <mergeCell ref="A1:D1"/>
    <mergeCell ref="I1:L1"/>
    <mergeCell ref="A6:B6"/>
    <mergeCell ref="A5:B5"/>
    <mergeCell ref="A4:B4"/>
    <mergeCell ref="A7:B7"/>
    <mergeCell ref="A3:L3"/>
    <mergeCell ref="A15:L15"/>
    <mergeCell ref="A8:B8"/>
    <mergeCell ref="A9:B9"/>
  </mergeCells>
  <conditionalFormatting sqref="C9:L9">
    <cfRule type="cellIs" dxfId="964" priority="391" operator="greaterThan">
      <formula>0.416666666666667</formula>
    </cfRule>
    <cfRule type="cellIs" dxfId="963" priority="392" operator="between">
      <formula>0.375694444444444</formula>
      <formula>0.416666666666667</formula>
    </cfRule>
    <cfRule type="cellIs" dxfId="962" priority="393" operator="lessThanOrEqual">
      <formula>0.375</formula>
    </cfRule>
  </conditionalFormatting>
  <conditionalFormatting sqref="M9">
    <cfRule type="cellIs" dxfId="961" priority="174" operator="greaterThan">
      <formula>0.416666666666667</formula>
    </cfRule>
    <cfRule type="cellIs" dxfId="960" priority="175" operator="between">
      <formula>0.375694444444444</formula>
      <formula>0.416666666666667</formula>
    </cfRule>
    <cfRule type="cellIs" dxfId="959" priority="176" operator="lessThanOrEqual">
      <formula>0.375</formula>
    </cfRule>
  </conditionalFormatting>
  <conditionalFormatting sqref="C11">
    <cfRule type="cellIs" dxfId="958" priority="148" operator="greaterThan">
      <formula>1.70833333</formula>
    </cfRule>
    <cfRule type="cellIs" dxfId="957" priority="149" operator="between">
      <formula>1.458333333</formula>
      <formula>1.708333333</formula>
    </cfRule>
    <cfRule type="cellIs" dxfId="956" priority="150" operator="lessThanOrEqual">
      <formula>1.4583333333</formula>
    </cfRule>
  </conditionalFormatting>
  <conditionalFormatting sqref="D11">
    <cfRule type="cellIs" dxfId="955" priority="145" operator="greaterThan">
      <formula>1.70833333</formula>
    </cfRule>
    <cfRule type="cellIs" dxfId="954" priority="146" operator="between">
      <formula>1.458333333</formula>
      <formula>1.708333333</formula>
    </cfRule>
    <cfRule type="cellIs" dxfId="953" priority="147" operator="lessThanOrEqual">
      <formula>1.4583333333</formula>
    </cfRule>
  </conditionalFormatting>
  <conditionalFormatting sqref="E11">
    <cfRule type="cellIs" dxfId="952" priority="142" operator="greaterThan">
      <formula>1.70833333</formula>
    </cfRule>
    <cfRule type="cellIs" dxfId="951" priority="143" operator="between">
      <formula>1.458333333</formula>
      <formula>1.708333333</formula>
    </cfRule>
    <cfRule type="cellIs" dxfId="950" priority="144" operator="lessThanOrEqual">
      <formula>1.4583333333</formula>
    </cfRule>
  </conditionalFormatting>
  <conditionalFormatting sqref="F11">
    <cfRule type="cellIs" dxfId="949" priority="139" operator="greaterThan">
      <formula>1.70833333</formula>
    </cfRule>
    <cfRule type="cellIs" dxfId="948" priority="140" operator="between">
      <formula>1.458333333</formula>
      <formula>1.708333333</formula>
    </cfRule>
    <cfRule type="cellIs" dxfId="947" priority="141" operator="lessThanOrEqual">
      <formula>1.4583333333</formula>
    </cfRule>
  </conditionalFormatting>
  <conditionalFormatting sqref="G11">
    <cfRule type="cellIs" dxfId="946" priority="136" operator="greaterThan">
      <formula>1.70833333</formula>
    </cfRule>
    <cfRule type="cellIs" dxfId="945" priority="137" operator="between">
      <formula>1.458333333</formula>
      <formula>1.708333333</formula>
    </cfRule>
    <cfRule type="cellIs" dxfId="944" priority="138" operator="lessThanOrEqual">
      <formula>1.4583333333</formula>
    </cfRule>
  </conditionalFormatting>
  <conditionalFormatting sqref="H11">
    <cfRule type="cellIs" dxfId="943" priority="133" operator="greaterThan">
      <formula>1.70833333</formula>
    </cfRule>
    <cfRule type="cellIs" dxfId="942" priority="134" operator="between">
      <formula>1.458333333</formula>
      <formula>1.708333333</formula>
    </cfRule>
    <cfRule type="cellIs" dxfId="941" priority="135" operator="lessThanOrEqual">
      <formula>1.4583333333</formula>
    </cfRule>
  </conditionalFormatting>
  <conditionalFormatting sqref="I11">
    <cfRule type="cellIs" dxfId="940" priority="130" operator="greaterThan">
      <formula>1.70833333</formula>
    </cfRule>
    <cfRule type="cellIs" dxfId="939" priority="131" operator="between">
      <formula>1.458333333</formula>
      <formula>1.708333333</formula>
    </cfRule>
    <cfRule type="cellIs" dxfId="938" priority="132" operator="lessThanOrEqual">
      <formula>1.4583333333</formula>
    </cfRule>
  </conditionalFormatting>
  <conditionalFormatting sqref="J11">
    <cfRule type="cellIs" dxfId="937" priority="127" operator="greaterThan">
      <formula>1.70833333</formula>
    </cfRule>
    <cfRule type="cellIs" dxfId="936" priority="128" operator="between">
      <formula>1.458333333</formula>
      <formula>1.708333333</formula>
    </cfRule>
    <cfRule type="cellIs" dxfId="935" priority="129" operator="lessThanOrEqual">
      <formula>1.4583333333</formula>
    </cfRule>
  </conditionalFormatting>
  <conditionalFormatting sqref="K11">
    <cfRule type="cellIs" dxfId="934" priority="124" operator="greaterThan">
      <formula>1.70833333</formula>
    </cfRule>
    <cfRule type="cellIs" dxfId="933" priority="125" operator="between">
      <formula>1.458333333</formula>
      <formula>1.708333333</formula>
    </cfRule>
    <cfRule type="cellIs" dxfId="932" priority="126" operator="lessThanOrEqual">
      <formula>1.4583333333</formula>
    </cfRule>
  </conditionalFormatting>
  <conditionalFormatting sqref="L11">
    <cfRule type="cellIs" dxfId="931" priority="121" operator="greaterThan">
      <formula>1.70833333</formula>
    </cfRule>
    <cfRule type="cellIs" dxfId="930" priority="122" operator="between">
      <formula>1.458333333</formula>
      <formula>1.708333333</formula>
    </cfRule>
    <cfRule type="cellIs" dxfId="929" priority="123" operator="lessThanOrEqual">
      <formula>1.4583333333</formula>
    </cfRule>
  </conditionalFormatting>
  <conditionalFormatting sqref="M11">
    <cfRule type="cellIs" dxfId="928" priority="118" operator="greaterThan">
      <formula>1.70833333</formula>
    </cfRule>
    <cfRule type="cellIs" dxfId="927" priority="119" operator="between">
      <formula>1.458333333</formula>
      <formula>1.708333333</formula>
    </cfRule>
    <cfRule type="cellIs" dxfId="926" priority="120" operator="lessThanOrEqual">
      <formula>1.4583333333</formula>
    </cfRule>
  </conditionalFormatting>
  <conditionalFormatting sqref="C4:M4">
    <cfRule type="cellIs" dxfId="925" priority="117" operator="equal">
      <formula>0.416666666666667</formula>
    </cfRule>
  </conditionalFormatting>
  <conditionalFormatting sqref="C21">
    <cfRule type="cellIs" dxfId="924" priority="109" operator="lessThanOrEqual">
      <formula>0</formula>
    </cfRule>
    <cfRule type="expression" dxfId="923" priority="110">
      <formula>C32&lt;0.01041666665</formula>
    </cfRule>
  </conditionalFormatting>
  <conditionalFormatting sqref="C22">
    <cfRule type="cellIs" dxfId="922" priority="107" operator="lessThanOrEqual">
      <formula>0</formula>
    </cfRule>
    <cfRule type="expression" dxfId="921" priority="108">
      <formula>C33&lt;0.01041666665</formula>
    </cfRule>
  </conditionalFormatting>
  <conditionalFormatting sqref="C23">
    <cfRule type="cellIs" dxfId="920" priority="105" operator="lessThanOrEqual">
      <formula>0</formula>
    </cfRule>
    <cfRule type="expression" dxfId="919" priority="106">
      <formula>C34&lt;0.01041666665</formula>
    </cfRule>
  </conditionalFormatting>
  <conditionalFormatting sqref="C24">
    <cfRule type="cellIs" dxfId="918" priority="103" operator="lessThanOrEqual">
      <formula>0</formula>
    </cfRule>
    <cfRule type="expression" dxfId="917" priority="104">
      <formula>C35&lt;0.01041666665</formula>
    </cfRule>
  </conditionalFormatting>
  <conditionalFormatting sqref="C25">
    <cfRule type="cellIs" dxfId="916" priority="101" operator="lessThanOrEqual">
      <formula>0</formula>
    </cfRule>
    <cfRule type="expression" dxfId="915" priority="102">
      <formula>C36&lt;0.01041666665</formula>
    </cfRule>
  </conditionalFormatting>
  <conditionalFormatting sqref="C26">
    <cfRule type="cellIs" dxfId="914" priority="99" operator="lessThanOrEqual">
      <formula>0</formula>
    </cfRule>
    <cfRule type="expression" dxfId="913" priority="100">
      <formula>C37&lt;0.01041666665</formula>
    </cfRule>
  </conditionalFormatting>
  <conditionalFormatting sqref="C27">
    <cfRule type="cellIs" dxfId="912" priority="97" operator="lessThanOrEqual">
      <formula>0</formula>
    </cfRule>
    <cfRule type="expression" dxfId="911" priority="98">
      <formula>C38&lt;0.01041666665</formula>
    </cfRule>
  </conditionalFormatting>
  <conditionalFormatting sqref="C28">
    <cfRule type="cellIs" dxfId="910" priority="95" operator="lessThanOrEqual">
      <formula>0</formula>
    </cfRule>
    <cfRule type="expression" dxfId="909" priority="96">
      <formula>C39&lt;0.01041666665</formula>
    </cfRule>
  </conditionalFormatting>
  <conditionalFormatting sqref="F18">
    <cfRule type="cellIs" dxfId="908" priority="93" operator="lessThanOrEqual">
      <formula>0</formula>
    </cfRule>
    <cfRule type="expression" dxfId="907" priority="94">
      <formula>F29&lt;0.01041666665</formula>
    </cfRule>
  </conditionalFormatting>
  <conditionalFormatting sqref="F19">
    <cfRule type="cellIs" dxfId="906" priority="91" operator="lessThanOrEqual">
      <formula>0</formula>
    </cfRule>
    <cfRule type="expression" dxfId="905" priority="92">
      <formula>F30&lt;0.01041666665</formula>
    </cfRule>
  </conditionalFormatting>
  <conditionalFormatting sqref="F20">
    <cfRule type="cellIs" dxfId="904" priority="89" operator="lessThanOrEqual">
      <formula>0</formula>
    </cfRule>
    <cfRule type="expression" dxfId="903" priority="90">
      <formula>F31&lt;0.01041666665</formula>
    </cfRule>
  </conditionalFormatting>
  <conditionalFormatting sqref="F21">
    <cfRule type="cellIs" dxfId="902" priority="87" operator="lessThanOrEqual">
      <formula>0</formula>
    </cfRule>
    <cfRule type="expression" dxfId="901" priority="88">
      <formula>F32&lt;0.01041666665</formula>
    </cfRule>
  </conditionalFormatting>
  <conditionalFormatting sqref="F22">
    <cfRule type="cellIs" dxfId="900" priority="85" operator="lessThanOrEqual">
      <formula>0</formula>
    </cfRule>
    <cfRule type="expression" dxfId="899" priority="86">
      <formula>F33&lt;0.01041666665</formula>
    </cfRule>
  </conditionalFormatting>
  <conditionalFormatting sqref="F23">
    <cfRule type="cellIs" dxfId="898" priority="83" operator="lessThanOrEqual">
      <formula>0</formula>
    </cfRule>
    <cfRule type="expression" dxfId="897" priority="84">
      <formula>F34&lt;0.01041666665</formula>
    </cfRule>
  </conditionalFormatting>
  <conditionalFormatting sqref="F24">
    <cfRule type="cellIs" dxfId="896" priority="81" operator="lessThanOrEqual">
      <formula>0</formula>
    </cfRule>
    <cfRule type="expression" dxfId="895" priority="82">
      <formula>F35&lt;0.01041666665</formula>
    </cfRule>
  </conditionalFormatting>
  <conditionalFormatting sqref="F25">
    <cfRule type="cellIs" dxfId="894" priority="79" operator="lessThanOrEqual">
      <formula>0</formula>
    </cfRule>
    <cfRule type="expression" dxfId="893" priority="80">
      <formula>F36&lt;0.01041666665</formula>
    </cfRule>
  </conditionalFormatting>
  <conditionalFormatting sqref="F26">
    <cfRule type="cellIs" dxfId="892" priority="77" operator="lessThanOrEqual">
      <formula>0</formula>
    </cfRule>
    <cfRule type="expression" dxfId="891" priority="78">
      <formula>F37&lt;0.01041666665</formula>
    </cfRule>
  </conditionalFormatting>
  <conditionalFormatting sqref="F27">
    <cfRule type="cellIs" dxfId="890" priority="75" operator="lessThanOrEqual">
      <formula>0</formula>
    </cfRule>
    <cfRule type="expression" dxfId="889" priority="76">
      <formula>F38&lt;0.01041666665</formula>
    </cfRule>
  </conditionalFormatting>
  <conditionalFormatting sqref="F28">
    <cfRule type="cellIs" dxfId="888" priority="73" operator="lessThanOrEqual">
      <formula>0</formula>
    </cfRule>
    <cfRule type="expression" dxfId="887" priority="74">
      <formula>F39&lt;0.01041666665</formula>
    </cfRule>
  </conditionalFormatting>
  <conditionalFormatting sqref="I18">
    <cfRule type="cellIs" dxfId="886" priority="71" operator="lessThanOrEqual">
      <formula>0</formula>
    </cfRule>
    <cfRule type="expression" dxfId="885" priority="72">
      <formula>I29&lt;0.01041666665</formula>
    </cfRule>
  </conditionalFormatting>
  <conditionalFormatting sqref="I19">
    <cfRule type="cellIs" dxfId="884" priority="69" operator="lessThanOrEqual">
      <formula>0</formula>
    </cfRule>
    <cfRule type="expression" dxfId="883" priority="70">
      <formula>I30&lt;0.01041666665</formula>
    </cfRule>
  </conditionalFormatting>
  <conditionalFormatting sqref="I20">
    <cfRule type="cellIs" dxfId="882" priority="67" operator="lessThanOrEqual">
      <formula>0</formula>
    </cfRule>
    <cfRule type="expression" dxfId="881" priority="68">
      <formula>I31&lt;0.01041666665</formula>
    </cfRule>
  </conditionalFormatting>
  <conditionalFormatting sqref="I21">
    <cfRule type="cellIs" dxfId="880" priority="65" operator="lessThanOrEqual">
      <formula>0</formula>
    </cfRule>
    <cfRule type="expression" dxfId="879" priority="66">
      <formula>I32&lt;0.01041666665</formula>
    </cfRule>
  </conditionalFormatting>
  <conditionalFormatting sqref="I22">
    <cfRule type="cellIs" dxfId="878" priority="63" operator="lessThanOrEqual">
      <formula>0</formula>
    </cfRule>
    <cfRule type="expression" dxfId="877" priority="64">
      <formula>I33&lt;0.01041666665</formula>
    </cfRule>
  </conditionalFormatting>
  <conditionalFormatting sqref="I23">
    <cfRule type="cellIs" dxfId="876" priority="61" operator="lessThanOrEqual">
      <formula>0</formula>
    </cfRule>
    <cfRule type="expression" dxfId="875" priority="62">
      <formula>I34&lt;0.01041666665</formula>
    </cfRule>
  </conditionalFormatting>
  <conditionalFormatting sqref="I24">
    <cfRule type="cellIs" dxfId="874" priority="59" operator="lessThanOrEqual">
      <formula>0</formula>
    </cfRule>
    <cfRule type="expression" dxfId="873" priority="60">
      <formula>I35&lt;0.01041666665</formula>
    </cfRule>
  </conditionalFormatting>
  <conditionalFormatting sqref="I25">
    <cfRule type="cellIs" dxfId="872" priority="57" operator="lessThanOrEqual">
      <formula>0</formula>
    </cfRule>
    <cfRule type="expression" dxfId="871" priority="58">
      <formula>I36&lt;0.01041666665</formula>
    </cfRule>
  </conditionalFormatting>
  <conditionalFormatting sqref="I26">
    <cfRule type="cellIs" dxfId="870" priority="55" operator="lessThanOrEqual">
      <formula>0</formula>
    </cfRule>
    <cfRule type="expression" dxfId="869" priority="56">
      <formula>I37&lt;0.01041666665</formula>
    </cfRule>
  </conditionalFormatting>
  <conditionalFormatting sqref="I27">
    <cfRule type="cellIs" dxfId="868" priority="53" operator="lessThanOrEqual">
      <formula>0</formula>
    </cfRule>
    <cfRule type="expression" dxfId="867" priority="54">
      <formula>I38&lt;0.01041666665</formula>
    </cfRule>
  </conditionalFormatting>
  <conditionalFormatting sqref="I28">
    <cfRule type="cellIs" dxfId="866" priority="51" operator="lessThanOrEqual">
      <formula>0</formula>
    </cfRule>
    <cfRule type="expression" dxfId="865" priority="52">
      <formula>I39&lt;0.01041666665</formula>
    </cfRule>
  </conditionalFormatting>
  <conditionalFormatting sqref="L18">
    <cfRule type="cellIs" dxfId="864" priority="49" operator="lessThanOrEqual">
      <formula>0</formula>
    </cfRule>
    <cfRule type="expression" dxfId="863" priority="50">
      <formula>L29&lt;0.01041666665</formula>
    </cfRule>
  </conditionalFormatting>
  <conditionalFormatting sqref="L19">
    <cfRule type="cellIs" dxfId="862" priority="47" operator="lessThanOrEqual">
      <formula>0</formula>
    </cfRule>
    <cfRule type="expression" dxfId="861" priority="48">
      <formula>L30&lt;0.01041666665</formula>
    </cfRule>
  </conditionalFormatting>
  <conditionalFormatting sqref="L20">
    <cfRule type="cellIs" dxfId="860" priority="45" operator="lessThanOrEqual">
      <formula>0</formula>
    </cfRule>
    <cfRule type="expression" dxfId="859" priority="46">
      <formula>L31&lt;0.01041666665</formula>
    </cfRule>
  </conditionalFormatting>
  <conditionalFormatting sqref="L21">
    <cfRule type="cellIs" dxfId="858" priority="43" operator="lessThanOrEqual">
      <formula>0</formula>
    </cfRule>
    <cfRule type="expression" dxfId="857" priority="44">
      <formula>L32&lt;0.01041666665</formula>
    </cfRule>
  </conditionalFormatting>
  <conditionalFormatting sqref="L22">
    <cfRule type="cellIs" dxfId="856" priority="41" operator="lessThanOrEqual">
      <formula>0</formula>
    </cfRule>
    <cfRule type="expression" dxfId="855" priority="42">
      <formula>L33&lt;0.01041666665</formula>
    </cfRule>
  </conditionalFormatting>
  <conditionalFormatting sqref="L23">
    <cfRule type="cellIs" dxfId="854" priority="39" operator="lessThanOrEqual">
      <formula>0</formula>
    </cfRule>
    <cfRule type="expression" dxfId="853" priority="40">
      <formula>L34&lt;0.01041666665</formula>
    </cfRule>
  </conditionalFormatting>
  <conditionalFormatting sqref="L24">
    <cfRule type="cellIs" dxfId="852" priority="37" operator="lessThanOrEqual">
      <formula>0</formula>
    </cfRule>
    <cfRule type="expression" dxfId="851" priority="38">
      <formula>L35&lt;0.01041666665</formula>
    </cfRule>
  </conditionalFormatting>
  <conditionalFormatting sqref="L25">
    <cfRule type="cellIs" dxfId="850" priority="35" operator="lessThanOrEqual">
      <formula>0</formula>
    </cfRule>
    <cfRule type="expression" dxfId="849" priority="36">
      <formula>L36&lt;0.01041666665</formula>
    </cfRule>
  </conditionalFormatting>
  <conditionalFormatting sqref="L26">
    <cfRule type="cellIs" dxfId="848" priority="33" operator="lessThanOrEqual">
      <formula>0</formula>
    </cfRule>
    <cfRule type="expression" dxfId="847" priority="34">
      <formula>L37&lt;0.01041666665</formula>
    </cfRule>
  </conditionalFormatting>
  <conditionalFormatting sqref="L27">
    <cfRule type="cellIs" dxfId="846" priority="31" operator="lessThanOrEqual">
      <formula>0</formula>
    </cfRule>
    <cfRule type="expression" dxfId="845" priority="32">
      <formula>L38&lt;0.01041666665</formula>
    </cfRule>
  </conditionalFormatting>
  <conditionalFormatting sqref="L28">
    <cfRule type="cellIs" dxfId="844" priority="29" operator="lessThanOrEqual">
      <formula>0</formula>
    </cfRule>
    <cfRule type="expression" dxfId="843" priority="30">
      <formula>L39&lt;0.01041666665</formula>
    </cfRule>
  </conditionalFormatting>
  <conditionalFormatting sqref="O18">
    <cfRule type="cellIs" dxfId="842" priority="27" operator="lessThanOrEqual">
      <formula>0</formula>
    </cfRule>
    <cfRule type="expression" dxfId="841" priority="28">
      <formula>O29&lt;0.01041666665</formula>
    </cfRule>
  </conditionalFormatting>
  <conditionalFormatting sqref="O19">
    <cfRule type="cellIs" dxfId="840" priority="25" operator="lessThanOrEqual">
      <formula>0</formula>
    </cfRule>
    <cfRule type="expression" dxfId="839" priority="26">
      <formula>O30&lt;0.01041666665</formula>
    </cfRule>
  </conditionalFormatting>
  <conditionalFormatting sqref="O20">
    <cfRule type="cellIs" dxfId="838" priority="23" operator="lessThanOrEqual">
      <formula>0</formula>
    </cfRule>
    <cfRule type="expression" dxfId="837" priority="24">
      <formula>O31&lt;0.01041666665</formula>
    </cfRule>
  </conditionalFormatting>
  <conditionalFormatting sqref="O21">
    <cfRule type="cellIs" dxfId="836" priority="21" operator="lessThanOrEqual">
      <formula>0</formula>
    </cfRule>
    <cfRule type="expression" dxfId="835" priority="22">
      <formula>O32&lt;0.01041666665</formula>
    </cfRule>
  </conditionalFormatting>
  <conditionalFormatting sqref="O22">
    <cfRule type="cellIs" dxfId="834" priority="19" operator="lessThanOrEqual">
      <formula>0</formula>
    </cfRule>
    <cfRule type="expression" dxfId="833" priority="20">
      <formula>O33&lt;0.01041666665</formula>
    </cfRule>
  </conditionalFormatting>
  <conditionalFormatting sqref="O23">
    <cfRule type="cellIs" dxfId="832" priority="17" operator="lessThanOrEqual">
      <formula>0</formula>
    </cfRule>
    <cfRule type="expression" dxfId="831" priority="18">
      <formula>O34&lt;0.01041666665</formula>
    </cfRule>
  </conditionalFormatting>
  <conditionalFormatting sqref="O24">
    <cfRule type="cellIs" dxfId="830" priority="15" operator="lessThanOrEqual">
      <formula>0</formula>
    </cfRule>
    <cfRule type="expression" dxfId="829" priority="16">
      <formula>O35&lt;0.01041666665</formula>
    </cfRule>
  </conditionalFormatting>
  <conditionalFormatting sqref="O25">
    <cfRule type="cellIs" dxfId="828" priority="13" operator="lessThanOrEqual">
      <formula>0</formula>
    </cfRule>
    <cfRule type="expression" dxfId="827" priority="14">
      <formula>O36&lt;0.01041666665</formula>
    </cfRule>
  </conditionalFormatting>
  <conditionalFormatting sqref="O26">
    <cfRule type="cellIs" dxfId="826" priority="11" operator="lessThanOrEqual">
      <formula>0</formula>
    </cfRule>
    <cfRule type="expression" dxfId="825" priority="12">
      <formula>O37&lt;0.01041666665</formula>
    </cfRule>
  </conditionalFormatting>
  <conditionalFormatting sqref="O27">
    <cfRule type="cellIs" dxfId="824" priority="9" operator="lessThanOrEqual">
      <formula>0</formula>
    </cfRule>
    <cfRule type="expression" dxfId="823" priority="10">
      <formula>O38&lt;0.01041666665</formula>
    </cfRule>
  </conditionalFormatting>
  <conditionalFormatting sqref="O28">
    <cfRule type="cellIs" dxfId="822" priority="7" operator="lessThanOrEqual">
      <formula>0</formula>
    </cfRule>
    <cfRule type="expression" dxfId="821" priority="8">
      <formula>O39&lt;0.01041666665</formula>
    </cfRule>
  </conditionalFormatting>
  <conditionalFormatting sqref="C20">
    <cfRule type="cellIs" dxfId="820" priority="5" operator="lessThanOrEqual">
      <formula>0</formula>
    </cfRule>
    <cfRule type="expression" dxfId="819" priority="6">
      <formula>C31&lt;0.01041666665</formula>
    </cfRule>
  </conditionalFormatting>
  <conditionalFormatting sqref="C18">
    <cfRule type="cellIs" dxfId="818" priority="3" operator="lessThanOrEqual">
      <formula>0</formula>
    </cfRule>
    <cfRule type="expression" dxfId="817" priority="4">
      <formula>C29&lt;0.01041666665</formula>
    </cfRule>
  </conditionalFormatting>
  <conditionalFormatting sqref="C19">
    <cfRule type="cellIs" dxfId="816" priority="1" operator="lessThanOrEqual">
      <formula>0</formula>
    </cfRule>
    <cfRule type="expression" dxfId="815" priority="2">
      <formula>C30&lt;0.01041666665</formula>
    </cfRule>
  </conditionalFormatting>
  <dataValidations count="2">
    <dataValidation type="list" allowBlank="1" showInputMessage="1" showErrorMessage="1" sqref="C6:M6" xr:uid="{00000000-0002-0000-0000-000000000000}">
      <formula1>Pos</formula1>
    </dataValidation>
    <dataValidation allowBlank="1" showInputMessage="1" sqref="C7:M8 B18:O28" xr:uid="{00000000-0002-0000-0000-000001000000}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Valider">
                <anchor moveWithCells="1" sizeWithCells="1">
                  <from>
                    <xdr:col>13</xdr:col>
                    <xdr:colOff>342900</xdr:colOff>
                    <xdr:row>5</xdr:row>
                    <xdr:rowOff>123825</xdr:rowOff>
                  </from>
                  <to>
                    <xdr:col>15</xdr:col>
                    <xdr:colOff>142875</xdr:colOff>
                    <xdr:row>5</xdr:row>
                    <xdr:rowOff>390525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Paramètres!$D$2</xm:f>
          </x14:formula1>
          <xm:sqref>G1:H1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U48"/>
  <sheetViews>
    <sheetView zoomScale="85" zoomScaleNormal="85" workbookViewId="0">
      <selection activeCell="N19" sqref="N19"/>
    </sheetView>
  </sheetViews>
  <sheetFormatPr baseColWidth="10" defaultRowHeight="15" x14ac:dyDescent="0.25"/>
  <cols>
    <col min="1" max="16" width="14.7109375" customWidth="1"/>
    <col min="17" max="21" width="18.7109375" customWidth="1"/>
  </cols>
  <sheetData>
    <row r="1" spans="1:21" x14ac:dyDescent="0.25">
      <c r="A1" s="122"/>
      <c r="B1" s="122"/>
      <c r="C1" s="122"/>
      <c r="D1" s="123"/>
      <c r="E1" s="120" t="s">
        <v>0</v>
      </c>
      <c r="F1" s="121"/>
      <c r="G1" s="118"/>
      <c r="H1" s="119"/>
      <c r="I1" s="124"/>
      <c r="J1" s="125"/>
      <c r="K1" s="125"/>
      <c r="L1" s="125"/>
    </row>
    <row r="3" spans="1:21" ht="15.75" thickBot="1" x14ac:dyDescent="0.3">
      <c r="A3" s="132" t="s">
        <v>34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</row>
    <row r="4" spans="1:21" ht="45" customHeight="1" thickTop="1" thickBot="1" x14ac:dyDescent="0.3">
      <c r="A4" s="128" t="s">
        <v>36</v>
      </c>
      <c r="B4" s="129"/>
      <c r="C4" s="78">
        <f>IF(Samedi!C9&lt;=Paramètres!$H$5,IF(Samedi!C12&gt;Paramètres!$H$6,Dimanche!C7+Paramètres!$H$6,Dimanche!C7+Samedi!C12),IF(Samedi!C12&lt;Paramètres!$H$5,Dimanche!C7+Samedi!C12,Dimanche!C7+Paramètres!$H$5))</f>
        <v>0.41666666666666669</v>
      </c>
      <c r="D4" s="78">
        <f>IF(Samedi!D9&lt;=Paramètres!$H$5,IF(Samedi!D12&gt;Paramètres!$H$6,Dimanche!D7+Paramètres!$H$6,Dimanche!D7+Samedi!D12),IF(Samedi!D12&lt;Paramètres!$H$5,Dimanche!D7+Samedi!D12,Dimanche!D7+Paramètres!$H$5))</f>
        <v>0.41666666666666669</v>
      </c>
      <c r="E4" s="78">
        <f>IF(Samedi!E9&lt;=Paramètres!$H$5,IF(Samedi!E12&gt;Paramètres!$H$6,Dimanche!E7+Paramètres!$H$6,Dimanche!E7+Samedi!E12),IF(Samedi!E12&lt;Paramètres!$H$5,Dimanche!E7+Samedi!E12,Dimanche!E7+Paramètres!$H$5))</f>
        <v>0.41666666666666669</v>
      </c>
      <c r="F4" s="78">
        <f>IF(Samedi!F9&lt;=Paramètres!$H$5,IF(Samedi!F12&gt;Paramètres!$H$6,Dimanche!F7+Paramètres!$H$6,Dimanche!F7+Samedi!F12),IF(Samedi!F12&lt;Paramètres!$H$5,Dimanche!F7+Samedi!F12,Dimanche!F7+Paramètres!$H$5))</f>
        <v>0.41666666666666669</v>
      </c>
      <c r="G4" s="78">
        <f>IF(Samedi!G9&lt;=Paramètres!$H$5,IF(Samedi!G12&gt;Paramètres!$H$6,Dimanche!G7+Paramètres!$H$6,Dimanche!G7+Samedi!G12),IF(Samedi!G12&lt;Paramètres!$H$5,Dimanche!G7+Samedi!G12,Dimanche!G7+Paramètres!$H$5))</f>
        <v>0.41666666666666669</v>
      </c>
      <c r="H4" s="78">
        <f>IF(Samedi!H9&lt;=Paramètres!$H$5,IF(Samedi!H12&gt;Paramètres!$H$6,Dimanche!H7+Paramètres!$H$6,Dimanche!H7+Samedi!H12),IF(Samedi!H12&lt;Paramètres!$H$5,Dimanche!H7+Samedi!H12,Dimanche!H7+Paramètres!$H$5))</f>
        <v>0.41666666666666669</v>
      </c>
      <c r="I4" s="78">
        <f>IF(Samedi!I9&lt;=Paramètres!$H$5,IF(Samedi!I12&gt;Paramètres!$H$6,Dimanche!I7+Paramètres!$H$6,Dimanche!I7+Samedi!I12),IF(Samedi!I12&lt;Paramètres!$H$5,Dimanche!I7+Samedi!I12,Dimanche!I7+Paramètres!$H$5))</f>
        <v>0.41666666666666669</v>
      </c>
      <c r="J4" s="78">
        <f>IF(Samedi!J9&lt;=Paramètres!$H$5,IF(Samedi!J12&gt;Paramètres!$H$6,Dimanche!J7+Paramètres!$H$6,Dimanche!J7+Samedi!J12),IF(Samedi!J12&lt;Paramètres!$H$5,Dimanche!J7+Samedi!J12,Dimanche!J7+Paramètres!$H$5))</f>
        <v>0.41666666666666669</v>
      </c>
      <c r="K4" s="78">
        <f>IF(Samedi!K9&lt;=Paramètres!$H$5,IF(Samedi!K12&gt;Paramètres!$H$6,Dimanche!K7+Paramètres!$H$6,Dimanche!K7+Samedi!K12),IF(Samedi!K12&lt;Paramètres!$H$5,Dimanche!K7+Samedi!K12,Dimanche!K7+Paramètres!$H$5))</f>
        <v>0.41666666666666669</v>
      </c>
      <c r="L4" s="78">
        <f>IF(Samedi!L9&lt;=Paramètres!$H$5,IF(Samedi!L12&gt;Paramètres!$H$6,Dimanche!L7+Paramètres!$H$6,Dimanche!L7+Samedi!L12),IF(Samedi!L12&lt;Paramètres!$H$5,Dimanche!L7+Samedi!L12,Dimanche!L7+Paramètres!$H$5))</f>
        <v>0.41666666666666669</v>
      </c>
      <c r="M4" s="80">
        <f>IF(Samedi!M9&lt;=Paramètres!$H$5,IF(Samedi!M12&gt;Paramètres!$H$6,Dimanche!M7+Paramètres!$H$6,Dimanche!M7+Samedi!M12),IF(Samedi!M12&lt;Paramètres!$H$5,Dimanche!M7+Samedi!M12,Dimanche!M7+Paramètres!$H$5))</f>
        <v>0.41666666666666669</v>
      </c>
      <c r="N4" s="62"/>
    </row>
    <row r="5" spans="1:21" ht="15.75" thickTop="1" x14ac:dyDescent="0.25">
      <c r="A5" s="126" t="s">
        <v>37</v>
      </c>
      <c r="B5" s="127"/>
      <c r="C5" s="100" t="s">
        <v>44</v>
      </c>
      <c r="D5" s="100" t="s">
        <v>55</v>
      </c>
      <c r="E5" s="100" t="s">
        <v>56</v>
      </c>
      <c r="F5" s="100" t="s">
        <v>47</v>
      </c>
      <c r="G5" s="100" t="s">
        <v>48</v>
      </c>
      <c r="H5" s="100" t="s">
        <v>57</v>
      </c>
      <c r="I5" s="100" t="s">
        <v>50</v>
      </c>
      <c r="J5" s="100" t="s">
        <v>51</v>
      </c>
      <c r="K5" s="100" t="s">
        <v>52</v>
      </c>
      <c r="L5" s="100" t="s">
        <v>58</v>
      </c>
      <c r="M5" s="43" t="s">
        <v>59</v>
      </c>
    </row>
    <row r="6" spans="1:21" ht="45" customHeight="1" x14ac:dyDescent="0.25">
      <c r="A6" s="112" t="s">
        <v>1</v>
      </c>
      <c r="B6" s="113"/>
      <c r="C6" s="54"/>
      <c r="D6" s="54"/>
      <c r="E6" s="54"/>
      <c r="F6" s="54"/>
      <c r="G6" s="54"/>
      <c r="H6" s="54"/>
      <c r="I6" s="54"/>
      <c r="J6" s="54"/>
      <c r="K6" s="54"/>
      <c r="L6" s="54"/>
      <c r="M6" s="70"/>
    </row>
    <row r="7" spans="1:21" ht="45" customHeight="1" x14ac:dyDescent="0.25">
      <c r="A7" s="130" t="s">
        <v>26</v>
      </c>
      <c r="B7" s="131"/>
      <c r="C7" s="19"/>
      <c r="D7" s="19"/>
      <c r="E7" s="19"/>
      <c r="F7" s="19"/>
      <c r="G7" s="19"/>
      <c r="H7" s="19"/>
      <c r="I7" s="19"/>
      <c r="J7" s="19"/>
      <c r="K7" s="19"/>
      <c r="L7" s="19"/>
      <c r="M7" s="73"/>
      <c r="N7" s="62"/>
    </row>
    <row r="8" spans="1:21" ht="45" customHeight="1" x14ac:dyDescent="0.25">
      <c r="A8" s="130" t="s">
        <v>27</v>
      </c>
      <c r="B8" s="131"/>
      <c r="C8" s="19"/>
      <c r="D8" s="19"/>
      <c r="E8" s="19"/>
      <c r="F8" s="19"/>
      <c r="G8" s="19"/>
      <c r="H8" s="19"/>
      <c r="I8" s="19"/>
      <c r="J8" s="19"/>
      <c r="K8" s="19"/>
      <c r="L8" s="19"/>
      <c r="M8" s="73"/>
      <c r="N8" s="62"/>
    </row>
    <row r="9" spans="1:21" ht="45" customHeight="1" x14ac:dyDescent="0.25">
      <c r="A9" s="130" t="s">
        <v>28</v>
      </c>
      <c r="B9" s="131"/>
      <c r="C9" s="19">
        <f>C8-C7</f>
        <v>0</v>
      </c>
      <c r="D9" s="19">
        <f t="shared" ref="D9:L9" si="0">D8-D7</f>
        <v>0</v>
      </c>
      <c r="E9" s="19">
        <f t="shared" si="0"/>
        <v>0</v>
      </c>
      <c r="F9" s="19">
        <f t="shared" si="0"/>
        <v>0</v>
      </c>
      <c r="G9" s="19">
        <f t="shared" si="0"/>
        <v>0</v>
      </c>
      <c r="H9" s="19">
        <f t="shared" si="0"/>
        <v>0</v>
      </c>
      <c r="I9" s="19">
        <f t="shared" si="0"/>
        <v>0</v>
      </c>
      <c r="J9" s="19">
        <f t="shared" si="0"/>
        <v>0</v>
      </c>
      <c r="K9" s="19">
        <f t="shared" si="0"/>
        <v>0</v>
      </c>
      <c r="L9" s="19">
        <f t="shared" si="0"/>
        <v>0</v>
      </c>
      <c r="M9" s="73">
        <f t="shared" ref="M9" si="1">M8-M7</f>
        <v>0</v>
      </c>
      <c r="N9" s="62"/>
    </row>
    <row r="10" spans="1:21" ht="45" customHeight="1" x14ac:dyDescent="0.25">
      <c r="A10" s="130" t="s">
        <v>29</v>
      </c>
      <c r="B10" s="131"/>
      <c r="C10" s="28">
        <f>Samedi!C11</f>
        <v>0</v>
      </c>
      <c r="D10" s="28">
        <f>Samedi!D11</f>
        <v>0</v>
      </c>
      <c r="E10" s="28">
        <f>Samedi!E11</f>
        <v>0</v>
      </c>
      <c r="F10" s="28">
        <f>Samedi!F11</f>
        <v>0</v>
      </c>
      <c r="G10" s="28">
        <f>Samedi!G11</f>
        <v>0</v>
      </c>
      <c r="H10" s="28">
        <f>Samedi!H11</f>
        <v>0</v>
      </c>
      <c r="I10" s="28">
        <f>Samedi!I11</f>
        <v>0</v>
      </c>
      <c r="J10" s="28">
        <f>Samedi!J11</f>
        <v>0</v>
      </c>
      <c r="K10" s="28">
        <f>Samedi!K11</f>
        <v>0</v>
      </c>
      <c r="L10" s="28">
        <f>Samedi!L11</f>
        <v>0</v>
      </c>
      <c r="M10" s="74">
        <f>Samedi!M11</f>
        <v>0</v>
      </c>
      <c r="N10" s="62"/>
    </row>
    <row r="11" spans="1:21" ht="45" customHeight="1" x14ac:dyDescent="0.25">
      <c r="A11" s="130" t="s">
        <v>30</v>
      </c>
      <c r="B11" s="131"/>
      <c r="C11" s="29">
        <f t="shared" ref="C11:M11" si="2">C9+C10</f>
        <v>0</v>
      </c>
      <c r="D11" s="29">
        <f t="shared" si="2"/>
        <v>0</v>
      </c>
      <c r="E11" s="29">
        <f t="shared" si="2"/>
        <v>0</v>
      </c>
      <c r="F11" s="29">
        <f t="shared" si="2"/>
        <v>0</v>
      </c>
      <c r="G11" s="29">
        <f t="shared" si="2"/>
        <v>0</v>
      </c>
      <c r="H11" s="29">
        <f t="shared" si="2"/>
        <v>0</v>
      </c>
      <c r="I11" s="29">
        <f t="shared" si="2"/>
        <v>0</v>
      </c>
      <c r="J11" s="29">
        <f t="shared" si="2"/>
        <v>0</v>
      </c>
      <c r="K11" s="29">
        <f t="shared" si="2"/>
        <v>0</v>
      </c>
      <c r="L11" s="29">
        <f t="shared" si="2"/>
        <v>0</v>
      </c>
      <c r="M11" s="29">
        <f t="shared" si="2"/>
        <v>0</v>
      </c>
      <c r="N11" s="62"/>
    </row>
    <row r="12" spans="1:21" ht="45" customHeight="1" x14ac:dyDescent="0.25">
      <c r="A12" s="112" t="s">
        <v>31</v>
      </c>
      <c r="B12" s="113"/>
      <c r="C12" s="76">
        <f>IF(Dimanche!C11&lt;Paramètres!$H$2,Paramètres!$H$3,Paramètres!$H$4-C11)</f>
        <v>1.4583333333333333</v>
      </c>
      <c r="D12" s="76">
        <f>IF(Dimanche!D11&lt;Paramètres!$H$2,Paramètres!$H$3+Samedi!D11-D11,Paramètres!$H$4-D11)</f>
        <v>1.4583333333333333</v>
      </c>
      <c r="E12" s="76">
        <f>IF(Dimanche!E11&lt;Paramètres!$H$2,Paramètres!$H$3+Samedi!E11-E11,Paramètres!$H$4-E11)</f>
        <v>1.4583333333333333</v>
      </c>
      <c r="F12" s="76">
        <f>IF(Dimanche!F11&lt;Paramètres!$H$2,Paramètres!$H$3+Samedi!F11-F11,Paramètres!$H$4-F11)</f>
        <v>1.4583333333333333</v>
      </c>
      <c r="G12" s="76">
        <f>IF(Dimanche!G11&lt;Paramètres!$H$2,Paramètres!$H$3+Samedi!G11-G11,Paramètres!$H$4-G11)</f>
        <v>1.4583333333333333</v>
      </c>
      <c r="H12" s="76">
        <f>IF(Dimanche!H11&lt;Paramètres!$H$2,Paramètres!$H$3+Samedi!H11-H11,Paramètres!$H$4-H11)</f>
        <v>1.4583333333333333</v>
      </c>
      <c r="I12" s="76">
        <f>IF(Dimanche!I11&lt;Paramètres!$H$2,Paramètres!$H$3+Samedi!I11-I11,Paramètres!$H$4-I11)</f>
        <v>1.4583333333333333</v>
      </c>
      <c r="J12" s="76">
        <f>IF(Dimanche!J11&lt;Paramètres!$H$2,Paramètres!$H$3+Samedi!J11-J11,Paramètres!$H$4-J11)</f>
        <v>1.4583333333333333</v>
      </c>
      <c r="K12" s="76">
        <f>IF(Dimanche!K11&lt;Paramètres!$H$2,Paramètres!$H$3+Samedi!K11-K11,Paramètres!$H$4-K11)</f>
        <v>1.4583333333333333</v>
      </c>
      <c r="L12" s="76">
        <f>IF(Dimanche!L11&lt;Paramètres!$H$2,Paramètres!$H$3+Samedi!L11-L11,Paramètres!$H$4-L11)</f>
        <v>1.4583333333333333</v>
      </c>
      <c r="M12" s="77">
        <f>IF(Dimanche!M11&lt;Paramètres!$H$2,Paramètres!$H$3+Samedi!M11-M11,Paramètres!$H$4-M11)</f>
        <v>1.4583333333333333</v>
      </c>
      <c r="N12" s="62"/>
    </row>
    <row r="13" spans="1:21" ht="45" customHeight="1" thickBot="1" x14ac:dyDescent="0.3">
      <c r="A13" s="110" t="s">
        <v>32</v>
      </c>
      <c r="B13" s="111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61"/>
      <c r="N13" s="62"/>
    </row>
    <row r="14" spans="1:21" ht="16.5" thickTop="1" thickBot="1" x14ac:dyDescent="0.3">
      <c r="A14" s="7"/>
      <c r="B14" s="7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21" ht="15.75" thickTop="1" x14ac:dyDescent="0.25">
      <c r="A15" s="132" t="s">
        <v>35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Q15" s="114" t="s">
        <v>42</v>
      </c>
      <c r="R15" s="115"/>
      <c r="T15" s="114" t="s">
        <v>43</v>
      </c>
      <c r="U15" s="115"/>
    </row>
    <row r="16" spans="1:21" ht="15.75" thickBot="1" x14ac:dyDescent="0.3">
      <c r="Q16" s="116"/>
      <c r="R16" s="117"/>
      <c r="T16" s="116"/>
      <c r="U16" s="117"/>
    </row>
    <row r="17" spans="1:21" ht="45" customHeight="1" thickTop="1" thickBot="1" x14ac:dyDescent="0.3">
      <c r="A17" s="5"/>
      <c r="B17" s="84" t="s">
        <v>39</v>
      </c>
      <c r="C17" s="85" t="s">
        <v>40</v>
      </c>
      <c r="D17" s="85" t="s">
        <v>20</v>
      </c>
      <c r="E17" s="84" t="s">
        <v>39</v>
      </c>
      <c r="F17" s="85" t="s">
        <v>40</v>
      </c>
      <c r="G17" s="85" t="s">
        <v>20</v>
      </c>
      <c r="H17" s="84" t="s">
        <v>39</v>
      </c>
      <c r="I17" s="85" t="s">
        <v>40</v>
      </c>
      <c r="J17" s="85" t="s">
        <v>20</v>
      </c>
      <c r="K17" s="84" t="s">
        <v>39</v>
      </c>
      <c r="L17" s="85" t="s">
        <v>40</v>
      </c>
      <c r="M17" s="85" t="s">
        <v>20</v>
      </c>
      <c r="N17" s="84" t="s">
        <v>39</v>
      </c>
      <c r="O17" s="85" t="s">
        <v>40</v>
      </c>
      <c r="P17" s="12"/>
      <c r="Q17" s="86" t="s">
        <v>38</v>
      </c>
      <c r="R17" s="82" t="s">
        <v>41</v>
      </c>
      <c r="S17" s="95"/>
      <c r="T17" s="86" t="s">
        <v>38</v>
      </c>
      <c r="U17" s="82" t="s">
        <v>41</v>
      </c>
    </row>
    <row r="18" spans="1:21" ht="45" customHeight="1" thickTop="1" x14ac:dyDescent="0.25">
      <c r="A18" s="23" t="s">
        <v>44</v>
      </c>
      <c r="B18" s="16"/>
      <c r="C18" s="17"/>
      <c r="D18" s="18"/>
      <c r="E18" s="67"/>
      <c r="F18" s="17"/>
      <c r="G18" s="17"/>
      <c r="H18" s="17"/>
      <c r="I18" s="17"/>
      <c r="J18" s="18"/>
      <c r="K18" s="17"/>
      <c r="L18" s="17"/>
      <c r="M18" s="17"/>
      <c r="N18" s="17"/>
      <c r="O18" s="17"/>
      <c r="P18" s="13"/>
      <c r="Q18" s="96">
        <f>(D18-B18)+(G18-E18)+(J18-H18)+(M18-K18)+(P18-N18)</f>
        <v>0</v>
      </c>
      <c r="R18" s="98">
        <f>(E18-D18)+(H18-G18)+(K18-J18)+(N18-M18)</f>
        <v>0</v>
      </c>
      <c r="T18" s="96">
        <f>Q18+Samedi!Q18</f>
        <v>0</v>
      </c>
      <c r="U18" s="98">
        <f>R18+Samedi!R18</f>
        <v>0</v>
      </c>
    </row>
    <row r="19" spans="1:21" ht="45" customHeight="1" x14ac:dyDescent="0.25">
      <c r="A19" s="24" t="s">
        <v>45</v>
      </c>
      <c r="B19" s="16"/>
      <c r="C19" s="17"/>
      <c r="D19" s="18"/>
      <c r="E19" s="19"/>
      <c r="F19" s="17"/>
      <c r="G19" s="17"/>
      <c r="H19" s="19"/>
      <c r="I19" s="17"/>
      <c r="J19" s="17"/>
      <c r="K19" s="17"/>
      <c r="L19" s="17"/>
      <c r="M19" s="17"/>
      <c r="N19" s="17"/>
      <c r="O19" s="17"/>
      <c r="P19" s="13"/>
      <c r="Q19" s="96">
        <f t="shared" ref="Q19:Q28" si="3">(D19-B19)+(G19-E19)+(J19-H19)+(M19-K19)+(P19-N19)</f>
        <v>0</v>
      </c>
      <c r="R19" s="98">
        <f t="shared" ref="R19:R28" si="4">(E19-D19)+(H19-G19)+(K19-J19)+(N19-M19)</f>
        <v>0</v>
      </c>
      <c r="T19" s="96">
        <f>Q19+Samedi!Q19</f>
        <v>0</v>
      </c>
      <c r="U19" s="98">
        <f>R19+Samedi!R19</f>
        <v>0</v>
      </c>
    </row>
    <row r="20" spans="1:21" ht="45" customHeight="1" x14ac:dyDescent="0.25">
      <c r="A20" s="24" t="s">
        <v>46</v>
      </c>
      <c r="B20" s="16"/>
      <c r="C20" s="17"/>
      <c r="D20" s="18"/>
      <c r="E20" s="19"/>
      <c r="F20" s="17"/>
      <c r="G20" s="17"/>
      <c r="H20" s="19"/>
      <c r="I20" s="17"/>
      <c r="J20" s="17"/>
      <c r="K20" s="17"/>
      <c r="L20" s="17"/>
      <c r="M20" s="17"/>
      <c r="N20" s="17"/>
      <c r="O20" s="17"/>
      <c r="P20" s="13"/>
      <c r="Q20" s="96">
        <f t="shared" si="3"/>
        <v>0</v>
      </c>
      <c r="R20" s="98">
        <f t="shared" si="4"/>
        <v>0</v>
      </c>
      <c r="T20" s="96">
        <f>Q20+Samedi!Q20</f>
        <v>0</v>
      </c>
      <c r="U20" s="98">
        <f>R20+Samedi!R20</f>
        <v>0</v>
      </c>
    </row>
    <row r="21" spans="1:21" ht="45" customHeight="1" x14ac:dyDescent="0.25">
      <c r="A21" s="24" t="s">
        <v>47</v>
      </c>
      <c r="B21" s="20"/>
      <c r="C21" s="17"/>
      <c r="D21" s="18"/>
      <c r="E21" s="19"/>
      <c r="F21" s="17"/>
      <c r="G21" s="18"/>
      <c r="H21" s="19"/>
      <c r="I21" s="17"/>
      <c r="J21" s="17"/>
      <c r="K21" s="17"/>
      <c r="L21" s="17"/>
      <c r="M21" s="17"/>
      <c r="N21" s="17"/>
      <c r="O21" s="17"/>
      <c r="P21" s="13"/>
      <c r="Q21" s="96">
        <f t="shared" si="3"/>
        <v>0</v>
      </c>
      <c r="R21" s="98">
        <f t="shared" si="4"/>
        <v>0</v>
      </c>
      <c r="T21" s="96">
        <f>Q21+Samedi!Q21</f>
        <v>0</v>
      </c>
      <c r="U21" s="98">
        <f>R21+Samedi!R21</f>
        <v>0</v>
      </c>
    </row>
    <row r="22" spans="1:21" ht="45" customHeight="1" x14ac:dyDescent="0.25">
      <c r="A22" s="24" t="s">
        <v>48</v>
      </c>
      <c r="B22" s="20"/>
      <c r="C22" s="17"/>
      <c r="D22" s="18"/>
      <c r="E22" s="19"/>
      <c r="F22" s="17"/>
      <c r="G22" s="17"/>
      <c r="H22" s="19"/>
      <c r="I22" s="17"/>
      <c r="J22" s="17"/>
      <c r="K22" s="17"/>
      <c r="L22" s="17"/>
      <c r="M22" s="17"/>
      <c r="N22" s="17"/>
      <c r="O22" s="17"/>
      <c r="P22" s="13"/>
      <c r="Q22" s="96">
        <f t="shared" si="3"/>
        <v>0</v>
      </c>
      <c r="R22" s="98">
        <f t="shared" si="4"/>
        <v>0</v>
      </c>
      <c r="T22" s="96">
        <f>Q22+Samedi!Q22</f>
        <v>0</v>
      </c>
      <c r="U22" s="98">
        <f>R22+Samedi!R22</f>
        <v>0</v>
      </c>
    </row>
    <row r="23" spans="1:21" ht="45" customHeight="1" x14ac:dyDescent="0.25">
      <c r="A23" s="24" t="s">
        <v>49</v>
      </c>
      <c r="B23" s="20"/>
      <c r="C23" s="17"/>
      <c r="D23" s="18"/>
      <c r="E23" s="19"/>
      <c r="F23" s="17"/>
      <c r="G23" s="17"/>
      <c r="H23" s="19"/>
      <c r="I23" s="17"/>
      <c r="J23" s="17"/>
      <c r="K23" s="17"/>
      <c r="L23" s="17"/>
      <c r="M23" s="17"/>
      <c r="N23" s="17"/>
      <c r="O23" s="17"/>
      <c r="P23" s="13"/>
      <c r="Q23" s="96">
        <f t="shared" si="3"/>
        <v>0</v>
      </c>
      <c r="R23" s="98">
        <f t="shared" si="4"/>
        <v>0</v>
      </c>
      <c r="T23" s="96">
        <f>Q23+Samedi!Q23</f>
        <v>0</v>
      </c>
      <c r="U23" s="98">
        <f>R23+Samedi!R23</f>
        <v>0</v>
      </c>
    </row>
    <row r="24" spans="1:21" ht="45" customHeight="1" x14ac:dyDescent="0.25">
      <c r="A24" s="24" t="s">
        <v>50</v>
      </c>
      <c r="B24" s="20"/>
      <c r="C24" s="17"/>
      <c r="D24" s="18"/>
      <c r="E24" s="19"/>
      <c r="F24" s="17"/>
      <c r="G24" s="17"/>
      <c r="H24" s="19"/>
      <c r="I24" s="17"/>
      <c r="J24" s="17"/>
      <c r="K24" s="17"/>
      <c r="L24" s="17"/>
      <c r="M24" s="18"/>
      <c r="N24" s="17"/>
      <c r="O24" s="17"/>
      <c r="P24" s="13"/>
      <c r="Q24" s="96">
        <f t="shared" si="3"/>
        <v>0</v>
      </c>
      <c r="R24" s="98">
        <f t="shared" si="4"/>
        <v>0</v>
      </c>
      <c r="T24" s="96">
        <f>Q24+Samedi!Q24</f>
        <v>0</v>
      </c>
      <c r="U24" s="98">
        <f>R24+Samedi!R24</f>
        <v>0</v>
      </c>
    </row>
    <row r="25" spans="1:21" ht="45" customHeight="1" x14ac:dyDescent="0.25">
      <c r="A25" s="24" t="s">
        <v>51</v>
      </c>
      <c r="B25" s="20"/>
      <c r="C25" s="17"/>
      <c r="D25" s="18"/>
      <c r="E25" s="19"/>
      <c r="F25" s="17"/>
      <c r="G25" s="17"/>
      <c r="H25" s="19"/>
      <c r="I25" s="17"/>
      <c r="J25" s="17"/>
      <c r="K25" s="17"/>
      <c r="L25" s="17"/>
      <c r="M25" s="17"/>
      <c r="N25" s="17"/>
      <c r="O25" s="17"/>
      <c r="P25" s="13"/>
      <c r="Q25" s="96">
        <f t="shared" si="3"/>
        <v>0</v>
      </c>
      <c r="R25" s="98">
        <f t="shared" si="4"/>
        <v>0</v>
      </c>
      <c r="T25" s="96">
        <f>Q25+Samedi!Q25</f>
        <v>0</v>
      </c>
      <c r="U25" s="98">
        <f>R25+Samedi!R25</f>
        <v>0</v>
      </c>
    </row>
    <row r="26" spans="1:21" ht="45" customHeight="1" x14ac:dyDescent="0.25">
      <c r="A26" s="24" t="s">
        <v>52</v>
      </c>
      <c r="B26" s="20"/>
      <c r="C26" s="17"/>
      <c r="D26" s="18"/>
      <c r="E26" s="19"/>
      <c r="F26" s="17"/>
      <c r="G26" s="17"/>
      <c r="H26" s="19"/>
      <c r="I26" s="17"/>
      <c r="J26" s="17"/>
      <c r="K26" s="17"/>
      <c r="L26" s="17"/>
      <c r="M26" s="17"/>
      <c r="N26" s="17"/>
      <c r="O26" s="17"/>
      <c r="P26" s="13"/>
      <c r="Q26" s="96">
        <f t="shared" si="3"/>
        <v>0</v>
      </c>
      <c r="R26" s="98">
        <f t="shared" si="4"/>
        <v>0</v>
      </c>
      <c r="T26" s="96">
        <f>Q26+Samedi!Q26</f>
        <v>0</v>
      </c>
      <c r="U26" s="98">
        <f>R26+Samedi!R26</f>
        <v>0</v>
      </c>
    </row>
    <row r="27" spans="1:21" ht="45" customHeight="1" x14ac:dyDescent="0.25">
      <c r="A27" s="37" t="s">
        <v>53</v>
      </c>
      <c r="B27" s="38"/>
      <c r="C27" s="17"/>
      <c r="D27" s="68"/>
      <c r="E27" s="39"/>
      <c r="F27" s="17"/>
      <c r="G27" s="39"/>
      <c r="H27" s="39"/>
      <c r="I27" s="17"/>
      <c r="J27" s="39"/>
      <c r="K27" s="39"/>
      <c r="L27" s="17"/>
      <c r="M27" s="39"/>
      <c r="N27" s="39"/>
      <c r="O27" s="17"/>
      <c r="P27" s="13"/>
      <c r="Q27" s="96">
        <f t="shared" si="3"/>
        <v>0</v>
      </c>
      <c r="R27" s="98">
        <f t="shared" si="4"/>
        <v>0</v>
      </c>
      <c r="T27" s="96">
        <f>Q27+Samedi!Q27</f>
        <v>0</v>
      </c>
      <c r="U27" s="98">
        <f>R27+Samedi!R27</f>
        <v>0</v>
      </c>
    </row>
    <row r="28" spans="1:21" ht="45" customHeight="1" thickBot="1" x14ac:dyDescent="0.3">
      <c r="A28" s="37" t="s">
        <v>54</v>
      </c>
      <c r="B28" s="21"/>
      <c r="C28" s="17"/>
      <c r="D28" s="69"/>
      <c r="E28" s="22"/>
      <c r="F28" s="17"/>
      <c r="G28" s="22"/>
      <c r="H28" s="22"/>
      <c r="I28" s="17"/>
      <c r="J28" s="22"/>
      <c r="K28" s="22"/>
      <c r="L28" s="17"/>
      <c r="M28" s="22"/>
      <c r="N28" s="22"/>
      <c r="O28" s="17"/>
      <c r="P28" s="13"/>
      <c r="Q28" s="97">
        <f t="shared" si="3"/>
        <v>0</v>
      </c>
      <c r="R28" s="99">
        <f t="shared" si="4"/>
        <v>0</v>
      </c>
      <c r="T28" s="97">
        <f>Q28+Samedi!Q28</f>
        <v>0</v>
      </c>
      <c r="U28" s="99">
        <f>R28+Samedi!R28</f>
        <v>0</v>
      </c>
    </row>
    <row r="29" spans="1:21" ht="15.75" thickTop="1" x14ac:dyDescent="0.25">
      <c r="A29" s="41"/>
      <c r="B29" s="41"/>
      <c r="C29" s="46">
        <f>C18-B18</f>
        <v>0</v>
      </c>
      <c r="D29" s="41"/>
      <c r="E29" s="47"/>
      <c r="F29" s="46">
        <f>F18-H18</f>
        <v>0</v>
      </c>
      <c r="G29" s="41"/>
      <c r="H29" s="41"/>
      <c r="I29" s="46">
        <f>I18-H18</f>
        <v>0</v>
      </c>
      <c r="J29" s="41"/>
      <c r="K29" s="41"/>
      <c r="L29" s="46">
        <f>L18-K18</f>
        <v>0</v>
      </c>
      <c r="M29" s="41"/>
      <c r="N29" s="41"/>
      <c r="O29" s="46">
        <f>O18-N18</f>
        <v>0</v>
      </c>
    </row>
    <row r="30" spans="1:21" x14ac:dyDescent="0.25">
      <c r="C30" s="4">
        <f t="shared" ref="C30:C39" si="5">C19-B19</f>
        <v>0</v>
      </c>
      <c r="F30" s="4">
        <f t="shared" ref="F30:F39" si="6">F19-E19</f>
        <v>0</v>
      </c>
      <c r="I30" s="4">
        <f t="shared" ref="I30:I39" si="7">I19-H19</f>
        <v>0</v>
      </c>
      <c r="L30" s="4">
        <f t="shared" ref="L30:L39" si="8">L19-K19</f>
        <v>0</v>
      </c>
      <c r="O30" s="4">
        <f t="shared" ref="O30:O39" si="9">O19-N19</f>
        <v>0</v>
      </c>
    </row>
    <row r="31" spans="1:21" x14ac:dyDescent="0.25">
      <c r="C31" s="4">
        <f t="shared" si="5"/>
        <v>0</v>
      </c>
      <c r="F31" s="4">
        <f t="shared" si="6"/>
        <v>0</v>
      </c>
      <c r="I31" s="4">
        <f t="shared" si="7"/>
        <v>0</v>
      </c>
      <c r="L31" s="4">
        <f t="shared" si="8"/>
        <v>0</v>
      </c>
      <c r="O31" s="4">
        <f t="shared" si="9"/>
        <v>0</v>
      </c>
    </row>
    <row r="32" spans="1:21" x14ac:dyDescent="0.25">
      <c r="C32" s="4">
        <f t="shared" si="5"/>
        <v>0</v>
      </c>
      <c r="E32" s="9"/>
      <c r="F32" s="4">
        <f t="shared" si="6"/>
        <v>0</v>
      </c>
      <c r="I32" s="4">
        <f t="shared" si="7"/>
        <v>0</v>
      </c>
      <c r="L32" s="4">
        <f t="shared" si="8"/>
        <v>0</v>
      </c>
      <c r="O32" s="4">
        <f t="shared" si="9"/>
        <v>0</v>
      </c>
    </row>
    <row r="33" spans="2:15" x14ac:dyDescent="0.25">
      <c r="B33" s="10"/>
      <c r="C33" s="4">
        <f t="shared" si="5"/>
        <v>0</v>
      </c>
      <c r="E33" s="8"/>
      <c r="F33" s="4">
        <f t="shared" si="6"/>
        <v>0</v>
      </c>
      <c r="I33" s="4">
        <f t="shared" si="7"/>
        <v>0</v>
      </c>
      <c r="L33" s="4">
        <f t="shared" si="8"/>
        <v>0</v>
      </c>
      <c r="O33" s="4">
        <f t="shared" si="9"/>
        <v>0</v>
      </c>
    </row>
    <row r="34" spans="2:15" x14ac:dyDescent="0.25">
      <c r="C34" s="4">
        <f t="shared" si="5"/>
        <v>0</v>
      </c>
      <c r="F34" s="4">
        <f t="shared" si="6"/>
        <v>0</v>
      </c>
      <c r="I34" s="4">
        <f t="shared" si="7"/>
        <v>0</v>
      </c>
      <c r="L34" s="4">
        <f t="shared" si="8"/>
        <v>0</v>
      </c>
      <c r="O34" s="4">
        <f t="shared" si="9"/>
        <v>0</v>
      </c>
    </row>
    <row r="35" spans="2:15" x14ac:dyDescent="0.25">
      <c r="C35" s="4">
        <f t="shared" si="5"/>
        <v>0</v>
      </c>
      <c r="F35" s="4">
        <f t="shared" si="6"/>
        <v>0</v>
      </c>
      <c r="I35" s="4">
        <f t="shared" si="7"/>
        <v>0</v>
      </c>
      <c r="L35" s="4">
        <f t="shared" si="8"/>
        <v>0</v>
      </c>
      <c r="O35" s="4">
        <f t="shared" si="9"/>
        <v>0</v>
      </c>
    </row>
    <row r="36" spans="2:15" x14ac:dyDescent="0.25">
      <c r="C36" s="4">
        <f t="shared" si="5"/>
        <v>0</v>
      </c>
      <c r="F36" s="4">
        <f t="shared" si="6"/>
        <v>0</v>
      </c>
      <c r="I36" s="4">
        <f t="shared" si="7"/>
        <v>0</v>
      </c>
      <c r="L36" s="4">
        <f t="shared" si="8"/>
        <v>0</v>
      </c>
      <c r="O36" s="4">
        <f t="shared" si="9"/>
        <v>0</v>
      </c>
    </row>
    <row r="37" spans="2:15" x14ac:dyDescent="0.25">
      <c r="C37" s="4">
        <f t="shared" si="5"/>
        <v>0</v>
      </c>
      <c r="F37" s="4">
        <f t="shared" si="6"/>
        <v>0</v>
      </c>
      <c r="I37" s="4">
        <f t="shared" si="7"/>
        <v>0</v>
      </c>
      <c r="L37" s="4">
        <f t="shared" si="8"/>
        <v>0</v>
      </c>
      <c r="O37" s="4">
        <f t="shared" si="9"/>
        <v>0</v>
      </c>
    </row>
    <row r="38" spans="2:15" x14ac:dyDescent="0.25">
      <c r="C38" s="4">
        <f t="shared" si="5"/>
        <v>0</v>
      </c>
      <c r="F38" s="4">
        <f t="shared" si="6"/>
        <v>0</v>
      </c>
      <c r="I38" s="4">
        <f t="shared" si="7"/>
        <v>0</v>
      </c>
      <c r="L38" s="4">
        <f t="shared" si="8"/>
        <v>0</v>
      </c>
      <c r="O38" s="4">
        <f t="shared" si="9"/>
        <v>0</v>
      </c>
    </row>
    <row r="39" spans="2:15" x14ac:dyDescent="0.25">
      <c r="C39" s="4">
        <f t="shared" si="5"/>
        <v>0</v>
      </c>
      <c r="F39" s="4">
        <f t="shared" si="6"/>
        <v>0</v>
      </c>
      <c r="I39" s="4">
        <f t="shared" si="7"/>
        <v>0</v>
      </c>
      <c r="L39" s="4">
        <f t="shared" si="8"/>
        <v>0</v>
      </c>
      <c r="O39" s="4">
        <f t="shared" si="9"/>
        <v>0</v>
      </c>
    </row>
    <row r="45" spans="2:15" x14ac:dyDescent="0.25">
      <c r="H45" s="15"/>
    </row>
    <row r="46" spans="2:15" x14ac:dyDescent="0.25">
      <c r="F46" s="14"/>
      <c r="G46" s="14"/>
      <c r="H46" s="15"/>
    </row>
    <row r="47" spans="2:15" x14ac:dyDescent="0.25">
      <c r="K47" s="11"/>
    </row>
    <row r="48" spans="2:15" x14ac:dyDescent="0.25">
      <c r="H48" s="6"/>
    </row>
  </sheetData>
  <mergeCells count="18">
    <mergeCell ref="G1:H1"/>
    <mergeCell ref="I1:L1"/>
    <mergeCell ref="A10:B10"/>
    <mergeCell ref="A9:B9"/>
    <mergeCell ref="A12:B12"/>
    <mergeCell ref="A4:B4"/>
    <mergeCell ref="A1:D1"/>
    <mergeCell ref="E1:F1"/>
    <mergeCell ref="A3:L3"/>
    <mergeCell ref="A5:B5"/>
    <mergeCell ref="A6:B6"/>
    <mergeCell ref="A7:B7"/>
    <mergeCell ref="A8:B8"/>
    <mergeCell ref="Q15:R16"/>
    <mergeCell ref="T15:U16"/>
    <mergeCell ref="A11:B11"/>
    <mergeCell ref="A13:B13"/>
    <mergeCell ref="A15:L15"/>
  </mergeCells>
  <conditionalFormatting sqref="C9:L9">
    <cfRule type="cellIs" dxfId="814" priority="372" operator="greaterThan">
      <formula>0.416666666666667</formula>
    </cfRule>
    <cfRule type="cellIs" dxfId="813" priority="373" operator="between">
      <formula>0.375694444444444</formula>
      <formula>0.416666666666667</formula>
    </cfRule>
    <cfRule type="cellIs" dxfId="812" priority="374" operator="lessThanOrEqual">
      <formula>0.375</formula>
    </cfRule>
  </conditionalFormatting>
  <conditionalFormatting sqref="M9">
    <cfRule type="cellIs" dxfId="811" priority="148" operator="greaterThan">
      <formula>0.416666666666667</formula>
    </cfRule>
    <cfRule type="cellIs" dxfId="810" priority="149" operator="between">
      <formula>0.375694444444444</formula>
      <formula>0.416666666666667</formula>
    </cfRule>
    <cfRule type="cellIs" dxfId="809" priority="150" operator="lessThanOrEqual">
      <formula>0.375</formula>
    </cfRule>
  </conditionalFormatting>
  <conditionalFormatting sqref="C11">
    <cfRule type="cellIs" dxfId="808" priority="142" operator="greaterThan">
      <formula>1.70833333</formula>
    </cfRule>
    <cfRule type="cellIs" dxfId="807" priority="143" operator="between">
      <formula>1.458333333</formula>
      <formula>1.708333333</formula>
    </cfRule>
    <cfRule type="cellIs" dxfId="806" priority="144" operator="lessThanOrEqual">
      <formula>1.4583333333</formula>
    </cfRule>
  </conditionalFormatting>
  <conditionalFormatting sqref="D11">
    <cfRule type="cellIs" dxfId="805" priority="139" operator="greaterThan">
      <formula>1.70833333</formula>
    </cfRule>
    <cfRule type="cellIs" dxfId="804" priority="140" operator="between">
      <formula>1.458333333</formula>
      <formula>1.708333333</formula>
    </cfRule>
    <cfRule type="cellIs" dxfId="803" priority="141" operator="lessThanOrEqual">
      <formula>1.4583333333</formula>
    </cfRule>
  </conditionalFormatting>
  <conditionalFormatting sqref="E11">
    <cfRule type="cellIs" dxfId="802" priority="136" operator="greaterThan">
      <formula>1.70833333</formula>
    </cfRule>
    <cfRule type="cellIs" dxfId="801" priority="137" operator="between">
      <formula>1.458333333</formula>
      <formula>1.708333333</formula>
    </cfRule>
    <cfRule type="cellIs" dxfId="800" priority="138" operator="lessThanOrEqual">
      <formula>1.4583333333</formula>
    </cfRule>
  </conditionalFormatting>
  <conditionalFormatting sqref="F11">
    <cfRule type="cellIs" dxfId="799" priority="133" operator="greaterThan">
      <formula>1.70833333</formula>
    </cfRule>
    <cfRule type="cellIs" dxfId="798" priority="134" operator="between">
      <formula>1.458333333</formula>
      <formula>1.708333333</formula>
    </cfRule>
    <cfRule type="cellIs" dxfId="797" priority="135" operator="lessThanOrEqual">
      <formula>1.4583333333</formula>
    </cfRule>
  </conditionalFormatting>
  <conditionalFormatting sqref="G11">
    <cfRule type="cellIs" dxfId="796" priority="130" operator="greaterThan">
      <formula>1.70833333</formula>
    </cfRule>
    <cfRule type="cellIs" dxfId="795" priority="131" operator="between">
      <formula>1.458333333</formula>
      <formula>1.708333333</formula>
    </cfRule>
    <cfRule type="cellIs" dxfId="794" priority="132" operator="lessThanOrEqual">
      <formula>1.4583333333</formula>
    </cfRule>
  </conditionalFormatting>
  <conditionalFormatting sqref="H11">
    <cfRule type="cellIs" dxfId="793" priority="127" operator="greaterThan">
      <formula>1.70833333</formula>
    </cfRule>
    <cfRule type="cellIs" dxfId="792" priority="128" operator="between">
      <formula>1.458333333</formula>
      <formula>1.708333333</formula>
    </cfRule>
    <cfRule type="cellIs" dxfId="791" priority="129" operator="lessThanOrEqual">
      <formula>1.4583333333</formula>
    </cfRule>
  </conditionalFormatting>
  <conditionalFormatting sqref="I11">
    <cfRule type="cellIs" dxfId="790" priority="124" operator="greaterThan">
      <formula>1.70833333</formula>
    </cfRule>
    <cfRule type="cellIs" dxfId="789" priority="125" operator="between">
      <formula>1.458333333</formula>
      <formula>1.708333333</formula>
    </cfRule>
    <cfRule type="cellIs" dxfId="788" priority="126" operator="lessThanOrEqual">
      <formula>1.4583333333</formula>
    </cfRule>
  </conditionalFormatting>
  <conditionalFormatting sqref="J11">
    <cfRule type="cellIs" dxfId="787" priority="121" operator="greaterThan">
      <formula>1.70833333</formula>
    </cfRule>
    <cfRule type="cellIs" dxfId="786" priority="122" operator="between">
      <formula>1.458333333</formula>
      <formula>1.708333333</formula>
    </cfRule>
    <cfRule type="cellIs" dxfId="785" priority="123" operator="lessThanOrEqual">
      <formula>1.4583333333</formula>
    </cfRule>
  </conditionalFormatting>
  <conditionalFormatting sqref="K11">
    <cfRule type="cellIs" dxfId="784" priority="118" operator="greaterThan">
      <formula>1.70833333</formula>
    </cfRule>
    <cfRule type="cellIs" dxfId="783" priority="119" operator="between">
      <formula>1.458333333</formula>
      <formula>1.708333333</formula>
    </cfRule>
    <cfRule type="cellIs" dxfId="782" priority="120" operator="lessThanOrEqual">
      <formula>1.4583333333</formula>
    </cfRule>
  </conditionalFormatting>
  <conditionalFormatting sqref="L11">
    <cfRule type="cellIs" dxfId="781" priority="115" operator="greaterThan">
      <formula>1.70833333</formula>
    </cfRule>
    <cfRule type="cellIs" dxfId="780" priority="116" operator="between">
      <formula>1.458333333</formula>
      <formula>1.708333333</formula>
    </cfRule>
    <cfRule type="cellIs" dxfId="779" priority="117" operator="lessThanOrEqual">
      <formula>1.4583333333</formula>
    </cfRule>
  </conditionalFormatting>
  <conditionalFormatting sqref="M11">
    <cfRule type="cellIs" dxfId="778" priority="112" operator="greaterThan">
      <formula>1.70833333</formula>
    </cfRule>
    <cfRule type="cellIs" dxfId="777" priority="113" operator="between">
      <formula>1.458333333</formula>
      <formula>1.708333333</formula>
    </cfRule>
    <cfRule type="cellIs" dxfId="776" priority="114" operator="lessThanOrEqual">
      <formula>1.4583333333</formula>
    </cfRule>
  </conditionalFormatting>
  <conditionalFormatting sqref="C4:M4">
    <cfRule type="cellIs" dxfId="775" priority="111" operator="equal">
      <formula>0.416666666666667</formula>
    </cfRule>
  </conditionalFormatting>
  <conditionalFormatting sqref="C18">
    <cfRule type="cellIs" dxfId="774" priority="109" operator="lessThanOrEqual">
      <formula>0</formula>
    </cfRule>
    <cfRule type="expression" dxfId="773" priority="110">
      <formula>C29&lt;0.01041666665</formula>
    </cfRule>
  </conditionalFormatting>
  <conditionalFormatting sqref="C19">
    <cfRule type="cellIs" dxfId="772" priority="107" operator="lessThanOrEqual">
      <formula>0</formula>
    </cfRule>
    <cfRule type="expression" dxfId="771" priority="108">
      <formula>C30&lt;0.01041666665</formula>
    </cfRule>
  </conditionalFormatting>
  <conditionalFormatting sqref="C20">
    <cfRule type="cellIs" dxfId="770" priority="105" operator="lessThanOrEqual">
      <formula>0</formula>
    </cfRule>
    <cfRule type="expression" dxfId="769" priority="106">
      <formula>C31&lt;0.01041666665</formula>
    </cfRule>
  </conditionalFormatting>
  <conditionalFormatting sqref="C21">
    <cfRule type="cellIs" dxfId="768" priority="103" operator="lessThanOrEqual">
      <formula>0</formula>
    </cfRule>
    <cfRule type="expression" dxfId="767" priority="104">
      <formula>C32&lt;0.01041666665</formula>
    </cfRule>
  </conditionalFormatting>
  <conditionalFormatting sqref="C22">
    <cfRule type="cellIs" dxfId="766" priority="101" operator="lessThanOrEqual">
      <formula>0</formula>
    </cfRule>
    <cfRule type="expression" dxfId="765" priority="102">
      <formula>C33&lt;0.01041666665</formula>
    </cfRule>
  </conditionalFormatting>
  <conditionalFormatting sqref="C23">
    <cfRule type="cellIs" dxfId="764" priority="99" operator="lessThanOrEqual">
      <formula>0</formula>
    </cfRule>
    <cfRule type="expression" dxfId="763" priority="100">
      <formula>C34&lt;0.01041666665</formula>
    </cfRule>
  </conditionalFormatting>
  <conditionalFormatting sqref="C24">
    <cfRule type="cellIs" dxfId="762" priority="97" operator="lessThanOrEqual">
      <formula>0</formula>
    </cfRule>
    <cfRule type="expression" dxfId="761" priority="98">
      <formula>C35&lt;0.01041666665</formula>
    </cfRule>
  </conditionalFormatting>
  <conditionalFormatting sqref="C25">
    <cfRule type="cellIs" dxfId="760" priority="95" operator="lessThanOrEqual">
      <formula>0</formula>
    </cfRule>
    <cfRule type="expression" dxfId="759" priority="96">
      <formula>C36&lt;0.01041666665</formula>
    </cfRule>
  </conditionalFormatting>
  <conditionalFormatting sqref="C26">
    <cfRule type="cellIs" dxfId="758" priority="93" operator="lessThanOrEqual">
      <formula>0</formula>
    </cfRule>
    <cfRule type="expression" dxfId="757" priority="94">
      <formula>C37&lt;0.01041666665</formula>
    </cfRule>
  </conditionalFormatting>
  <conditionalFormatting sqref="C27">
    <cfRule type="cellIs" dxfId="756" priority="91" operator="lessThanOrEqual">
      <formula>0</formula>
    </cfRule>
    <cfRule type="expression" dxfId="755" priority="92">
      <formula>C38&lt;0.01041666665</formula>
    </cfRule>
  </conditionalFormatting>
  <conditionalFormatting sqref="C28">
    <cfRule type="cellIs" dxfId="754" priority="89" operator="lessThanOrEqual">
      <formula>0</formula>
    </cfRule>
    <cfRule type="expression" dxfId="753" priority="90">
      <formula>C39&lt;0.01041666665</formula>
    </cfRule>
  </conditionalFormatting>
  <conditionalFormatting sqref="F18">
    <cfRule type="cellIs" dxfId="752" priority="87" operator="lessThanOrEqual">
      <formula>0</formula>
    </cfRule>
    <cfRule type="expression" dxfId="751" priority="88">
      <formula>F29&lt;0.01041666665</formula>
    </cfRule>
  </conditionalFormatting>
  <conditionalFormatting sqref="F19">
    <cfRule type="cellIs" dxfId="750" priority="85" operator="lessThanOrEqual">
      <formula>0</formula>
    </cfRule>
    <cfRule type="expression" dxfId="749" priority="86">
      <formula>F30&lt;0.01041666665</formula>
    </cfRule>
  </conditionalFormatting>
  <conditionalFormatting sqref="F20">
    <cfRule type="cellIs" dxfId="748" priority="83" operator="lessThanOrEqual">
      <formula>0</formula>
    </cfRule>
    <cfRule type="expression" dxfId="747" priority="84">
      <formula>F31&lt;0.01041666665</formula>
    </cfRule>
  </conditionalFormatting>
  <conditionalFormatting sqref="F21">
    <cfRule type="cellIs" dxfId="746" priority="81" operator="lessThanOrEqual">
      <formula>0</formula>
    </cfRule>
    <cfRule type="expression" dxfId="745" priority="82">
      <formula>F32&lt;0.01041666665</formula>
    </cfRule>
  </conditionalFormatting>
  <conditionalFormatting sqref="F22">
    <cfRule type="cellIs" dxfId="744" priority="79" operator="lessThanOrEqual">
      <formula>0</formula>
    </cfRule>
    <cfRule type="expression" dxfId="743" priority="80">
      <formula>F33&lt;0.01041666665</formula>
    </cfRule>
  </conditionalFormatting>
  <conditionalFormatting sqref="F23">
    <cfRule type="cellIs" dxfId="742" priority="77" operator="lessThanOrEqual">
      <formula>0</formula>
    </cfRule>
    <cfRule type="expression" dxfId="741" priority="78">
      <formula>F34&lt;0.01041666665</formula>
    </cfRule>
  </conditionalFormatting>
  <conditionalFormatting sqref="F24">
    <cfRule type="cellIs" dxfId="740" priority="75" operator="lessThanOrEqual">
      <formula>0</formula>
    </cfRule>
    <cfRule type="expression" dxfId="739" priority="76">
      <formula>F35&lt;0.01041666665</formula>
    </cfRule>
  </conditionalFormatting>
  <conditionalFormatting sqref="F25">
    <cfRule type="cellIs" dxfId="738" priority="73" operator="lessThanOrEqual">
      <formula>0</formula>
    </cfRule>
    <cfRule type="expression" dxfId="737" priority="74">
      <formula>F36&lt;0.01041666665</formula>
    </cfRule>
  </conditionalFormatting>
  <conditionalFormatting sqref="F26">
    <cfRule type="cellIs" dxfId="736" priority="71" operator="lessThanOrEqual">
      <formula>0</formula>
    </cfRule>
    <cfRule type="expression" dxfId="735" priority="72">
      <formula>F37&lt;0.01041666665</formula>
    </cfRule>
  </conditionalFormatting>
  <conditionalFormatting sqref="F27">
    <cfRule type="cellIs" dxfId="734" priority="69" operator="lessThanOrEqual">
      <formula>0</formula>
    </cfRule>
    <cfRule type="expression" dxfId="733" priority="70">
      <formula>F38&lt;0.01041666665</formula>
    </cfRule>
  </conditionalFormatting>
  <conditionalFormatting sqref="F28">
    <cfRule type="cellIs" dxfId="732" priority="67" operator="lessThanOrEqual">
      <formula>0</formula>
    </cfRule>
    <cfRule type="expression" dxfId="731" priority="68">
      <formula>F39&lt;0.01041666665</formula>
    </cfRule>
  </conditionalFormatting>
  <conditionalFormatting sqref="I18">
    <cfRule type="cellIs" dxfId="730" priority="65" operator="lessThanOrEqual">
      <formula>0</formula>
    </cfRule>
    <cfRule type="expression" dxfId="729" priority="66">
      <formula>I29&lt;0.01041666665</formula>
    </cfRule>
  </conditionalFormatting>
  <conditionalFormatting sqref="I19">
    <cfRule type="cellIs" dxfId="728" priority="63" operator="lessThanOrEqual">
      <formula>0</formula>
    </cfRule>
    <cfRule type="expression" dxfId="727" priority="64">
      <formula>I30&lt;0.01041666665</formula>
    </cfRule>
  </conditionalFormatting>
  <conditionalFormatting sqref="I20">
    <cfRule type="cellIs" dxfId="726" priority="61" operator="lessThanOrEqual">
      <formula>0</formula>
    </cfRule>
    <cfRule type="expression" dxfId="725" priority="62">
      <formula>I31&lt;0.01041666665</formula>
    </cfRule>
  </conditionalFormatting>
  <conditionalFormatting sqref="I21">
    <cfRule type="cellIs" dxfId="724" priority="59" operator="lessThanOrEqual">
      <formula>0</formula>
    </cfRule>
    <cfRule type="expression" dxfId="723" priority="60">
      <formula>I32&lt;0.01041666665</formula>
    </cfRule>
  </conditionalFormatting>
  <conditionalFormatting sqref="I22">
    <cfRule type="cellIs" dxfId="722" priority="57" operator="lessThanOrEqual">
      <formula>0</formula>
    </cfRule>
    <cfRule type="expression" dxfId="721" priority="58">
      <formula>I33&lt;0.01041666665</formula>
    </cfRule>
  </conditionalFormatting>
  <conditionalFormatting sqref="I23">
    <cfRule type="cellIs" dxfId="720" priority="55" operator="lessThanOrEqual">
      <formula>0</formula>
    </cfRule>
    <cfRule type="expression" dxfId="719" priority="56">
      <formula>I34&lt;0.01041666665</formula>
    </cfRule>
  </conditionalFormatting>
  <conditionalFormatting sqref="I24">
    <cfRule type="cellIs" dxfId="718" priority="53" operator="lessThanOrEqual">
      <formula>0</formula>
    </cfRule>
    <cfRule type="expression" dxfId="717" priority="54">
      <formula>I35&lt;0.01041666665</formula>
    </cfRule>
  </conditionalFormatting>
  <conditionalFormatting sqref="I25">
    <cfRule type="cellIs" dxfId="716" priority="51" operator="lessThanOrEqual">
      <formula>0</formula>
    </cfRule>
    <cfRule type="expression" dxfId="715" priority="52">
      <formula>I36&lt;0.01041666665</formula>
    </cfRule>
  </conditionalFormatting>
  <conditionalFormatting sqref="I26">
    <cfRule type="cellIs" dxfId="714" priority="49" operator="lessThanOrEqual">
      <formula>0</formula>
    </cfRule>
    <cfRule type="expression" dxfId="713" priority="50">
      <formula>I37&lt;0.01041666665</formula>
    </cfRule>
  </conditionalFormatting>
  <conditionalFormatting sqref="I27">
    <cfRule type="cellIs" dxfId="712" priority="47" operator="lessThanOrEqual">
      <formula>0</formula>
    </cfRule>
    <cfRule type="expression" dxfId="711" priority="48">
      <formula>I38&lt;0.01041666665</formula>
    </cfRule>
  </conditionalFormatting>
  <conditionalFormatting sqref="I28">
    <cfRule type="cellIs" dxfId="710" priority="45" operator="lessThanOrEqual">
      <formula>0</formula>
    </cfRule>
    <cfRule type="expression" dxfId="709" priority="46">
      <formula>I39&lt;0.01041666665</formula>
    </cfRule>
  </conditionalFormatting>
  <conditionalFormatting sqref="L18">
    <cfRule type="cellIs" dxfId="708" priority="43" operator="lessThanOrEqual">
      <formula>0</formula>
    </cfRule>
    <cfRule type="expression" dxfId="707" priority="44">
      <formula>L29&lt;0.01041666665</formula>
    </cfRule>
  </conditionalFormatting>
  <conditionalFormatting sqref="L19">
    <cfRule type="cellIs" dxfId="706" priority="41" operator="lessThanOrEqual">
      <formula>0</formula>
    </cfRule>
    <cfRule type="expression" dxfId="705" priority="42">
      <formula>L30&lt;0.01041666665</formula>
    </cfRule>
  </conditionalFormatting>
  <conditionalFormatting sqref="L20">
    <cfRule type="cellIs" dxfId="704" priority="39" operator="lessThanOrEqual">
      <formula>0</formula>
    </cfRule>
    <cfRule type="expression" dxfId="703" priority="40">
      <formula>L31&lt;0.01041666665</formula>
    </cfRule>
  </conditionalFormatting>
  <conditionalFormatting sqref="L21">
    <cfRule type="cellIs" dxfId="702" priority="37" operator="lessThanOrEqual">
      <formula>0</formula>
    </cfRule>
    <cfRule type="expression" dxfId="701" priority="38">
      <formula>L32&lt;0.01041666665</formula>
    </cfRule>
  </conditionalFormatting>
  <conditionalFormatting sqref="L22">
    <cfRule type="cellIs" dxfId="700" priority="35" operator="lessThanOrEqual">
      <formula>0</formula>
    </cfRule>
    <cfRule type="expression" dxfId="699" priority="36">
      <formula>L33&lt;0.01041666665</formula>
    </cfRule>
  </conditionalFormatting>
  <conditionalFormatting sqref="L23">
    <cfRule type="cellIs" dxfId="698" priority="33" operator="lessThanOrEqual">
      <formula>0</formula>
    </cfRule>
    <cfRule type="expression" dxfId="697" priority="34">
      <formula>L34&lt;0.01041666665</formula>
    </cfRule>
  </conditionalFormatting>
  <conditionalFormatting sqref="L24">
    <cfRule type="cellIs" dxfId="696" priority="31" operator="lessThanOrEqual">
      <formula>0</formula>
    </cfRule>
    <cfRule type="expression" dxfId="695" priority="32">
      <formula>L35&lt;0.01041666665</formula>
    </cfRule>
  </conditionalFormatting>
  <conditionalFormatting sqref="L25">
    <cfRule type="cellIs" dxfId="694" priority="29" operator="lessThanOrEqual">
      <formula>0</formula>
    </cfRule>
    <cfRule type="expression" dxfId="693" priority="30">
      <formula>L36&lt;0.01041666665</formula>
    </cfRule>
  </conditionalFormatting>
  <conditionalFormatting sqref="L26">
    <cfRule type="cellIs" dxfId="692" priority="27" operator="lessThanOrEqual">
      <formula>0</formula>
    </cfRule>
    <cfRule type="expression" dxfId="691" priority="28">
      <formula>L37&lt;0.01041666665</formula>
    </cfRule>
  </conditionalFormatting>
  <conditionalFormatting sqref="L27">
    <cfRule type="cellIs" dxfId="690" priority="25" operator="lessThanOrEqual">
      <formula>0</formula>
    </cfRule>
    <cfRule type="expression" dxfId="689" priority="26">
      <formula>L38&lt;0.01041666665</formula>
    </cfRule>
  </conditionalFormatting>
  <conditionalFormatting sqref="L28">
    <cfRule type="cellIs" dxfId="688" priority="23" operator="lessThanOrEqual">
      <formula>0</formula>
    </cfRule>
    <cfRule type="expression" dxfId="687" priority="24">
      <formula>L39&lt;0.01041666665</formula>
    </cfRule>
  </conditionalFormatting>
  <conditionalFormatting sqref="O18">
    <cfRule type="cellIs" dxfId="686" priority="21" operator="lessThanOrEqual">
      <formula>0</formula>
    </cfRule>
    <cfRule type="expression" dxfId="685" priority="22">
      <formula>O29&lt;0.01041666665</formula>
    </cfRule>
  </conditionalFormatting>
  <conditionalFormatting sqref="O19">
    <cfRule type="cellIs" dxfId="684" priority="19" operator="lessThanOrEqual">
      <formula>0</formula>
    </cfRule>
    <cfRule type="expression" dxfId="683" priority="20">
      <formula>O30&lt;0.01041666665</formula>
    </cfRule>
  </conditionalFormatting>
  <conditionalFormatting sqref="O20">
    <cfRule type="cellIs" dxfId="682" priority="17" operator="lessThanOrEqual">
      <formula>0</formula>
    </cfRule>
    <cfRule type="expression" dxfId="681" priority="18">
      <formula>O31&lt;0.01041666665</formula>
    </cfRule>
  </conditionalFormatting>
  <conditionalFormatting sqref="O21">
    <cfRule type="cellIs" dxfId="680" priority="15" operator="lessThanOrEqual">
      <formula>0</formula>
    </cfRule>
    <cfRule type="expression" dxfId="679" priority="16">
      <formula>O32&lt;0.01041666665</formula>
    </cfRule>
  </conditionalFormatting>
  <conditionalFormatting sqref="O22">
    <cfRule type="cellIs" dxfId="678" priority="13" operator="lessThanOrEqual">
      <formula>0</formula>
    </cfRule>
    <cfRule type="expression" dxfId="677" priority="14">
      <formula>O33&lt;0.01041666665</formula>
    </cfRule>
  </conditionalFormatting>
  <conditionalFormatting sqref="O23">
    <cfRule type="cellIs" dxfId="676" priority="11" operator="lessThanOrEqual">
      <formula>0</formula>
    </cfRule>
    <cfRule type="expression" dxfId="675" priority="12">
      <formula>O34&lt;0.01041666665</formula>
    </cfRule>
  </conditionalFormatting>
  <conditionalFormatting sqref="O24">
    <cfRule type="cellIs" dxfId="674" priority="9" operator="lessThanOrEqual">
      <formula>0</formula>
    </cfRule>
    <cfRule type="expression" dxfId="673" priority="10">
      <formula>O35&lt;0.01041666665</formula>
    </cfRule>
  </conditionalFormatting>
  <conditionalFormatting sqref="O25">
    <cfRule type="cellIs" dxfId="672" priority="7" operator="lessThanOrEqual">
      <formula>0</formula>
    </cfRule>
    <cfRule type="expression" dxfId="671" priority="8">
      <formula>O36&lt;0.01041666665</formula>
    </cfRule>
  </conditionalFormatting>
  <conditionalFormatting sqref="O26">
    <cfRule type="cellIs" dxfId="670" priority="5" operator="lessThanOrEqual">
      <formula>0</formula>
    </cfRule>
    <cfRule type="expression" dxfId="669" priority="6">
      <formula>O37&lt;0.01041666665</formula>
    </cfRule>
  </conditionalFormatting>
  <conditionalFormatting sqref="O27">
    <cfRule type="cellIs" dxfId="668" priority="3" operator="lessThanOrEqual">
      <formula>0</formula>
    </cfRule>
    <cfRule type="expression" dxfId="667" priority="4">
      <formula>O38&lt;0.01041666665</formula>
    </cfRule>
  </conditionalFormatting>
  <conditionalFormatting sqref="O28">
    <cfRule type="cellIs" dxfId="666" priority="1" operator="lessThanOrEqual">
      <formula>0</formula>
    </cfRule>
    <cfRule type="expression" dxfId="665" priority="2">
      <formula>O39&lt;0.01041666665</formula>
    </cfRule>
  </conditionalFormatting>
  <dataValidations count="2">
    <dataValidation allowBlank="1" showInputMessage="1" sqref="C7:M8 F18:I18 B18:D18 B19:I28 J18:O28" xr:uid="{00000000-0002-0000-0100-000000000000}"/>
    <dataValidation type="list" allowBlank="1" showInputMessage="1" showErrorMessage="1" sqref="C6:M6" xr:uid="{00000000-0002-0000-0100-000001000000}">
      <formula1>Pos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Valider">
                <anchor moveWithCells="1" sizeWithCells="1">
                  <from>
                    <xdr:col>13</xdr:col>
                    <xdr:colOff>228600</xdr:colOff>
                    <xdr:row>5</xdr:row>
                    <xdr:rowOff>171450</xdr:rowOff>
                  </from>
                  <to>
                    <xdr:col>15</xdr:col>
                    <xdr:colOff>28575</xdr:colOff>
                    <xdr:row>5</xdr:row>
                    <xdr:rowOff>438150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2000000}">
          <x14:formula1>
            <xm:f>Paramètres!$D$2</xm:f>
          </x14:formula1>
          <xm:sqref>G1:H1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U48"/>
  <sheetViews>
    <sheetView tabSelected="1" topLeftCell="A10" zoomScale="85" zoomScaleNormal="85" workbookViewId="0">
      <selection activeCell="H20" sqref="H20"/>
    </sheetView>
  </sheetViews>
  <sheetFormatPr baseColWidth="10" defaultRowHeight="15" x14ac:dyDescent="0.25"/>
  <cols>
    <col min="1" max="16" width="14.7109375" customWidth="1"/>
    <col min="17" max="21" width="18.7109375" customWidth="1"/>
  </cols>
  <sheetData>
    <row r="1" spans="1:21" x14ac:dyDescent="0.25">
      <c r="A1" s="122"/>
      <c r="B1" s="122"/>
      <c r="C1" s="122"/>
      <c r="D1" s="123"/>
      <c r="E1" s="120" t="s">
        <v>0</v>
      </c>
      <c r="F1" s="121"/>
      <c r="G1" s="118"/>
      <c r="H1" s="119"/>
      <c r="I1" s="124"/>
      <c r="J1" s="125"/>
      <c r="K1" s="125"/>
      <c r="L1" s="125"/>
    </row>
    <row r="3" spans="1:21" ht="15.75" thickBot="1" x14ac:dyDescent="0.3">
      <c r="A3" s="132" t="s">
        <v>34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</row>
    <row r="4" spans="1:21" ht="45" customHeight="1" thickTop="1" thickBot="1" x14ac:dyDescent="0.3">
      <c r="A4" s="128" t="s">
        <v>36</v>
      </c>
      <c r="B4" s="129"/>
      <c r="C4" s="78">
        <f>IF(Dimanche!C9&lt;=Paramètres!$H$5,IF(Dimanche!C12&gt;Paramètres!$H$6,Lundi!C7+Paramètres!$H$6,Lundi!C7+Dimanche!C12),IF(Dimanche!C12&lt;Paramètres!$H$5,Lundi!C7+Dimanche!C12,Lundi!C7+Paramètres!$H$5))</f>
        <v>0.41666666666666669</v>
      </c>
      <c r="D4" s="78">
        <f>IF(Dimanche!D9&lt;=Paramètres!$H$5,IF(Dimanche!D12&gt;Paramètres!$H$6,Lundi!D7+Paramètres!$H$6,Lundi!D7+Dimanche!D12),IF(Dimanche!D12&lt;Paramètres!$H$5,Lundi!D7+Dimanche!D12,Lundi!D7+Paramètres!$H$5))</f>
        <v>0.41666666666666669</v>
      </c>
      <c r="E4" s="78">
        <f>IF(Dimanche!E9&lt;=Paramètres!$H$5,IF(Dimanche!E12&gt;Paramètres!$H$6,Lundi!E7+Paramètres!$H$6,Lundi!E7+Dimanche!E12),IF(Dimanche!E12&lt;Paramètres!$H$5,Lundi!E7+Dimanche!E12,Lundi!E7+Paramètres!$H$5))</f>
        <v>0.41666666666666669</v>
      </c>
      <c r="F4" s="78">
        <f>IF(Dimanche!F9&lt;=Paramètres!$H$5,IF(Dimanche!F12&gt;Paramètres!$H$6,Lundi!F7+Paramètres!$H$6,Lundi!F7+Dimanche!F12),IF(Dimanche!F12&lt;Paramètres!$H$5,Lundi!F7+Dimanche!F12,Lundi!F7+Paramètres!$H$5))</f>
        <v>0.41666666666666669</v>
      </c>
      <c r="G4" s="78">
        <f>IF(Dimanche!G9&lt;=Paramètres!$H$5,IF(Dimanche!G12&gt;Paramètres!$H$6,Lundi!G7+Paramètres!$H$6,Lundi!G7+Dimanche!G12),IF(Dimanche!G12&lt;Paramètres!$H$5,Lundi!G7+Dimanche!G12,Lundi!G7+Paramètres!$H$5))</f>
        <v>0.41666666666666669</v>
      </c>
      <c r="H4" s="78">
        <f>IF(Dimanche!H9&lt;=Paramètres!$H$5,IF(Dimanche!H12&gt;Paramètres!$H$6,Lundi!H7+Paramètres!$H$6,Lundi!H7+Dimanche!H12),IF(Dimanche!H12&lt;Paramètres!$H$5,Lundi!H7+Dimanche!H12,Lundi!H7+Paramètres!$H$5))</f>
        <v>0.41666666666666669</v>
      </c>
      <c r="I4" s="78">
        <f>IF(Dimanche!I9&lt;=Paramètres!$H$5,IF(Dimanche!I12&gt;Paramètres!$H$6,Lundi!I7+Paramètres!$H$6,Lundi!I7+Dimanche!I12),IF(Dimanche!I12&lt;Paramètres!$H$5,Lundi!I7+Dimanche!I12,Lundi!I7+Paramètres!$H$5))</f>
        <v>0.41666666666666669</v>
      </c>
      <c r="J4" s="78">
        <f>IF(Dimanche!J9&lt;=Paramètres!$H$5,IF(Dimanche!J12&gt;Paramètres!$H$6,Lundi!J7+Paramètres!$H$6,Lundi!J7+Dimanche!J12),IF(Dimanche!J12&lt;Paramètres!$H$5,Lundi!J7+Dimanche!J12,Lundi!J7+Paramètres!$H$5))</f>
        <v>0.41666666666666669</v>
      </c>
      <c r="K4" s="78">
        <f>IF(Dimanche!K9&lt;=Paramètres!$H$5,IF(Dimanche!K12&gt;Paramètres!$H$6,Lundi!K7+Paramètres!$H$6,Lundi!K7+Dimanche!K12),IF(Dimanche!K12&lt;Paramètres!$H$5,Lundi!K7+Dimanche!K12,Lundi!K7+Paramètres!$H$5))</f>
        <v>0.41666666666666669</v>
      </c>
      <c r="L4" s="78">
        <f>IF(Dimanche!L9&lt;=Paramètres!$H$5,IF(Dimanche!L12&gt;Paramètres!$H$6,Lundi!L7+Paramètres!$H$6,Lundi!L7+Dimanche!L12),IF(Dimanche!L12&lt;Paramètres!$H$5,Lundi!L7+Dimanche!L12,Lundi!L7+Paramètres!$H$5))</f>
        <v>0.41666666666666669</v>
      </c>
      <c r="M4" s="78">
        <f>IF(Dimanche!M9&lt;=Paramètres!$H$5,IF(Dimanche!M12&gt;Paramètres!$H$6,Lundi!M7+Paramètres!$H$6,Lundi!M7+Dimanche!M12),IF(Dimanche!M12&lt;Paramètres!$H$5,Lundi!M7+Dimanche!M12,Lundi!M7+Paramètres!$H$5))</f>
        <v>0.41666666666666669</v>
      </c>
    </row>
    <row r="5" spans="1:21" ht="15.75" thickTop="1" x14ac:dyDescent="0.25">
      <c r="A5" s="126" t="s">
        <v>37</v>
      </c>
      <c r="B5" s="127"/>
      <c r="C5" s="100" t="s">
        <v>44</v>
      </c>
      <c r="D5" s="100" t="s">
        <v>55</v>
      </c>
      <c r="E5" s="100" t="s">
        <v>56</v>
      </c>
      <c r="F5" s="100" t="s">
        <v>47</v>
      </c>
      <c r="G5" s="100" t="s">
        <v>48</v>
      </c>
      <c r="H5" s="100" t="s">
        <v>57</v>
      </c>
      <c r="I5" s="100" t="s">
        <v>50</v>
      </c>
      <c r="J5" s="100" t="s">
        <v>51</v>
      </c>
      <c r="K5" s="100" t="s">
        <v>52</v>
      </c>
      <c r="L5" s="100" t="s">
        <v>58</v>
      </c>
      <c r="M5" s="43" t="s">
        <v>59</v>
      </c>
      <c r="N5" s="62"/>
    </row>
    <row r="6" spans="1:21" ht="45" customHeight="1" x14ac:dyDescent="0.25">
      <c r="A6" s="112" t="s">
        <v>1</v>
      </c>
      <c r="B6" s="113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62"/>
    </row>
    <row r="7" spans="1:21" ht="45" customHeight="1" x14ac:dyDescent="0.25">
      <c r="A7" s="130" t="s">
        <v>26</v>
      </c>
      <c r="B7" s="131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62"/>
    </row>
    <row r="8" spans="1:21" ht="45" customHeight="1" x14ac:dyDescent="0.25">
      <c r="A8" s="130" t="s">
        <v>27</v>
      </c>
      <c r="B8" s="131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62"/>
    </row>
    <row r="9" spans="1:21" ht="45" customHeight="1" x14ac:dyDescent="0.25">
      <c r="A9" s="130" t="s">
        <v>28</v>
      </c>
      <c r="B9" s="131"/>
      <c r="C9" s="19">
        <f>C8-C7</f>
        <v>0</v>
      </c>
      <c r="D9" s="19">
        <f t="shared" ref="D9:L9" si="0">D8-D7</f>
        <v>0</v>
      </c>
      <c r="E9" s="19">
        <f t="shared" si="0"/>
        <v>0</v>
      </c>
      <c r="F9" s="19">
        <f t="shared" si="0"/>
        <v>0</v>
      </c>
      <c r="G9" s="19">
        <f t="shared" si="0"/>
        <v>0</v>
      </c>
      <c r="H9" s="19">
        <f t="shared" si="0"/>
        <v>0</v>
      </c>
      <c r="I9" s="19">
        <f t="shared" si="0"/>
        <v>0</v>
      </c>
      <c r="J9" s="19">
        <f t="shared" si="0"/>
        <v>0</v>
      </c>
      <c r="K9" s="19">
        <f t="shared" si="0"/>
        <v>0</v>
      </c>
      <c r="L9" s="19">
        <f t="shared" si="0"/>
        <v>0</v>
      </c>
      <c r="M9" s="19">
        <f t="shared" ref="M9" si="1">M8-M7</f>
        <v>0</v>
      </c>
      <c r="N9" s="62"/>
    </row>
    <row r="10" spans="1:21" ht="45" customHeight="1" x14ac:dyDescent="0.25">
      <c r="A10" s="130" t="s">
        <v>29</v>
      </c>
      <c r="B10" s="131"/>
      <c r="C10" s="29">
        <f>Dimanche!C11</f>
        <v>0</v>
      </c>
      <c r="D10" s="29">
        <f>Dimanche!D11</f>
        <v>0</v>
      </c>
      <c r="E10" s="29">
        <f>Dimanche!E11</f>
        <v>0</v>
      </c>
      <c r="F10" s="29">
        <f>Dimanche!F11</f>
        <v>0</v>
      </c>
      <c r="G10" s="29">
        <f>Dimanche!G11</f>
        <v>0</v>
      </c>
      <c r="H10" s="29">
        <f>Dimanche!H11</f>
        <v>0</v>
      </c>
      <c r="I10" s="29">
        <f>Dimanche!I11</f>
        <v>0</v>
      </c>
      <c r="J10" s="29">
        <f>Dimanche!J11</f>
        <v>0</v>
      </c>
      <c r="K10" s="29">
        <f>Dimanche!K11</f>
        <v>0</v>
      </c>
      <c r="L10" s="29">
        <f>Dimanche!L11</f>
        <v>0</v>
      </c>
      <c r="M10" s="60">
        <f>Dimanche!M11</f>
        <v>0</v>
      </c>
      <c r="N10" s="63"/>
      <c r="O10" s="32"/>
    </row>
    <row r="11" spans="1:21" ht="45" customHeight="1" x14ac:dyDescent="0.25">
      <c r="A11" s="130" t="s">
        <v>30</v>
      </c>
      <c r="B11" s="131"/>
      <c r="C11" s="29">
        <f>C9+C10</f>
        <v>0</v>
      </c>
      <c r="D11" s="29">
        <f t="shared" ref="D11:L11" si="2">D9+D10</f>
        <v>0</v>
      </c>
      <c r="E11" s="29">
        <f t="shared" si="2"/>
        <v>0</v>
      </c>
      <c r="F11" s="29">
        <f t="shared" si="2"/>
        <v>0</v>
      </c>
      <c r="G11" s="29">
        <f t="shared" si="2"/>
        <v>0</v>
      </c>
      <c r="H11" s="29">
        <f t="shared" si="2"/>
        <v>0</v>
      </c>
      <c r="I11" s="29">
        <f t="shared" si="2"/>
        <v>0</v>
      </c>
      <c r="J11" s="29">
        <f t="shared" si="2"/>
        <v>0</v>
      </c>
      <c r="K11" s="29">
        <f t="shared" si="2"/>
        <v>0</v>
      </c>
      <c r="L11" s="29">
        <f t="shared" si="2"/>
        <v>0</v>
      </c>
      <c r="M11" s="29">
        <f t="shared" ref="M11" si="3">M9+M10</f>
        <v>0</v>
      </c>
      <c r="N11" s="63"/>
    </row>
    <row r="12" spans="1:21" ht="45" customHeight="1" x14ac:dyDescent="0.25">
      <c r="A12" s="130" t="s">
        <v>31</v>
      </c>
      <c r="B12" s="131"/>
      <c r="C12" s="29">
        <f>IF(Dimanche!C11&lt;Paramètres!$H$2,Paramètres!$H$3+Dimanche!C11-C11,Paramètres!$H$4-C11)</f>
        <v>1.4583333333333333</v>
      </c>
      <c r="D12" s="29">
        <f>IF(Dimanche!D11&lt;Paramètres!$H$2,Paramètres!$H$3+Dimanche!D11-D11,Paramètres!$H$4-D11)</f>
        <v>1.4583333333333333</v>
      </c>
      <c r="E12" s="29">
        <f>IF(Dimanche!E11&lt;Paramètres!$H$2,Paramètres!$H$3+Dimanche!E11-E11,Paramètres!$H$4-E11)</f>
        <v>1.4583333333333333</v>
      </c>
      <c r="F12" s="29">
        <f>IF(Dimanche!F11&lt;Paramètres!$H$2,Paramètres!$H$3+Dimanche!F11-F11,Paramètres!$H$4-F11)</f>
        <v>1.4583333333333333</v>
      </c>
      <c r="G12" s="29">
        <f>IF(Dimanche!G11&lt;Paramètres!$H$2,Paramètres!$H$3+Dimanche!G11-G11,Paramètres!$H$4-G11)</f>
        <v>1.4583333333333333</v>
      </c>
      <c r="H12" s="29">
        <f>IF(Dimanche!H11&lt;Paramètres!$H$2,Paramètres!$H$3+Dimanche!H11-H11,Paramètres!$H$4-H11)</f>
        <v>1.4583333333333333</v>
      </c>
      <c r="I12" s="29">
        <f>IF(Dimanche!I11&lt;Paramètres!$H$2,Paramètres!$H$3+Dimanche!I11-I11,Paramètres!$H$4-I11)</f>
        <v>1.4583333333333333</v>
      </c>
      <c r="J12" s="29">
        <f>IF(Dimanche!J11&lt;Paramètres!$H$2,Paramètres!$H$3+Dimanche!J11-J11,Paramètres!$H$4-J11)</f>
        <v>1.4583333333333333</v>
      </c>
      <c r="K12" s="29">
        <f>IF(Dimanche!K11&lt;Paramètres!$H$2,Paramètres!$H$3+Dimanche!K11-K11,Paramètres!$H$4-K11)</f>
        <v>1.4583333333333333</v>
      </c>
      <c r="L12" s="29">
        <f>IF(Dimanche!L11&lt;Paramètres!$H$2,Paramètres!$H$3+Dimanche!L11-L11,Paramètres!$H$4-L11)</f>
        <v>1.4583333333333333</v>
      </c>
      <c r="M12" s="60">
        <f>IF(Dimanche!M11&lt;Paramètres!$H$2,Paramètres!$H$3+Dimanche!M11-M11,Paramètres!$H$4-M11)</f>
        <v>1.4583333333333333</v>
      </c>
      <c r="N12" s="64"/>
    </row>
    <row r="13" spans="1:21" ht="45" customHeight="1" thickBot="1" x14ac:dyDescent="0.3">
      <c r="A13" s="110" t="s">
        <v>32</v>
      </c>
      <c r="B13" s="111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61"/>
      <c r="N13" s="62"/>
    </row>
    <row r="14" spans="1:21" ht="16.5" thickTop="1" thickBot="1" x14ac:dyDescent="0.3">
      <c r="A14" s="7"/>
      <c r="B14" s="7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21" ht="15.75" thickTop="1" x14ac:dyDescent="0.25">
      <c r="A15" s="132" t="s">
        <v>35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Q15" s="114" t="s">
        <v>42</v>
      </c>
      <c r="R15" s="115"/>
      <c r="T15" s="114" t="s">
        <v>43</v>
      </c>
      <c r="U15" s="115"/>
    </row>
    <row r="16" spans="1:21" ht="15.75" thickBot="1" x14ac:dyDescent="0.3">
      <c r="Q16" s="116"/>
      <c r="R16" s="117"/>
      <c r="T16" s="116"/>
      <c r="U16" s="117"/>
    </row>
    <row r="17" spans="1:21" ht="45" customHeight="1" thickTop="1" thickBot="1" x14ac:dyDescent="0.3">
      <c r="A17" s="5"/>
      <c r="B17" s="84" t="s">
        <v>39</v>
      </c>
      <c r="C17" s="85" t="s">
        <v>40</v>
      </c>
      <c r="D17" s="25" t="s">
        <v>20</v>
      </c>
      <c r="E17" s="84" t="s">
        <v>39</v>
      </c>
      <c r="F17" s="85" t="s">
        <v>40</v>
      </c>
      <c r="G17" s="26" t="s">
        <v>20</v>
      </c>
      <c r="H17" s="84" t="s">
        <v>39</v>
      </c>
      <c r="I17" s="85" t="s">
        <v>40</v>
      </c>
      <c r="J17" s="25" t="s">
        <v>20</v>
      </c>
      <c r="K17" s="84" t="s">
        <v>39</v>
      </c>
      <c r="L17" s="85" t="s">
        <v>40</v>
      </c>
      <c r="M17" s="25" t="s">
        <v>20</v>
      </c>
      <c r="N17" s="84" t="s">
        <v>39</v>
      </c>
      <c r="O17" s="85" t="s">
        <v>40</v>
      </c>
      <c r="P17" s="33"/>
      <c r="Q17" s="86" t="s">
        <v>38</v>
      </c>
      <c r="R17" s="82" t="s">
        <v>41</v>
      </c>
      <c r="S17" s="95"/>
      <c r="T17" s="86" t="s">
        <v>38</v>
      </c>
      <c r="U17" s="82" t="s">
        <v>41</v>
      </c>
    </row>
    <row r="18" spans="1:21" ht="45" customHeight="1" thickTop="1" x14ac:dyDescent="0.25">
      <c r="A18" s="23" t="s">
        <v>44</v>
      </c>
      <c r="B18" s="16"/>
      <c r="C18" s="17"/>
      <c r="D18" s="109"/>
      <c r="E18" s="17"/>
      <c r="F18" s="17"/>
      <c r="G18" s="35"/>
      <c r="H18" s="17"/>
      <c r="I18" s="17"/>
      <c r="J18" s="35"/>
      <c r="K18" s="17"/>
      <c r="L18" s="17"/>
      <c r="M18" s="35"/>
      <c r="N18" s="17"/>
      <c r="O18" s="17"/>
      <c r="P18" s="59"/>
      <c r="Q18" s="96">
        <f>(D18-B18)+(G18-E18)+(J18-H18)+(M18-K18)+(P18-N18)</f>
        <v>0</v>
      </c>
      <c r="R18" s="98">
        <f>(E18-D18)+(H18-G18)+(K18-J18)+(N18-M18)</f>
        <v>0</v>
      </c>
      <c r="T18" s="96">
        <f>Q18+Dimanche!Q18</f>
        <v>0</v>
      </c>
      <c r="U18" s="98">
        <f>R18+Dimanche!R18</f>
        <v>0</v>
      </c>
    </row>
    <row r="19" spans="1:21" ht="45" customHeight="1" x14ac:dyDescent="0.25">
      <c r="A19" s="24" t="s">
        <v>45</v>
      </c>
      <c r="B19" s="20"/>
      <c r="C19" s="19"/>
      <c r="D19" s="108"/>
      <c r="E19" s="19"/>
      <c r="F19" s="17"/>
      <c r="G19" s="53"/>
      <c r="H19" s="19"/>
      <c r="I19" s="17"/>
      <c r="J19" s="53"/>
      <c r="K19" s="19"/>
      <c r="L19" s="17"/>
      <c r="M19" s="53"/>
      <c r="N19" s="19"/>
      <c r="O19" s="17"/>
      <c r="P19" s="59"/>
      <c r="Q19" s="96">
        <f t="shared" ref="Q19:Q28" si="4">(D19-B19)+(G19-E19)+(J19-H19)+(M19-K19)+(P19-N19)</f>
        <v>0</v>
      </c>
      <c r="R19" s="98">
        <f t="shared" ref="R19:R28" si="5">(E19-D19)+(H19-G19)+(K19-J19)+(N19-M19)</f>
        <v>0</v>
      </c>
      <c r="T19" s="96">
        <f>Q19+Dimanche!Q19</f>
        <v>0</v>
      </c>
      <c r="U19" s="98">
        <f>R19+Dimanche!R19</f>
        <v>0</v>
      </c>
    </row>
    <row r="20" spans="1:21" ht="45" customHeight="1" x14ac:dyDescent="0.25">
      <c r="A20" s="24" t="s">
        <v>46</v>
      </c>
      <c r="B20" s="20"/>
      <c r="C20" s="19"/>
      <c r="D20" s="108"/>
      <c r="E20" s="19"/>
      <c r="F20" s="17"/>
      <c r="G20" s="53"/>
      <c r="H20" s="51"/>
      <c r="I20" s="17"/>
      <c r="J20" s="53"/>
      <c r="K20" s="19"/>
      <c r="L20" s="17"/>
      <c r="M20" s="53"/>
      <c r="N20" s="19"/>
      <c r="O20" s="17"/>
      <c r="P20" s="58"/>
      <c r="Q20" s="96">
        <f t="shared" si="4"/>
        <v>0</v>
      </c>
      <c r="R20" s="98">
        <f t="shared" si="5"/>
        <v>0</v>
      </c>
      <c r="T20" s="96">
        <f>Q20+Dimanche!Q20</f>
        <v>0</v>
      </c>
      <c r="U20" s="98">
        <f>R20+Dimanche!R20</f>
        <v>0</v>
      </c>
    </row>
    <row r="21" spans="1:21" ht="45" customHeight="1" x14ac:dyDescent="0.25">
      <c r="A21" s="24" t="s">
        <v>47</v>
      </c>
      <c r="B21" s="20"/>
      <c r="C21" s="19"/>
      <c r="D21" s="108"/>
      <c r="E21" s="19"/>
      <c r="F21" s="17"/>
      <c r="G21" s="53"/>
      <c r="H21" s="19"/>
      <c r="I21" s="17"/>
      <c r="J21" s="53"/>
      <c r="K21" s="19"/>
      <c r="L21" s="17"/>
      <c r="M21" s="53"/>
      <c r="N21" s="19"/>
      <c r="O21" s="17"/>
      <c r="P21" s="59"/>
      <c r="Q21" s="96">
        <f t="shared" si="4"/>
        <v>0</v>
      </c>
      <c r="R21" s="98">
        <f t="shared" si="5"/>
        <v>0</v>
      </c>
      <c r="T21" s="96">
        <f>Q21+Dimanche!Q21</f>
        <v>0</v>
      </c>
      <c r="U21" s="98">
        <f>R21+Dimanche!R21</f>
        <v>0</v>
      </c>
    </row>
    <row r="22" spans="1:21" ht="45" customHeight="1" x14ac:dyDescent="0.25">
      <c r="A22" s="24" t="s">
        <v>48</v>
      </c>
      <c r="B22" s="20"/>
      <c r="C22" s="19"/>
      <c r="D22" s="108"/>
      <c r="E22" s="19"/>
      <c r="F22" s="17"/>
      <c r="G22" s="53"/>
      <c r="H22" s="19"/>
      <c r="I22" s="17"/>
      <c r="J22" s="53"/>
      <c r="K22" s="19"/>
      <c r="L22" s="17"/>
      <c r="M22" s="53"/>
      <c r="N22" s="19"/>
      <c r="O22" s="17"/>
      <c r="P22" s="59"/>
      <c r="Q22" s="96">
        <f t="shared" si="4"/>
        <v>0</v>
      </c>
      <c r="R22" s="98">
        <f t="shared" si="5"/>
        <v>0</v>
      </c>
      <c r="T22" s="96">
        <f>Q22+Dimanche!Q22</f>
        <v>0</v>
      </c>
      <c r="U22" s="98">
        <f>R22+Dimanche!R22</f>
        <v>0</v>
      </c>
    </row>
    <row r="23" spans="1:21" ht="45" customHeight="1" x14ac:dyDescent="0.25">
      <c r="A23" s="24" t="s">
        <v>49</v>
      </c>
      <c r="B23" s="20"/>
      <c r="C23" s="19"/>
      <c r="D23" s="108"/>
      <c r="E23" s="19"/>
      <c r="F23" s="17"/>
      <c r="G23" s="53"/>
      <c r="H23" s="19"/>
      <c r="I23" s="17"/>
      <c r="J23" s="53"/>
      <c r="K23" s="19"/>
      <c r="L23" s="17"/>
      <c r="M23" s="53"/>
      <c r="N23" s="19"/>
      <c r="O23" s="17"/>
      <c r="P23" s="59"/>
      <c r="Q23" s="96">
        <f t="shared" si="4"/>
        <v>0</v>
      </c>
      <c r="R23" s="98">
        <f t="shared" si="5"/>
        <v>0</v>
      </c>
      <c r="T23" s="96">
        <f>Q23+Dimanche!Q23</f>
        <v>0</v>
      </c>
      <c r="U23" s="98">
        <f>R23+Dimanche!R23</f>
        <v>0</v>
      </c>
    </row>
    <row r="24" spans="1:21" ht="45" customHeight="1" x14ac:dyDescent="0.25">
      <c r="A24" s="24" t="s">
        <v>50</v>
      </c>
      <c r="B24" s="20"/>
      <c r="C24" s="19"/>
      <c r="D24" s="53"/>
      <c r="E24" s="19"/>
      <c r="F24" s="17"/>
      <c r="G24" s="53"/>
      <c r="H24" s="19"/>
      <c r="I24" s="17"/>
      <c r="J24" s="53"/>
      <c r="K24" s="19"/>
      <c r="L24" s="17"/>
      <c r="M24" s="53"/>
      <c r="N24" s="19"/>
      <c r="O24" s="17"/>
      <c r="P24" s="59"/>
      <c r="Q24" s="96">
        <f t="shared" si="4"/>
        <v>0</v>
      </c>
      <c r="R24" s="98">
        <f t="shared" si="5"/>
        <v>0</v>
      </c>
      <c r="T24" s="96">
        <f>Q24+Dimanche!Q24</f>
        <v>0</v>
      </c>
      <c r="U24" s="98">
        <f>R24+Dimanche!R24</f>
        <v>0</v>
      </c>
    </row>
    <row r="25" spans="1:21" ht="45" customHeight="1" x14ac:dyDescent="0.25">
      <c r="A25" s="24" t="s">
        <v>51</v>
      </c>
      <c r="B25" s="20"/>
      <c r="C25" s="19"/>
      <c r="D25" s="53"/>
      <c r="E25" s="19"/>
      <c r="F25" s="17"/>
      <c r="G25" s="53"/>
      <c r="H25" s="19"/>
      <c r="I25" s="17"/>
      <c r="J25" s="53"/>
      <c r="K25" s="19"/>
      <c r="L25" s="17"/>
      <c r="M25" s="53"/>
      <c r="N25" s="19"/>
      <c r="O25" s="17"/>
      <c r="P25" s="59"/>
      <c r="Q25" s="96">
        <f t="shared" si="4"/>
        <v>0</v>
      </c>
      <c r="R25" s="98">
        <f t="shared" si="5"/>
        <v>0</v>
      </c>
      <c r="T25" s="96">
        <f>Q25+Dimanche!Q25</f>
        <v>0</v>
      </c>
      <c r="U25" s="98">
        <f>R25+Dimanche!R25</f>
        <v>0</v>
      </c>
    </row>
    <row r="26" spans="1:21" ht="45" customHeight="1" x14ac:dyDescent="0.25">
      <c r="A26" s="24" t="s">
        <v>52</v>
      </c>
      <c r="B26" s="20"/>
      <c r="C26" s="19"/>
      <c r="D26" s="53"/>
      <c r="E26" s="19"/>
      <c r="F26" s="17"/>
      <c r="G26" s="53"/>
      <c r="H26" s="19"/>
      <c r="I26" s="17"/>
      <c r="J26" s="53"/>
      <c r="K26" s="19"/>
      <c r="L26" s="17"/>
      <c r="M26" s="53"/>
      <c r="N26" s="19"/>
      <c r="O26" s="17"/>
      <c r="P26" s="59"/>
      <c r="Q26" s="96">
        <f t="shared" si="4"/>
        <v>0</v>
      </c>
      <c r="R26" s="98">
        <f t="shared" si="5"/>
        <v>0</v>
      </c>
      <c r="T26" s="96">
        <f>Q26+Dimanche!Q26</f>
        <v>0</v>
      </c>
      <c r="U26" s="98">
        <f>R26+Dimanche!R26</f>
        <v>0</v>
      </c>
    </row>
    <row r="27" spans="1:21" ht="45" customHeight="1" x14ac:dyDescent="0.25">
      <c r="A27" s="37" t="s">
        <v>53</v>
      </c>
      <c r="B27" s="20"/>
      <c r="C27" s="19"/>
      <c r="D27" s="53"/>
      <c r="E27" s="19"/>
      <c r="F27" s="17"/>
      <c r="G27" s="53"/>
      <c r="H27" s="19"/>
      <c r="I27" s="17"/>
      <c r="J27" s="53"/>
      <c r="K27" s="19"/>
      <c r="L27" s="17"/>
      <c r="M27" s="53"/>
      <c r="N27" s="19"/>
      <c r="O27" s="17"/>
      <c r="P27" s="59"/>
      <c r="Q27" s="96">
        <f t="shared" si="4"/>
        <v>0</v>
      </c>
      <c r="R27" s="98">
        <f t="shared" si="5"/>
        <v>0</v>
      </c>
      <c r="T27" s="96">
        <f>Q27+Dimanche!Q27</f>
        <v>0</v>
      </c>
      <c r="U27" s="98">
        <f>R27+Dimanche!R27</f>
        <v>0</v>
      </c>
    </row>
    <row r="28" spans="1:21" ht="45" customHeight="1" thickBot="1" x14ac:dyDescent="0.3">
      <c r="A28" s="37" t="s">
        <v>54</v>
      </c>
      <c r="B28" s="38"/>
      <c r="C28" s="39"/>
      <c r="D28" s="42"/>
      <c r="E28" s="39"/>
      <c r="F28" s="40"/>
      <c r="G28" s="42"/>
      <c r="H28" s="39"/>
      <c r="I28" s="17"/>
      <c r="J28" s="42"/>
      <c r="K28" s="39"/>
      <c r="L28" s="17"/>
      <c r="M28" s="42"/>
      <c r="N28" s="39"/>
      <c r="O28" s="17"/>
      <c r="P28" s="59"/>
      <c r="Q28" s="97">
        <f t="shared" si="4"/>
        <v>0</v>
      </c>
      <c r="R28" s="99">
        <f t="shared" si="5"/>
        <v>0</v>
      </c>
      <c r="T28" s="97">
        <f>Q28+Dimanche!Q28</f>
        <v>0</v>
      </c>
      <c r="U28" s="99">
        <f>R28+Dimanche!R28</f>
        <v>0</v>
      </c>
    </row>
    <row r="29" spans="1:21" ht="15.75" thickTop="1" x14ac:dyDescent="0.25">
      <c r="A29" s="41"/>
      <c r="B29" s="41"/>
      <c r="C29" s="46">
        <f t="shared" ref="C29:C39" si="6">C18-B18</f>
        <v>0</v>
      </c>
      <c r="D29" s="41"/>
      <c r="E29" s="47"/>
      <c r="F29" s="46">
        <f>F18-E18</f>
        <v>0</v>
      </c>
      <c r="G29" s="41"/>
      <c r="H29" s="41"/>
      <c r="I29" s="46">
        <f>I18-H18</f>
        <v>0</v>
      </c>
      <c r="J29" s="41"/>
      <c r="K29" s="41"/>
      <c r="L29" s="46">
        <f>L18-K18</f>
        <v>0</v>
      </c>
      <c r="M29" s="41"/>
      <c r="N29" s="41"/>
      <c r="O29" s="46">
        <f>O18-N18</f>
        <v>0</v>
      </c>
    </row>
    <row r="30" spans="1:21" x14ac:dyDescent="0.25">
      <c r="C30" s="4">
        <f t="shared" si="6"/>
        <v>0</v>
      </c>
      <c r="F30" s="4">
        <f t="shared" ref="F30:F39" si="7">F19-E19</f>
        <v>0</v>
      </c>
      <c r="I30" s="4">
        <f t="shared" ref="I30:I39" si="8">I19-H19</f>
        <v>0</v>
      </c>
      <c r="L30" s="4">
        <f t="shared" ref="L30:L39" si="9">L19-K19</f>
        <v>0</v>
      </c>
      <c r="O30" s="4">
        <f t="shared" ref="O30:O39" si="10">O19-N19</f>
        <v>0</v>
      </c>
    </row>
    <row r="31" spans="1:21" x14ac:dyDescent="0.25">
      <c r="A31" s="14">
        <v>1.0416666666666666E-2</v>
      </c>
      <c r="B31" s="107">
        <v>1.0416666666666701E-2</v>
      </c>
      <c r="C31" s="4">
        <f t="shared" si="6"/>
        <v>0</v>
      </c>
      <c r="F31" s="4">
        <f t="shared" si="7"/>
        <v>0</v>
      </c>
      <c r="I31" s="4">
        <f>I20-H20</f>
        <v>0</v>
      </c>
      <c r="L31" s="4">
        <f t="shared" si="9"/>
        <v>0</v>
      </c>
      <c r="O31" s="4">
        <f t="shared" si="10"/>
        <v>0</v>
      </c>
    </row>
    <row r="32" spans="1:21" x14ac:dyDescent="0.25">
      <c r="C32" s="4">
        <f t="shared" si="6"/>
        <v>0</v>
      </c>
      <c r="E32" s="9"/>
      <c r="F32" s="4">
        <f t="shared" si="7"/>
        <v>0</v>
      </c>
      <c r="I32" s="4">
        <f t="shared" si="8"/>
        <v>0</v>
      </c>
      <c r="L32" s="4">
        <f t="shared" si="9"/>
        <v>0</v>
      </c>
      <c r="O32" s="4">
        <f t="shared" si="10"/>
        <v>0</v>
      </c>
    </row>
    <row r="33" spans="2:15" x14ac:dyDescent="0.25">
      <c r="B33" s="10"/>
      <c r="C33" s="4">
        <f t="shared" si="6"/>
        <v>0</v>
      </c>
      <c r="E33" s="8"/>
      <c r="F33" s="4">
        <f t="shared" si="7"/>
        <v>0</v>
      </c>
      <c r="I33" s="4">
        <f t="shared" si="8"/>
        <v>0</v>
      </c>
      <c r="L33" s="4">
        <f t="shared" si="9"/>
        <v>0</v>
      </c>
      <c r="O33" s="4">
        <f t="shared" si="10"/>
        <v>0</v>
      </c>
    </row>
    <row r="34" spans="2:15" x14ac:dyDescent="0.25">
      <c r="C34" s="4">
        <f t="shared" si="6"/>
        <v>0</v>
      </c>
      <c r="F34" s="4">
        <f t="shared" si="7"/>
        <v>0</v>
      </c>
      <c r="I34" s="4">
        <f t="shared" si="8"/>
        <v>0</v>
      </c>
      <c r="L34" s="4">
        <f t="shared" si="9"/>
        <v>0</v>
      </c>
      <c r="O34" s="4">
        <f t="shared" si="10"/>
        <v>0</v>
      </c>
    </row>
    <row r="35" spans="2:15" x14ac:dyDescent="0.25">
      <c r="C35" s="4">
        <f t="shared" si="6"/>
        <v>0</v>
      </c>
      <c r="F35" s="4">
        <f t="shared" si="7"/>
        <v>0</v>
      </c>
      <c r="I35" s="4">
        <f t="shared" si="8"/>
        <v>0</v>
      </c>
      <c r="L35" s="4">
        <f t="shared" si="9"/>
        <v>0</v>
      </c>
      <c r="O35" s="4">
        <f t="shared" si="10"/>
        <v>0</v>
      </c>
    </row>
    <row r="36" spans="2:15" x14ac:dyDescent="0.25">
      <c r="C36" s="4">
        <f t="shared" si="6"/>
        <v>0</v>
      </c>
      <c r="F36" s="4">
        <f t="shared" si="7"/>
        <v>0</v>
      </c>
      <c r="I36" s="4">
        <f t="shared" si="8"/>
        <v>0</v>
      </c>
      <c r="L36" s="4">
        <f t="shared" si="9"/>
        <v>0</v>
      </c>
      <c r="O36" s="4">
        <f t="shared" si="10"/>
        <v>0</v>
      </c>
    </row>
    <row r="37" spans="2:15" x14ac:dyDescent="0.25">
      <c r="C37" s="4">
        <f t="shared" si="6"/>
        <v>0</v>
      </c>
      <c r="F37" s="4">
        <f t="shared" si="7"/>
        <v>0</v>
      </c>
      <c r="I37" s="4">
        <f t="shared" si="8"/>
        <v>0</v>
      </c>
      <c r="L37" s="4">
        <f t="shared" si="9"/>
        <v>0</v>
      </c>
      <c r="O37" s="4">
        <f t="shared" si="10"/>
        <v>0</v>
      </c>
    </row>
    <row r="38" spans="2:15" x14ac:dyDescent="0.25">
      <c r="C38" s="4">
        <f t="shared" si="6"/>
        <v>0</v>
      </c>
      <c r="F38" s="4">
        <f t="shared" si="7"/>
        <v>0</v>
      </c>
      <c r="I38" s="4">
        <f t="shared" si="8"/>
        <v>0</v>
      </c>
      <c r="L38" s="4">
        <f t="shared" si="9"/>
        <v>0</v>
      </c>
      <c r="O38" s="4">
        <f t="shared" si="10"/>
        <v>0</v>
      </c>
    </row>
    <row r="39" spans="2:15" x14ac:dyDescent="0.25">
      <c r="C39" s="4">
        <f t="shared" si="6"/>
        <v>0</v>
      </c>
      <c r="F39" s="4">
        <f t="shared" si="7"/>
        <v>0</v>
      </c>
      <c r="I39" s="4">
        <f t="shared" si="8"/>
        <v>0</v>
      </c>
      <c r="L39" s="4">
        <f t="shared" si="9"/>
        <v>0</v>
      </c>
      <c r="O39" s="4">
        <f t="shared" si="10"/>
        <v>0</v>
      </c>
    </row>
    <row r="45" spans="2:15" x14ac:dyDescent="0.25">
      <c r="H45" s="15"/>
    </row>
    <row r="46" spans="2:15" x14ac:dyDescent="0.25">
      <c r="F46" s="14"/>
      <c r="G46" s="14"/>
      <c r="H46" s="15"/>
    </row>
    <row r="47" spans="2:15" x14ac:dyDescent="0.25">
      <c r="K47" s="11"/>
    </row>
    <row r="48" spans="2:15" x14ac:dyDescent="0.25">
      <c r="H48" s="6"/>
    </row>
  </sheetData>
  <sortState xmlns:xlrd2="http://schemas.microsoft.com/office/spreadsheetml/2017/richdata2" ref="A23:B42">
    <sortCondition ref="A23"/>
  </sortState>
  <mergeCells count="18">
    <mergeCell ref="A9:B9"/>
    <mergeCell ref="A1:D1"/>
    <mergeCell ref="E1:F1"/>
    <mergeCell ref="G1:H1"/>
    <mergeCell ref="I1:L1"/>
    <mergeCell ref="A3:L3"/>
    <mergeCell ref="A5:B5"/>
    <mergeCell ref="A6:B6"/>
    <mergeCell ref="A7:B7"/>
    <mergeCell ref="A8:B8"/>
    <mergeCell ref="A4:B4"/>
    <mergeCell ref="Q15:R16"/>
    <mergeCell ref="T15:U16"/>
    <mergeCell ref="A10:B10"/>
    <mergeCell ref="A11:B11"/>
    <mergeCell ref="A12:B12"/>
    <mergeCell ref="A13:B13"/>
    <mergeCell ref="A15:L15"/>
  </mergeCells>
  <conditionalFormatting sqref="C9 E9 H9:L9">
    <cfRule type="cellIs" dxfId="664" priority="331" operator="greaterThan">
      <formula>0.416666666666667</formula>
    </cfRule>
    <cfRule type="cellIs" dxfId="663" priority="332" operator="between">
      <formula>0.375694444444444</formula>
      <formula>0.416666666666667</formula>
    </cfRule>
    <cfRule type="cellIs" dxfId="662" priority="333" operator="lessThanOrEqual">
      <formula>0.375</formula>
    </cfRule>
  </conditionalFormatting>
  <conditionalFormatting sqref="C12:L12">
    <cfRule type="cellIs" dxfId="661" priority="224" operator="lessThanOrEqual">
      <formula>0.416666666666667</formula>
    </cfRule>
    <cfRule type="cellIs" dxfId="660" priority="227" operator="lessThanOrEqual">
      <formula>0.416666666666667</formula>
    </cfRule>
  </conditionalFormatting>
  <conditionalFormatting sqref="M12">
    <cfRule type="cellIs" dxfId="659" priority="216" operator="lessThanOrEqual">
      <formula>0.416666666666667</formula>
    </cfRule>
    <cfRule type="cellIs" dxfId="658" priority="217" operator="lessThanOrEqual">
      <formula>0.416666666666667</formula>
    </cfRule>
  </conditionalFormatting>
  <conditionalFormatting sqref="D9">
    <cfRule type="cellIs" dxfId="657" priority="44" operator="greaterThan">
      <formula>0.416666666666667</formula>
    </cfRule>
    <cfRule type="cellIs" dxfId="656" priority="45" operator="between">
      <formula>0.375694444444444</formula>
      <formula>0.416666666666667</formula>
    </cfRule>
    <cfRule type="cellIs" dxfId="655" priority="46" operator="lessThanOrEqual">
      <formula>0.375</formula>
    </cfRule>
  </conditionalFormatting>
  <conditionalFormatting sqref="F9">
    <cfRule type="cellIs" dxfId="654" priority="41" operator="greaterThan">
      <formula>0.416666666666667</formula>
    </cfRule>
    <cfRule type="cellIs" dxfId="653" priority="42" operator="between">
      <formula>0.375694444444444</formula>
      <formula>0.416666666666667</formula>
    </cfRule>
    <cfRule type="cellIs" dxfId="652" priority="43" operator="lessThanOrEqual">
      <formula>0.375</formula>
    </cfRule>
  </conditionalFormatting>
  <conditionalFormatting sqref="G9">
    <cfRule type="cellIs" dxfId="651" priority="38" operator="greaterThan">
      <formula>0.416666666666667</formula>
    </cfRule>
    <cfRule type="cellIs" dxfId="650" priority="39" operator="between">
      <formula>0.375694444444444</formula>
      <formula>0.416666666666667</formula>
    </cfRule>
    <cfRule type="cellIs" dxfId="649" priority="40" operator="lessThanOrEqual">
      <formula>0.375</formula>
    </cfRule>
  </conditionalFormatting>
  <conditionalFormatting sqref="M9">
    <cfRule type="cellIs" dxfId="648" priority="35" operator="greaterThan">
      <formula>0.416666666666667</formula>
    </cfRule>
    <cfRule type="cellIs" dxfId="647" priority="36" operator="between">
      <formula>0.375694444444444</formula>
      <formula>0.416666666666667</formula>
    </cfRule>
    <cfRule type="cellIs" dxfId="646" priority="37" operator="lessThanOrEqual">
      <formula>0.375</formula>
    </cfRule>
  </conditionalFormatting>
  <conditionalFormatting sqref="C11">
    <cfRule type="cellIs" dxfId="645" priority="32" operator="greaterThan">
      <formula>1.70833333</formula>
    </cfRule>
    <cfRule type="cellIs" dxfId="644" priority="33" operator="between">
      <formula>1.458333333</formula>
      <formula>1.708333333</formula>
    </cfRule>
    <cfRule type="cellIs" dxfId="643" priority="34" operator="lessThanOrEqual">
      <formula>1.4583333333</formula>
    </cfRule>
  </conditionalFormatting>
  <conditionalFormatting sqref="D11">
    <cfRule type="cellIs" dxfId="642" priority="29" operator="greaterThan">
      <formula>1.70833333</formula>
    </cfRule>
    <cfRule type="cellIs" dxfId="641" priority="30" operator="between">
      <formula>1.458333333</formula>
      <formula>1.708333333</formula>
    </cfRule>
    <cfRule type="cellIs" dxfId="640" priority="31" operator="lessThanOrEqual">
      <formula>1.4583333333</formula>
    </cfRule>
  </conditionalFormatting>
  <conditionalFormatting sqref="E11">
    <cfRule type="cellIs" dxfId="639" priority="26" operator="greaterThan">
      <formula>1.70833333</formula>
    </cfRule>
    <cfRule type="cellIs" dxfId="638" priority="27" operator="between">
      <formula>1.458333333</formula>
      <formula>1.708333333</formula>
    </cfRule>
    <cfRule type="cellIs" dxfId="637" priority="28" operator="lessThanOrEqual">
      <formula>1.4583333333</formula>
    </cfRule>
  </conditionalFormatting>
  <conditionalFormatting sqref="F11">
    <cfRule type="cellIs" dxfId="636" priority="23" operator="greaterThan">
      <formula>1.70833333</formula>
    </cfRule>
    <cfRule type="cellIs" dxfId="635" priority="24" operator="between">
      <formula>1.458333333</formula>
      <formula>1.708333333</formula>
    </cfRule>
    <cfRule type="cellIs" dxfId="634" priority="25" operator="lessThanOrEqual">
      <formula>1.4583333333</formula>
    </cfRule>
  </conditionalFormatting>
  <conditionalFormatting sqref="G11">
    <cfRule type="cellIs" dxfId="633" priority="20" operator="greaterThan">
      <formula>1.70833333</formula>
    </cfRule>
    <cfRule type="cellIs" dxfId="632" priority="21" operator="between">
      <formula>1.458333333</formula>
      <formula>1.708333333</formula>
    </cfRule>
    <cfRule type="cellIs" dxfId="631" priority="22" operator="lessThanOrEqual">
      <formula>1.4583333333</formula>
    </cfRule>
  </conditionalFormatting>
  <conditionalFormatting sqref="H11">
    <cfRule type="cellIs" dxfId="630" priority="17" operator="greaterThan">
      <formula>1.70833333</formula>
    </cfRule>
    <cfRule type="cellIs" dxfId="629" priority="18" operator="between">
      <formula>1.458333333</formula>
      <formula>1.708333333</formula>
    </cfRule>
    <cfRule type="cellIs" dxfId="628" priority="19" operator="lessThanOrEqual">
      <formula>1.4583333333</formula>
    </cfRule>
  </conditionalFormatting>
  <conditionalFormatting sqref="I11">
    <cfRule type="cellIs" dxfId="627" priority="14" operator="greaterThan">
      <formula>1.70833333</formula>
    </cfRule>
    <cfRule type="cellIs" dxfId="626" priority="15" operator="between">
      <formula>1.458333333</formula>
      <formula>1.708333333</formula>
    </cfRule>
    <cfRule type="cellIs" dxfId="625" priority="16" operator="lessThanOrEqual">
      <formula>1.4583333333</formula>
    </cfRule>
  </conditionalFormatting>
  <conditionalFormatting sqref="J11">
    <cfRule type="cellIs" dxfId="624" priority="11" operator="greaterThan">
      <formula>1.70833333</formula>
    </cfRule>
    <cfRule type="cellIs" dxfId="623" priority="12" operator="between">
      <formula>1.458333333</formula>
      <formula>1.708333333</formula>
    </cfRule>
    <cfRule type="cellIs" dxfId="622" priority="13" operator="lessThanOrEqual">
      <formula>1.4583333333</formula>
    </cfRule>
  </conditionalFormatting>
  <conditionalFormatting sqref="K11">
    <cfRule type="cellIs" dxfId="621" priority="8" operator="greaterThan">
      <formula>1.70833333</formula>
    </cfRule>
    <cfRule type="cellIs" dxfId="620" priority="9" operator="between">
      <formula>1.458333333</formula>
      <formula>1.708333333</formula>
    </cfRule>
    <cfRule type="cellIs" dxfId="619" priority="10" operator="lessThanOrEqual">
      <formula>1.4583333333</formula>
    </cfRule>
  </conditionalFormatting>
  <conditionalFormatting sqref="L11">
    <cfRule type="cellIs" dxfId="618" priority="5" operator="greaterThan">
      <formula>1.70833333</formula>
    </cfRule>
    <cfRule type="cellIs" dxfId="617" priority="6" operator="between">
      <formula>1.458333333</formula>
      <formula>1.708333333</formula>
    </cfRule>
    <cfRule type="cellIs" dxfId="616" priority="7" operator="lessThanOrEqual">
      <formula>1.4583333333</formula>
    </cfRule>
  </conditionalFormatting>
  <conditionalFormatting sqref="M11">
    <cfRule type="cellIs" dxfId="615" priority="2" operator="greaterThan">
      <formula>1.70833333</formula>
    </cfRule>
    <cfRule type="cellIs" dxfId="614" priority="3" operator="between">
      <formula>1.458333333</formula>
      <formula>1.708333333</formula>
    </cfRule>
    <cfRule type="cellIs" dxfId="613" priority="4" operator="lessThanOrEqual">
      <formula>1.4583333333</formula>
    </cfRule>
  </conditionalFormatting>
  <conditionalFormatting sqref="C4:M4">
    <cfRule type="cellIs" dxfId="612" priority="1" operator="equal">
      <formula>0.416666666666667</formula>
    </cfRule>
  </conditionalFormatting>
  <dataValidations count="2">
    <dataValidation type="list" allowBlank="1" showInputMessage="1" showErrorMessage="1" sqref="C6:M6" xr:uid="{00000000-0002-0000-0200-000000000000}">
      <formula1>Pos</formula1>
    </dataValidation>
    <dataValidation allowBlank="1" showInputMessage="1" sqref="C7:M8 H18:O28 B19:G28 B18:C18 E18:G18" xr:uid="{00000000-0002-0000-0200-000001000000}"/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Valider">
                <anchor moveWithCells="1" sizeWithCells="1">
                  <from>
                    <xdr:col>13</xdr:col>
                    <xdr:colOff>152400</xdr:colOff>
                    <xdr:row>5</xdr:row>
                    <xdr:rowOff>161925</xdr:rowOff>
                  </from>
                  <to>
                    <xdr:col>14</xdr:col>
                    <xdr:colOff>933450</xdr:colOff>
                    <xdr:row>5</xdr:row>
                    <xdr:rowOff>428625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2000000}">
          <x14:formula1>
            <xm:f>Paramètres!$D$2</xm:f>
          </x14:formula1>
          <xm:sqref>G1:H1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P48"/>
  <sheetViews>
    <sheetView topLeftCell="A10" zoomScale="85" zoomScaleNormal="85" workbookViewId="0">
      <selection activeCell="N17" sqref="N17:O17"/>
    </sheetView>
  </sheetViews>
  <sheetFormatPr baseColWidth="10" defaultRowHeight="15" x14ac:dyDescent="0.25"/>
  <cols>
    <col min="1" max="16" width="14.7109375" customWidth="1"/>
  </cols>
  <sheetData>
    <row r="1" spans="1:16" x14ac:dyDescent="0.25">
      <c r="A1" s="122"/>
      <c r="B1" s="122"/>
      <c r="C1" s="122"/>
      <c r="D1" s="123"/>
      <c r="E1" s="120" t="s">
        <v>0</v>
      </c>
      <c r="F1" s="121"/>
      <c r="G1" s="118"/>
      <c r="H1" s="119"/>
      <c r="I1" s="124"/>
      <c r="J1" s="125"/>
      <c r="K1" s="125"/>
      <c r="L1" s="125"/>
    </row>
    <row r="3" spans="1:16" ht="15.75" thickBot="1" x14ac:dyDescent="0.3">
      <c r="A3" s="132" t="s">
        <v>34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</row>
    <row r="4" spans="1:16" ht="45" customHeight="1" thickTop="1" thickBot="1" x14ac:dyDescent="0.3">
      <c r="A4" s="128" t="s">
        <v>36</v>
      </c>
      <c r="B4" s="129"/>
      <c r="C4" s="78">
        <f>IF(Lundi!C9&lt;=Paramètres!$H$5,IF(Lundi!C12&gt;Paramètres!$H$6,Mardi!C7+Paramètres!$H$6,Mardi!C7+Lundi!C12),IF(Lundi!C12&lt;Paramètres!$H$5,Mardi!C7+Lundi!C12,Mardi!C7+Paramètres!$H$5))</f>
        <v>0.41666666666666669</v>
      </c>
      <c r="D4" s="78">
        <f>IF(Lundi!D9&lt;=Paramètres!$H$5,IF(Lundi!D12&gt;Paramètres!$H$6,Mardi!D7+Paramètres!$H$6,Mardi!D7+Lundi!D12),IF(Lundi!D12&lt;Paramètres!$H$5,Mardi!D7+Lundi!D12,Mardi!D7+Paramètres!$H$5))</f>
        <v>0.41666666666666669</v>
      </c>
      <c r="E4" s="78">
        <f>IF(Lundi!E9&lt;=Paramètres!$H$5,IF(Lundi!E12&gt;Paramètres!$H$6,Mardi!E7+Paramètres!$H$6,Mardi!E7+Lundi!E12),IF(Lundi!E12&lt;Paramètres!$H$5,Mardi!E7+Lundi!E12,Mardi!E7+Paramètres!$H$5))</f>
        <v>0.41666666666666669</v>
      </c>
      <c r="F4" s="78">
        <f>IF(Lundi!F9&lt;=Paramètres!$H$5,IF(Lundi!F12&gt;Paramètres!$H$6,Mardi!F7+Paramètres!$H$6,Mardi!F7+Lundi!F12),IF(Lundi!F12&lt;Paramètres!$H$5,Mardi!F7+Lundi!F12,Mardi!F7+Paramètres!$H$5))</f>
        <v>0.41666666666666669</v>
      </c>
      <c r="G4" s="78">
        <f>IF(Lundi!G9&lt;=Paramètres!$H$5,IF(Lundi!G12&gt;Paramètres!$H$6,Mardi!G7+Paramètres!$H$6,Mardi!G7+Lundi!G12),IF(Lundi!G12&lt;Paramètres!$H$5,Mardi!G7+Lundi!G12,Mardi!G7+Paramètres!$H$5))</f>
        <v>0.41666666666666669</v>
      </c>
      <c r="H4" s="78">
        <f>IF(Lundi!H9&lt;=Paramètres!$H$5,IF(Lundi!H12&gt;Paramètres!$H$6,Mardi!H7+Paramètres!$H$6,Mardi!H7+Lundi!H12),IF(Lundi!H12&lt;Paramètres!$H$5,Mardi!H7+Lundi!H12,Mardi!H7+Paramètres!$H$5))</f>
        <v>0.41666666666666669</v>
      </c>
      <c r="I4" s="78">
        <f>IF(Lundi!I9&lt;=Paramètres!$H$5,IF(Lundi!I12&gt;Paramètres!$H$6,Mardi!I7+Paramètres!$H$6,Mardi!I7+Lundi!I12),IF(Lundi!I12&lt;Paramètres!$H$5,Mardi!I7+Lundi!I12,Mardi!I7+Paramètres!$H$5))</f>
        <v>0.41666666666666669</v>
      </c>
      <c r="J4" s="78">
        <f>IF(Lundi!J9&lt;=Paramètres!$H$5,IF(Lundi!J12&gt;Paramètres!$H$6,Mardi!J7+Paramètres!$H$6,Mardi!J7+Lundi!J12),IF(Lundi!J12&lt;Paramètres!$H$5,Mardi!J7+Lundi!J12,Mardi!J7+Paramètres!$H$5))</f>
        <v>0.41666666666666669</v>
      </c>
      <c r="K4" s="78">
        <f>IF(Lundi!K9&lt;=Paramètres!$H$5,IF(Lundi!K12&gt;Paramètres!$H$6,Mardi!K7+Paramètres!$H$6,Mardi!K7+Lundi!K12),IF(Lundi!K12&lt;Paramètres!$H$5,Mardi!K7+Lundi!K12,Mardi!K7+Paramètres!$H$5))</f>
        <v>0.41666666666666669</v>
      </c>
      <c r="L4" s="78">
        <f>IF(Lundi!L9&lt;=Paramètres!$H$5,IF(Lundi!L12&gt;Paramètres!$H$6,Mardi!L7+Paramètres!$H$6,Mardi!L7+Lundi!L12),IF(Lundi!L12&lt;Paramètres!$H$5,Mardi!L7+Lundi!L12,Mardi!L7+Paramètres!$H$5))</f>
        <v>0.41666666666666669</v>
      </c>
      <c r="M4" s="78">
        <f>IF(Lundi!M9&lt;=Paramètres!$H$5,IF(Lundi!M12&gt;Paramètres!$H$6,Mardi!M7+Paramètres!$H$6,Mardi!M7+Lundi!M12),IF(Lundi!M12&lt;Paramètres!$H$5,Mardi!M7+Lundi!M12,Mardi!M7+Paramètres!$H$5))</f>
        <v>0.41666666666666669</v>
      </c>
      <c r="N4" s="62"/>
    </row>
    <row r="5" spans="1:16" ht="15.75" thickTop="1" x14ac:dyDescent="0.25">
      <c r="A5" s="126" t="s">
        <v>37</v>
      </c>
      <c r="B5" s="127"/>
      <c r="C5" s="100" t="s">
        <v>44</v>
      </c>
      <c r="D5" s="100" t="s">
        <v>55</v>
      </c>
      <c r="E5" s="100" t="s">
        <v>56</v>
      </c>
      <c r="F5" s="100" t="s">
        <v>47</v>
      </c>
      <c r="G5" s="100" t="s">
        <v>48</v>
      </c>
      <c r="H5" s="100" t="s">
        <v>57</v>
      </c>
      <c r="I5" s="100" t="s">
        <v>50</v>
      </c>
      <c r="J5" s="100" t="s">
        <v>51</v>
      </c>
      <c r="K5" s="100" t="s">
        <v>52</v>
      </c>
      <c r="L5" s="100" t="s">
        <v>58</v>
      </c>
      <c r="M5" s="43" t="s">
        <v>59</v>
      </c>
      <c r="N5" s="62"/>
    </row>
    <row r="6" spans="1:16" ht="45" customHeight="1" x14ac:dyDescent="0.25">
      <c r="A6" s="133" t="s">
        <v>1</v>
      </c>
      <c r="B6" s="134"/>
      <c r="C6" s="54"/>
      <c r="D6" s="54"/>
      <c r="E6" s="54"/>
      <c r="F6" s="54"/>
      <c r="G6" s="54"/>
      <c r="H6" s="54"/>
      <c r="I6" s="54"/>
      <c r="J6" s="54"/>
      <c r="K6" s="54"/>
      <c r="L6" s="54"/>
      <c r="M6" s="81"/>
      <c r="N6" s="62"/>
    </row>
    <row r="7" spans="1:16" ht="45" customHeight="1" x14ac:dyDescent="0.25">
      <c r="A7" s="130" t="s">
        <v>26</v>
      </c>
      <c r="B7" s="131"/>
      <c r="C7" s="19"/>
      <c r="D7" s="19"/>
      <c r="E7" s="19"/>
      <c r="F7" s="19"/>
      <c r="G7" s="19"/>
      <c r="H7" s="19"/>
      <c r="I7" s="57"/>
      <c r="J7" s="19"/>
      <c r="K7" s="19"/>
      <c r="L7" s="19"/>
      <c r="M7" s="73"/>
      <c r="N7" s="62"/>
    </row>
    <row r="8" spans="1:16" ht="45" customHeight="1" x14ac:dyDescent="0.25">
      <c r="A8" s="130" t="s">
        <v>27</v>
      </c>
      <c r="B8" s="131"/>
      <c r="C8" s="19"/>
      <c r="D8" s="19"/>
      <c r="E8" s="19"/>
      <c r="F8" s="19"/>
      <c r="G8" s="19"/>
      <c r="H8" s="19"/>
      <c r="I8" s="56"/>
      <c r="J8" s="19"/>
      <c r="K8" s="19"/>
      <c r="L8" s="19"/>
      <c r="M8" s="44"/>
    </row>
    <row r="9" spans="1:16" ht="45" customHeight="1" x14ac:dyDescent="0.25">
      <c r="A9" s="130" t="s">
        <v>28</v>
      </c>
      <c r="B9" s="131"/>
      <c r="C9" s="19">
        <f>C8-C7</f>
        <v>0</v>
      </c>
      <c r="D9" s="19">
        <f t="shared" ref="D9:L9" si="0">D8-D7</f>
        <v>0</v>
      </c>
      <c r="E9" s="19">
        <f t="shared" si="0"/>
        <v>0</v>
      </c>
      <c r="F9" s="19">
        <f t="shared" si="0"/>
        <v>0</v>
      </c>
      <c r="G9" s="19">
        <f t="shared" si="0"/>
        <v>0</v>
      </c>
      <c r="H9" s="19">
        <f t="shared" si="0"/>
        <v>0</v>
      </c>
      <c r="I9" s="19">
        <f t="shared" si="0"/>
        <v>0</v>
      </c>
      <c r="J9" s="19">
        <f t="shared" si="0"/>
        <v>0</v>
      </c>
      <c r="K9" s="19">
        <f t="shared" si="0"/>
        <v>0</v>
      </c>
      <c r="L9" s="19">
        <f t="shared" si="0"/>
        <v>0</v>
      </c>
      <c r="M9" s="44">
        <f t="shared" ref="M9" si="1">M8-M7</f>
        <v>0</v>
      </c>
    </row>
    <row r="10" spans="1:16" ht="45" customHeight="1" x14ac:dyDescent="0.25">
      <c r="A10" s="130" t="s">
        <v>29</v>
      </c>
      <c r="B10" s="131"/>
      <c r="C10" s="29">
        <f>Lundi!C11</f>
        <v>0</v>
      </c>
      <c r="D10" s="29">
        <f>Lundi!D11</f>
        <v>0</v>
      </c>
      <c r="E10" s="29">
        <f>Lundi!E11</f>
        <v>0</v>
      </c>
      <c r="F10" s="29">
        <f>Lundi!F11</f>
        <v>0</v>
      </c>
      <c r="G10" s="29">
        <f>Lundi!G11</f>
        <v>0</v>
      </c>
      <c r="H10" s="29">
        <f>Lundi!H11</f>
        <v>0</v>
      </c>
      <c r="I10" s="29">
        <f>Lundi!I11</f>
        <v>0</v>
      </c>
      <c r="J10" s="29">
        <f>Lundi!J11</f>
        <v>0</v>
      </c>
      <c r="K10" s="29">
        <f>Lundi!K11</f>
        <v>0</v>
      </c>
      <c r="L10" s="29">
        <f>Lundi!L11</f>
        <v>0</v>
      </c>
      <c r="M10" s="48">
        <f>Lundi!M11</f>
        <v>0</v>
      </c>
      <c r="P10" s="32"/>
    </row>
    <row r="11" spans="1:16" ht="45" customHeight="1" x14ac:dyDescent="0.25">
      <c r="A11" s="130" t="s">
        <v>30</v>
      </c>
      <c r="B11" s="131"/>
      <c r="C11" s="29">
        <f>C9+C10</f>
        <v>0</v>
      </c>
      <c r="D11" s="29">
        <f t="shared" ref="D11:L11" si="2">D9+D10</f>
        <v>0</v>
      </c>
      <c r="E11" s="29">
        <f t="shared" si="2"/>
        <v>0</v>
      </c>
      <c r="F11" s="29">
        <f t="shared" si="2"/>
        <v>0</v>
      </c>
      <c r="G11" s="29">
        <f t="shared" si="2"/>
        <v>0</v>
      </c>
      <c r="H11" s="29">
        <f t="shared" si="2"/>
        <v>0</v>
      </c>
      <c r="I11" s="29">
        <f t="shared" si="2"/>
        <v>0</v>
      </c>
      <c r="J11" s="29">
        <f t="shared" si="2"/>
        <v>0</v>
      </c>
      <c r="K11" s="29">
        <f t="shared" si="2"/>
        <v>0</v>
      </c>
      <c r="L11" s="29">
        <f t="shared" si="2"/>
        <v>0</v>
      </c>
      <c r="M11" s="83">
        <f t="shared" ref="M11" si="3">M9+M10</f>
        <v>0</v>
      </c>
      <c r="N11" s="62"/>
    </row>
    <row r="12" spans="1:16" ht="45" customHeight="1" x14ac:dyDescent="0.25">
      <c r="A12" s="130" t="s">
        <v>31</v>
      </c>
      <c r="B12" s="131"/>
      <c r="C12" s="29">
        <f>IF(Dimanche!C11&lt;Paramètres!$H$2,Paramètres!$H$3+Dimanche!C11-C11,Paramètres!$H$4-C11)</f>
        <v>1.4583333333333333</v>
      </c>
      <c r="D12" s="29">
        <f>IF(Dimanche!D11&lt;Paramètres!$H$2,Paramètres!$H$3+Dimanche!D11-D11,Paramètres!$H$4-D11)</f>
        <v>1.4583333333333333</v>
      </c>
      <c r="E12" s="29">
        <f>IF(Dimanche!E11&lt;Paramètres!$H$2,Paramètres!$H$3+Dimanche!E11-E11,Paramètres!$H$4-E11)</f>
        <v>1.4583333333333333</v>
      </c>
      <c r="F12" s="29">
        <f>IF(Dimanche!F11&lt;Paramètres!$H$2,Paramètres!$H$3+Dimanche!F11-F11,Paramètres!$H$4-F11)</f>
        <v>1.4583333333333333</v>
      </c>
      <c r="G12" s="29">
        <f>IF(Dimanche!G11&lt;Paramètres!$H$2,Paramètres!$H$3+Dimanche!G11-G11,Paramètres!$H$4-G11)</f>
        <v>1.4583333333333333</v>
      </c>
      <c r="H12" s="29">
        <f>IF(Dimanche!H11&lt;Paramètres!$H$2,Paramètres!$H$3+Dimanche!H11-H11,Paramètres!$H$4-H11)</f>
        <v>1.4583333333333333</v>
      </c>
      <c r="I12" s="29">
        <f>IF(Dimanche!I11&lt;Paramètres!$H$2,Paramètres!$H$3+Dimanche!I11-I11,Paramètres!$H$4-I11)</f>
        <v>1.4583333333333333</v>
      </c>
      <c r="J12" s="29">
        <f>IF(Dimanche!J11&lt;Paramètres!$H$2,Paramètres!$H$3+Dimanche!J11-J11,Paramètres!$H$4-J11)</f>
        <v>1.4583333333333333</v>
      </c>
      <c r="K12" s="29">
        <f>IF(Dimanche!K11&lt;Paramètres!$H$2,Paramètres!$H$3+Dimanche!K11-K11,Paramètres!$H$4-K11)</f>
        <v>1.4583333333333333</v>
      </c>
      <c r="L12" s="29">
        <f>IF(Dimanche!L11&lt;Paramètres!$H$2,Paramètres!$H$3+Dimanche!L11-L11,Paramètres!$H$4-L11)</f>
        <v>1.4583333333333333</v>
      </c>
      <c r="M12" s="48">
        <f>IF(Dimanche!M11&lt;Paramètres!$H$2,Paramètres!$H$3+Dimanche!M11-M11,Paramètres!$H$4-M11)</f>
        <v>1.4583333333333333</v>
      </c>
    </row>
    <row r="13" spans="1:16" ht="45" customHeight="1" thickBot="1" x14ac:dyDescent="0.3">
      <c r="A13" s="110" t="s">
        <v>32</v>
      </c>
      <c r="B13" s="111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45"/>
    </row>
    <row r="14" spans="1:16" ht="15.75" thickTop="1" x14ac:dyDescent="0.25">
      <c r="A14" s="7"/>
      <c r="B14" s="7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6" x14ac:dyDescent="0.25">
      <c r="A15" s="132" t="s">
        <v>35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6" ht="15.75" thickBot="1" x14ac:dyDescent="0.3"/>
    <row r="17" spans="1:16" ht="45" customHeight="1" thickTop="1" thickBot="1" x14ac:dyDescent="0.3">
      <c r="A17" s="5"/>
      <c r="B17" s="84" t="s">
        <v>39</v>
      </c>
      <c r="C17" s="85" t="s">
        <v>40</v>
      </c>
      <c r="D17" s="25" t="s">
        <v>20</v>
      </c>
      <c r="E17" s="84" t="s">
        <v>39</v>
      </c>
      <c r="F17" s="85" t="s">
        <v>40</v>
      </c>
      <c r="G17" s="26" t="s">
        <v>20</v>
      </c>
      <c r="H17" s="84" t="s">
        <v>39</v>
      </c>
      <c r="I17" s="85" t="s">
        <v>40</v>
      </c>
      <c r="J17" s="25" t="s">
        <v>20</v>
      </c>
      <c r="K17" s="84" t="s">
        <v>39</v>
      </c>
      <c r="L17" s="85" t="s">
        <v>40</v>
      </c>
      <c r="M17" s="25" t="s">
        <v>20</v>
      </c>
      <c r="N17" s="84" t="s">
        <v>39</v>
      </c>
      <c r="O17" s="85" t="s">
        <v>40</v>
      </c>
      <c r="P17" s="33"/>
    </row>
    <row r="18" spans="1:16" ht="45" customHeight="1" thickTop="1" x14ac:dyDescent="0.25">
      <c r="A18" s="23" t="s">
        <v>44</v>
      </c>
      <c r="B18" s="16"/>
      <c r="C18" s="17"/>
      <c r="D18" s="18"/>
      <c r="E18" s="17"/>
      <c r="F18" s="17"/>
      <c r="G18" s="17"/>
      <c r="H18" s="17"/>
      <c r="I18" s="17"/>
      <c r="J18" s="18"/>
      <c r="K18" s="17"/>
      <c r="L18" s="17"/>
      <c r="M18" s="17"/>
      <c r="N18" s="17"/>
      <c r="O18" s="17"/>
      <c r="P18" s="13"/>
    </row>
    <row r="19" spans="1:16" ht="45" customHeight="1" x14ac:dyDescent="0.25">
      <c r="A19" s="24" t="s">
        <v>45</v>
      </c>
      <c r="B19" s="16"/>
      <c r="C19" s="17"/>
      <c r="D19" s="18"/>
      <c r="E19" s="19"/>
      <c r="F19" s="17"/>
      <c r="G19" s="17"/>
      <c r="H19" s="19"/>
      <c r="I19" s="17"/>
      <c r="J19" s="17"/>
      <c r="K19" s="17"/>
      <c r="L19" s="17"/>
      <c r="M19" s="17"/>
      <c r="N19" s="17"/>
      <c r="O19" s="17"/>
      <c r="P19" s="13"/>
    </row>
    <row r="20" spans="1:16" ht="45" customHeight="1" x14ac:dyDescent="0.25">
      <c r="A20" s="24" t="s">
        <v>46</v>
      </c>
      <c r="B20" s="16"/>
      <c r="C20" s="17"/>
      <c r="D20" s="18"/>
      <c r="E20" s="19"/>
      <c r="F20" s="17"/>
      <c r="G20" s="17"/>
      <c r="H20" s="19"/>
      <c r="I20" s="17"/>
      <c r="J20" s="17"/>
      <c r="K20" s="17"/>
      <c r="L20" s="17"/>
      <c r="M20" s="17"/>
      <c r="N20" s="17"/>
      <c r="O20" s="17"/>
      <c r="P20" s="13"/>
    </row>
    <row r="21" spans="1:16" ht="45" customHeight="1" x14ac:dyDescent="0.25">
      <c r="A21" s="24" t="s">
        <v>47</v>
      </c>
      <c r="B21" s="20"/>
      <c r="C21" s="17"/>
      <c r="D21" s="18"/>
      <c r="E21" s="19"/>
      <c r="F21" s="17"/>
      <c r="G21" s="18"/>
      <c r="H21" s="19"/>
      <c r="I21" s="17"/>
      <c r="J21" s="17"/>
      <c r="K21" s="17"/>
      <c r="L21" s="17"/>
      <c r="M21" s="17"/>
      <c r="N21" s="17"/>
      <c r="O21" s="17"/>
      <c r="P21" s="13"/>
    </row>
    <row r="22" spans="1:16" ht="45" customHeight="1" x14ac:dyDescent="0.25">
      <c r="A22" s="24" t="s">
        <v>48</v>
      </c>
      <c r="B22" s="20"/>
      <c r="C22" s="17"/>
      <c r="D22" s="18"/>
      <c r="E22" s="19"/>
      <c r="F22" s="17"/>
      <c r="G22" s="17"/>
      <c r="H22" s="19"/>
      <c r="I22" s="17"/>
      <c r="J22" s="17"/>
      <c r="K22" s="17"/>
      <c r="L22" s="17"/>
      <c r="M22" s="17"/>
      <c r="N22" s="17"/>
      <c r="O22" s="17"/>
      <c r="P22" s="13"/>
    </row>
    <row r="23" spans="1:16" ht="45" customHeight="1" x14ac:dyDescent="0.25">
      <c r="A23" s="24" t="s">
        <v>49</v>
      </c>
      <c r="B23" s="20"/>
      <c r="C23" s="17"/>
      <c r="D23" s="18"/>
      <c r="E23" s="19"/>
      <c r="F23" s="17"/>
      <c r="G23" s="17"/>
      <c r="H23" s="19"/>
      <c r="I23" s="17"/>
      <c r="J23" s="17"/>
      <c r="K23" s="17"/>
      <c r="L23" s="17"/>
      <c r="M23" s="17"/>
      <c r="N23" s="17"/>
      <c r="O23" s="17"/>
      <c r="P23" s="13"/>
    </row>
    <row r="24" spans="1:16" ht="45" customHeight="1" x14ac:dyDescent="0.25">
      <c r="A24" s="24" t="s">
        <v>50</v>
      </c>
      <c r="B24" s="20"/>
      <c r="C24" s="17"/>
      <c r="D24" s="18"/>
      <c r="E24" s="19"/>
      <c r="F24" s="17"/>
      <c r="G24" s="17"/>
      <c r="H24" s="19"/>
      <c r="I24" s="17"/>
      <c r="J24" s="17"/>
      <c r="K24" s="17"/>
      <c r="L24" s="17"/>
      <c r="M24" s="18"/>
      <c r="N24" s="17"/>
      <c r="O24" s="17"/>
      <c r="P24" s="13"/>
    </row>
    <row r="25" spans="1:16" ht="45" customHeight="1" x14ac:dyDescent="0.25">
      <c r="A25" s="24" t="s">
        <v>51</v>
      </c>
      <c r="B25" s="20"/>
      <c r="C25" s="17"/>
      <c r="D25" s="18"/>
      <c r="E25" s="19"/>
      <c r="F25" s="17"/>
      <c r="G25" s="17"/>
      <c r="H25" s="19"/>
      <c r="I25" s="17"/>
      <c r="J25" s="17"/>
      <c r="K25" s="17"/>
      <c r="L25" s="17"/>
      <c r="M25" s="17"/>
      <c r="N25" s="17"/>
      <c r="O25" s="17"/>
      <c r="P25" s="13"/>
    </row>
    <row r="26" spans="1:16" ht="45" customHeight="1" x14ac:dyDescent="0.25">
      <c r="A26" s="24" t="s">
        <v>52</v>
      </c>
      <c r="B26" s="20"/>
      <c r="C26" s="17"/>
      <c r="D26" s="18"/>
      <c r="E26" s="19"/>
      <c r="F26" s="17"/>
      <c r="G26" s="17"/>
      <c r="H26" s="19"/>
      <c r="I26" s="17"/>
      <c r="J26" s="17"/>
      <c r="K26" s="17"/>
      <c r="L26" s="17"/>
      <c r="M26" s="17"/>
      <c r="N26" s="17"/>
      <c r="O26" s="17"/>
      <c r="P26" s="13"/>
    </row>
    <row r="27" spans="1:16" ht="45" customHeight="1" x14ac:dyDescent="0.25">
      <c r="A27" s="37" t="s">
        <v>53</v>
      </c>
      <c r="B27" s="20"/>
      <c r="C27" s="17"/>
      <c r="D27" s="51"/>
      <c r="E27" s="19"/>
      <c r="F27" s="17"/>
      <c r="G27" s="19"/>
      <c r="H27" s="19"/>
      <c r="I27" s="17"/>
      <c r="J27" s="19"/>
      <c r="K27" s="19"/>
      <c r="L27" s="17"/>
      <c r="M27" s="19"/>
      <c r="N27" s="19"/>
      <c r="O27" s="17"/>
      <c r="P27" s="13"/>
    </row>
    <row r="28" spans="1:16" ht="45" customHeight="1" thickBot="1" x14ac:dyDescent="0.3">
      <c r="A28" s="37" t="s">
        <v>54</v>
      </c>
      <c r="B28" s="65"/>
      <c r="C28" s="40"/>
      <c r="D28" s="66"/>
      <c r="E28" s="40"/>
      <c r="F28" s="17"/>
      <c r="G28" s="40"/>
      <c r="H28" s="40"/>
      <c r="I28" s="17"/>
      <c r="J28" s="40"/>
      <c r="K28" s="40"/>
      <c r="L28" s="17"/>
      <c r="M28" s="40"/>
      <c r="N28" s="40"/>
      <c r="O28" s="17"/>
      <c r="P28" s="13"/>
    </row>
    <row r="29" spans="1:16" ht="15.75" thickTop="1" x14ac:dyDescent="0.25">
      <c r="A29" s="41"/>
      <c r="B29" s="41"/>
      <c r="C29" s="46">
        <f>C18-B18</f>
        <v>0</v>
      </c>
      <c r="D29" s="41"/>
      <c r="E29" s="47"/>
      <c r="F29" s="46">
        <f>F18-E18</f>
        <v>0</v>
      </c>
      <c r="G29" s="41"/>
      <c r="H29" s="41"/>
      <c r="I29" s="46">
        <f>I18-H18</f>
        <v>0</v>
      </c>
      <c r="J29" s="41"/>
      <c r="K29" s="41"/>
      <c r="L29" s="46">
        <f>L18-K18</f>
        <v>0</v>
      </c>
      <c r="M29" s="41"/>
      <c r="N29" s="41"/>
      <c r="O29" s="46">
        <f>O18-N18</f>
        <v>0</v>
      </c>
    </row>
    <row r="30" spans="1:16" x14ac:dyDescent="0.25">
      <c r="C30" s="4">
        <f t="shared" ref="C30:C39" si="4">C19-B19</f>
        <v>0</v>
      </c>
      <c r="F30" s="4">
        <f t="shared" ref="F30:F39" si="5">F19-E19</f>
        <v>0</v>
      </c>
      <c r="I30" s="4">
        <f t="shared" ref="I30:I39" si="6">I19-H19</f>
        <v>0</v>
      </c>
      <c r="L30" s="4">
        <f t="shared" ref="L30:L39" si="7">L19-K19</f>
        <v>0</v>
      </c>
      <c r="O30" s="4">
        <f t="shared" ref="O30:O39" si="8">O19-N19</f>
        <v>0</v>
      </c>
    </row>
    <row r="31" spans="1:16" x14ac:dyDescent="0.25">
      <c r="C31" s="4">
        <f t="shared" si="4"/>
        <v>0</v>
      </c>
      <c r="F31" s="4">
        <f t="shared" si="5"/>
        <v>0</v>
      </c>
      <c r="I31" s="4">
        <f t="shared" si="6"/>
        <v>0</v>
      </c>
      <c r="L31" s="4">
        <f t="shared" si="7"/>
        <v>0</v>
      </c>
      <c r="O31" s="4">
        <f t="shared" si="8"/>
        <v>0</v>
      </c>
    </row>
    <row r="32" spans="1:16" x14ac:dyDescent="0.25">
      <c r="C32" s="4">
        <f t="shared" si="4"/>
        <v>0</v>
      </c>
      <c r="E32" s="9"/>
      <c r="F32" s="4">
        <f t="shared" si="5"/>
        <v>0</v>
      </c>
      <c r="I32" s="4">
        <f t="shared" si="6"/>
        <v>0</v>
      </c>
      <c r="L32" s="4">
        <f t="shared" si="7"/>
        <v>0</v>
      </c>
      <c r="O32" s="4">
        <f t="shared" si="8"/>
        <v>0</v>
      </c>
    </row>
    <row r="33" spans="2:15" x14ac:dyDescent="0.25">
      <c r="B33" s="10"/>
      <c r="C33" s="4">
        <f t="shared" si="4"/>
        <v>0</v>
      </c>
      <c r="E33" s="8"/>
      <c r="F33" s="4">
        <f t="shared" si="5"/>
        <v>0</v>
      </c>
      <c r="I33" s="4">
        <f t="shared" si="6"/>
        <v>0</v>
      </c>
      <c r="L33" s="4">
        <f t="shared" si="7"/>
        <v>0</v>
      </c>
      <c r="O33" s="4">
        <f t="shared" si="8"/>
        <v>0</v>
      </c>
    </row>
    <row r="34" spans="2:15" x14ac:dyDescent="0.25">
      <c r="C34" s="4">
        <f t="shared" si="4"/>
        <v>0</v>
      </c>
      <c r="F34" s="4">
        <f t="shared" si="5"/>
        <v>0</v>
      </c>
      <c r="I34" s="4">
        <f t="shared" si="6"/>
        <v>0</v>
      </c>
      <c r="L34" s="4">
        <f t="shared" si="7"/>
        <v>0</v>
      </c>
      <c r="O34" s="4">
        <f t="shared" si="8"/>
        <v>0</v>
      </c>
    </row>
    <row r="35" spans="2:15" x14ac:dyDescent="0.25">
      <c r="C35" s="4">
        <f t="shared" si="4"/>
        <v>0</v>
      </c>
      <c r="F35" s="4">
        <f t="shared" si="5"/>
        <v>0</v>
      </c>
      <c r="I35" s="4">
        <f t="shared" si="6"/>
        <v>0</v>
      </c>
      <c r="L35" s="4">
        <f t="shared" si="7"/>
        <v>0</v>
      </c>
      <c r="O35" s="4">
        <f t="shared" si="8"/>
        <v>0</v>
      </c>
    </row>
    <row r="36" spans="2:15" x14ac:dyDescent="0.25">
      <c r="C36" s="4">
        <f t="shared" si="4"/>
        <v>0</v>
      </c>
      <c r="F36" s="4">
        <f t="shared" si="5"/>
        <v>0</v>
      </c>
      <c r="I36" s="4">
        <f t="shared" si="6"/>
        <v>0</v>
      </c>
      <c r="L36" s="4">
        <f t="shared" si="7"/>
        <v>0</v>
      </c>
      <c r="O36" s="4">
        <f t="shared" si="8"/>
        <v>0</v>
      </c>
    </row>
    <row r="37" spans="2:15" x14ac:dyDescent="0.25">
      <c r="C37" s="4">
        <f t="shared" si="4"/>
        <v>0</v>
      </c>
      <c r="F37" s="4">
        <f t="shared" si="5"/>
        <v>0</v>
      </c>
      <c r="I37" s="4">
        <f t="shared" si="6"/>
        <v>0</v>
      </c>
      <c r="L37" s="4">
        <f t="shared" si="7"/>
        <v>0</v>
      </c>
      <c r="O37" s="4">
        <f t="shared" si="8"/>
        <v>0</v>
      </c>
    </row>
    <row r="38" spans="2:15" x14ac:dyDescent="0.25">
      <c r="C38" s="4">
        <f t="shared" si="4"/>
        <v>0</v>
      </c>
      <c r="F38" s="4">
        <f t="shared" si="5"/>
        <v>0</v>
      </c>
      <c r="I38" s="4">
        <f t="shared" si="6"/>
        <v>0</v>
      </c>
      <c r="L38" s="4">
        <f t="shared" si="7"/>
        <v>0</v>
      </c>
      <c r="O38" s="4">
        <f t="shared" si="8"/>
        <v>0</v>
      </c>
    </row>
    <row r="39" spans="2:15" x14ac:dyDescent="0.25">
      <c r="C39" s="4">
        <f t="shared" si="4"/>
        <v>0</v>
      </c>
      <c r="F39" s="4">
        <f t="shared" si="5"/>
        <v>0</v>
      </c>
      <c r="I39" s="4">
        <f t="shared" si="6"/>
        <v>0</v>
      </c>
      <c r="L39" s="4">
        <f t="shared" si="7"/>
        <v>0</v>
      </c>
      <c r="O39" s="4">
        <f t="shared" si="8"/>
        <v>0</v>
      </c>
    </row>
    <row r="45" spans="2:15" x14ac:dyDescent="0.25">
      <c r="H45" s="15"/>
    </row>
    <row r="46" spans="2:15" x14ac:dyDescent="0.25">
      <c r="F46" s="14"/>
      <c r="G46" s="14"/>
      <c r="H46" s="15"/>
    </row>
    <row r="47" spans="2:15" x14ac:dyDescent="0.25">
      <c r="K47" s="11"/>
    </row>
    <row r="48" spans="2:15" x14ac:dyDescent="0.25">
      <c r="H48" s="6"/>
    </row>
  </sheetData>
  <mergeCells count="16">
    <mergeCell ref="A9:B9"/>
    <mergeCell ref="A1:D1"/>
    <mergeCell ref="E1:F1"/>
    <mergeCell ref="G1:H1"/>
    <mergeCell ref="I1:L1"/>
    <mergeCell ref="A3:L3"/>
    <mergeCell ref="A5:B5"/>
    <mergeCell ref="A6:B6"/>
    <mergeCell ref="A7:B7"/>
    <mergeCell ref="A8:B8"/>
    <mergeCell ref="A4:B4"/>
    <mergeCell ref="A10:B10"/>
    <mergeCell ref="A11:B11"/>
    <mergeCell ref="A12:B12"/>
    <mergeCell ref="A13:B13"/>
    <mergeCell ref="A15:L15"/>
  </mergeCells>
  <conditionalFormatting sqref="C9:H9 J9:L9">
    <cfRule type="cellIs" dxfId="611" priority="288" operator="greaterThan">
      <formula>0.416666666666667</formula>
    </cfRule>
    <cfRule type="cellIs" dxfId="610" priority="289" operator="between">
      <formula>0.375694444444444</formula>
      <formula>0.416666666666667</formula>
    </cfRule>
    <cfRule type="cellIs" dxfId="609" priority="290" operator="lessThanOrEqual">
      <formula>0.375</formula>
    </cfRule>
  </conditionalFormatting>
  <conditionalFormatting sqref="C12:L12">
    <cfRule type="cellIs" dxfId="608" priority="181" operator="lessThanOrEqual">
      <formula>0.416666666666667</formula>
    </cfRule>
    <cfRule type="cellIs" dxfId="607" priority="184" operator="lessThanOrEqual">
      <formula>0.416666666666667</formula>
    </cfRule>
  </conditionalFormatting>
  <conditionalFormatting sqref="M9">
    <cfRule type="cellIs" dxfId="606" priority="178" operator="greaterThan">
      <formula>0.416666666666667</formula>
    </cfRule>
    <cfRule type="cellIs" dxfId="605" priority="179" operator="between">
      <formula>0.375694444444444</formula>
      <formula>0.416666666666667</formula>
    </cfRule>
    <cfRule type="cellIs" dxfId="604" priority="180" operator="lessThanOrEqual">
      <formula>0.375</formula>
    </cfRule>
  </conditionalFormatting>
  <conditionalFormatting sqref="M12">
    <cfRule type="cellIs" dxfId="603" priority="173" operator="lessThanOrEqual">
      <formula>0.416666666666667</formula>
    </cfRule>
    <cfRule type="cellIs" dxfId="602" priority="174" operator="lessThanOrEqual">
      <formula>0.416666666666667</formula>
    </cfRule>
  </conditionalFormatting>
  <conditionalFormatting sqref="I9">
    <cfRule type="cellIs" dxfId="601" priority="157" operator="greaterThan">
      <formula>0.416666666666667</formula>
    </cfRule>
    <cfRule type="cellIs" dxfId="600" priority="158" operator="between">
      <formula>0.375694444444444</formula>
      <formula>0.416666666666667</formula>
    </cfRule>
    <cfRule type="cellIs" dxfId="599" priority="159" operator="lessThanOrEqual">
      <formula>0.375</formula>
    </cfRule>
  </conditionalFormatting>
  <conditionalFormatting sqref="C18">
    <cfRule type="cellIs" dxfId="598" priority="143" operator="lessThanOrEqual">
      <formula>0</formula>
    </cfRule>
    <cfRule type="expression" dxfId="597" priority="144">
      <formula>C29&lt;0.01041666665</formula>
    </cfRule>
  </conditionalFormatting>
  <conditionalFormatting sqref="C19">
    <cfRule type="cellIs" dxfId="596" priority="141" operator="lessThanOrEqual">
      <formula>0</formula>
    </cfRule>
    <cfRule type="expression" dxfId="595" priority="142">
      <formula>C30&lt;0.01041666665</formula>
    </cfRule>
  </conditionalFormatting>
  <conditionalFormatting sqref="C20">
    <cfRule type="cellIs" dxfId="594" priority="139" operator="lessThanOrEqual">
      <formula>0</formula>
    </cfRule>
    <cfRule type="expression" dxfId="593" priority="140">
      <formula>C31&lt;0.01041666665</formula>
    </cfRule>
  </conditionalFormatting>
  <conditionalFormatting sqref="C21">
    <cfRule type="cellIs" dxfId="592" priority="137" operator="lessThanOrEqual">
      <formula>0</formula>
    </cfRule>
    <cfRule type="expression" dxfId="591" priority="138">
      <formula>C32&lt;0.01041666665</formula>
    </cfRule>
  </conditionalFormatting>
  <conditionalFormatting sqref="C22">
    <cfRule type="cellIs" dxfId="590" priority="135" operator="lessThanOrEqual">
      <formula>0</formula>
    </cfRule>
    <cfRule type="expression" dxfId="589" priority="136">
      <formula>C33&lt;0.01041666665</formula>
    </cfRule>
  </conditionalFormatting>
  <conditionalFormatting sqref="C23">
    <cfRule type="cellIs" dxfId="588" priority="133" operator="lessThanOrEqual">
      <formula>0</formula>
    </cfRule>
    <cfRule type="expression" dxfId="587" priority="134">
      <formula>C34&lt;0.01041666665</formula>
    </cfRule>
  </conditionalFormatting>
  <conditionalFormatting sqref="C24">
    <cfRule type="cellIs" dxfId="586" priority="131" operator="lessThanOrEqual">
      <formula>0</formula>
    </cfRule>
    <cfRule type="expression" dxfId="585" priority="132">
      <formula>C35&lt;0.01041666665</formula>
    </cfRule>
  </conditionalFormatting>
  <conditionalFormatting sqref="C25">
    <cfRule type="cellIs" dxfId="584" priority="129" operator="lessThanOrEqual">
      <formula>0</formula>
    </cfRule>
    <cfRule type="expression" dxfId="583" priority="130">
      <formula>C36&lt;0.01041666665</formula>
    </cfRule>
  </conditionalFormatting>
  <conditionalFormatting sqref="C26">
    <cfRule type="cellIs" dxfId="582" priority="127" operator="lessThanOrEqual">
      <formula>0</formula>
    </cfRule>
    <cfRule type="expression" dxfId="581" priority="128">
      <formula>C37&lt;0.01041666665</formula>
    </cfRule>
  </conditionalFormatting>
  <conditionalFormatting sqref="C27">
    <cfRule type="cellIs" dxfId="580" priority="125" operator="lessThanOrEqual">
      <formula>0</formula>
    </cfRule>
    <cfRule type="expression" dxfId="579" priority="126">
      <formula>C38&lt;0.01041666665</formula>
    </cfRule>
  </conditionalFormatting>
  <conditionalFormatting sqref="C28">
    <cfRule type="cellIs" dxfId="578" priority="123" operator="lessThanOrEqual">
      <formula>0</formula>
    </cfRule>
    <cfRule type="expression" dxfId="577" priority="124">
      <formula>C39&lt;0.01041666665</formula>
    </cfRule>
  </conditionalFormatting>
  <conditionalFormatting sqref="F18">
    <cfRule type="cellIs" dxfId="576" priority="121" operator="lessThanOrEqual">
      <formula>0</formula>
    </cfRule>
    <cfRule type="expression" dxfId="575" priority="122">
      <formula>F29&lt;0.01041666665</formula>
    </cfRule>
  </conditionalFormatting>
  <conditionalFormatting sqref="F19">
    <cfRule type="cellIs" dxfId="574" priority="119" operator="lessThanOrEqual">
      <formula>0</formula>
    </cfRule>
    <cfRule type="expression" dxfId="573" priority="120">
      <formula>F30&lt;0.01041666665</formula>
    </cfRule>
  </conditionalFormatting>
  <conditionalFormatting sqref="F20">
    <cfRule type="cellIs" dxfId="572" priority="117" operator="lessThanOrEqual">
      <formula>0</formula>
    </cfRule>
    <cfRule type="expression" dxfId="571" priority="118">
      <formula>F31&lt;0.01041666665</formula>
    </cfRule>
  </conditionalFormatting>
  <conditionalFormatting sqref="F21">
    <cfRule type="cellIs" dxfId="570" priority="115" operator="lessThanOrEqual">
      <formula>0</formula>
    </cfRule>
    <cfRule type="expression" dxfId="569" priority="116">
      <formula>F32&lt;0.01041666665</formula>
    </cfRule>
  </conditionalFormatting>
  <conditionalFormatting sqref="F22">
    <cfRule type="cellIs" dxfId="568" priority="113" operator="lessThanOrEqual">
      <formula>0</formula>
    </cfRule>
    <cfRule type="expression" dxfId="567" priority="114">
      <formula>F33&lt;0.01041666665</formula>
    </cfRule>
  </conditionalFormatting>
  <conditionalFormatting sqref="F23">
    <cfRule type="cellIs" dxfId="566" priority="111" operator="lessThanOrEqual">
      <formula>0</formula>
    </cfRule>
    <cfRule type="expression" dxfId="565" priority="112">
      <formula>F34&lt;0.01041666665</formula>
    </cfRule>
  </conditionalFormatting>
  <conditionalFormatting sqref="F24">
    <cfRule type="cellIs" dxfId="564" priority="109" operator="lessThanOrEqual">
      <formula>0</formula>
    </cfRule>
    <cfRule type="expression" dxfId="563" priority="110">
      <formula>F35&lt;0.01041666665</formula>
    </cfRule>
  </conditionalFormatting>
  <conditionalFormatting sqref="F25">
    <cfRule type="cellIs" dxfId="562" priority="107" operator="lessThanOrEqual">
      <formula>0</formula>
    </cfRule>
    <cfRule type="expression" dxfId="561" priority="108">
      <formula>F36&lt;0.01041666665</formula>
    </cfRule>
  </conditionalFormatting>
  <conditionalFormatting sqref="F26">
    <cfRule type="cellIs" dxfId="560" priority="105" operator="lessThanOrEqual">
      <formula>0</formula>
    </cfRule>
    <cfRule type="expression" dxfId="559" priority="106">
      <formula>F37&lt;0.01041666665</formula>
    </cfRule>
  </conditionalFormatting>
  <conditionalFormatting sqref="F27">
    <cfRule type="cellIs" dxfId="558" priority="103" operator="lessThanOrEqual">
      <formula>0</formula>
    </cfRule>
    <cfRule type="expression" dxfId="557" priority="104">
      <formula>F38&lt;0.01041666665</formula>
    </cfRule>
  </conditionalFormatting>
  <conditionalFormatting sqref="F28">
    <cfRule type="cellIs" dxfId="556" priority="101" operator="lessThanOrEqual">
      <formula>0</formula>
    </cfRule>
    <cfRule type="expression" dxfId="555" priority="102">
      <formula>F39&lt;0.01041666665</formula>
    </cfRule>
  </conditionalFormatting>
  <conditionalFormatting sqref="I18">
    <cfRule type="cellIs" dxfId="554" priority="99" operator="lessThanOrEqual">
      <formula>0</formula>
    </cfRule>
    <cfRule type="expression" dxfId="553" priority="100">
      <formula>I29&lt;0.01041666665</formula>
    </cfRule>
  </conditionalFormatting>
  <conditionalFormatting sqref="I19">
    <cfRule type="cellIs" dxfId="552" priority="97" operator="lessThanOrEqual">
      <formula>0</formula>
    </cfRule>
    <cfRule type="expression" dxfId="551" priority="98">
      <formula>I30&lt;0.01041666665</formula>
    </cfRule>
  </conditionalFormatting>
  <conditionalFormatting sqref="I20">
    <cfRule type="cellIs" dxfId="550" priority="95" operator="lessThanOrEqual">
      <formula>0</formula>
    </cfRule>
    <cfRule type="expression" dxfId="549" priority="96">
      <formula>I31&lt;0.01041666665</formula>
    </cfRule>
  </conditionalFormatting>
  <conditionalFormatting sqref="I21">
    <cfRule type="cellIs" dxfId="548" priority="93" operator="lessThanOrEqual">
      <formula>0</formula>
    </cfRule>
    <cfRule type="expression" dxfId="547" priority="94">
      <formula>I32&lt;0.01041666665</formula>
    </cfRule>
  </conditionalFormatting>
  <conditionalFormatting sqref="I22">
    <cfRule type="cellIs" dxfId="546" priority="91" operator="lessThanOrEqual">
      <formula>0</formula>
    </cfRule>
    <cfRule type="expression" dxfId="545" priority="92">
      <formula>I33&lt;0.01041666665</formula>
    </cfRule>
  </conditionalFormatting>
  <conditionalFormatting sqref="I23">
    <cfRule type="cellIs" dxfId="544" priority="89" operator="lessThanOrEqual">
      <formula>0</formula>
    </cfRule>
    <cfRule type="expression" dxfId="543" priority="90">
      <formula>I34&lt;0.01041666665</formula>
    </cfRule>
  </conditionalFormatting>
  <conditionalFormatting sqref="I24">
    <cfRule type="cellIs" dxfId="542" priority="87" operator="lessThanOrEqual">
      <formula>0</formula>
    </cfRule>
    <cfRule type="expression" dxfId="541" priority="88">
      <formula>I35&lt;0.01041666665</formula>
    </cfRule>
  </conditionalFormatting>
  <conditionalFormatting sqref="I25">
    <cfRule type="cellIs" dxfId="540" priority="85" operator="lessThanOrEqual">
      <formula>0</formula>
    </cfRule>
    <cfRule type="expression" dxfId="539" priority="86">
      <formula>I36&lt;0.01041666665</formula>
    </cfRule>
  </conditionalFormatting>
  <conditionalFormatting sqref="I26">
    <cfRule type="cellIs" dxfId="538" priority="83" operator="lessThanOrEqual">
      <formula>0</formula>
    </cfRule>
    <cfRule type="expression" dxfId="537" priority="84">
      <formula>I37&lt;0.01041666665</formula>
    </cfRule>
  </conditionalFormatting>
  <conditionalFormatting sqref="I27">
    <cfRule type="cellIs" dxfId="536" priority="81" operator="lessThanOrEqual">
      <formula>0</formula>
    </cfRule>
    <cfRule type="expression" dxfId="535" priority="82">
      <formula>I38&lt;0.01041666665</formula>
    </cfRule>
  </conditionalFormatting>
  <conditionalFormatting sqref="I28">
    <cfRule type="cellIs" dxfId="534" priority="79" operator="lessThanOrEqual">
      <formula>0</formula>
    </cfRule>
    <cfRule type="expression" dxfId="533" priority="80">
      <formula>I39&lt;0.01041666665</formula>
    </cfRule>
  </conditionalFormatting>
  <conditionalFormatting sqref="L18">
    <cfRule type="cellIs" dxfId="532" priority="77" operator="lessThanOrEqual">
      <formula>0</formula>
    </cfRule>
    <cfRule type="expression" dxfId="531" priority="78">
      <formula>L29&lt;0.01041666665</formula>
    </cfRule>
  </conditionalFormatting>
  <conditionalFormatting sqref="L19">
    <cfRule type="cellIs" dxfId="530" priority="75" operator="lessThanOrEqual">
      <formula>0</formula>
    </cfRule>
    <cfRule type="expression" dxfId="529" priority="76">
      <formula>L30&lt;0.01041666665</formula>
    </cfRule>
  </conditionalFormatting>
  <conditionalFormatting sqref="L20">
    <cfRule type="cellIs" dxfId="528" priority="73" operator="lessThanOrEqual">
      <formula>0</formula>
    </cfRule>
    <cfRule type="expression" dxfId="527" priority="74">
      <formula>L31&lt;0.01041666665</formula>
    </cfRule>
  </conditionalFormatting>
  <conditionalFormatting sqref="L21">
    <cfRule type="cellIs" dxfId="526" priority="71" operator="lessThanOrEqual">
      <formula>0</formula>
    </cfRule>
    <cfRule type="expression" dxfId="525" priority="72">
      <formula>L32&lt;0.01041666665</formula>
    </cfRule>
  </conditionalFormatting>
  <conditionalFormatting sqref="L22">
    <cfRule type="cellIs" dxfId="524" priority="69" operator="lessThanOrEqual">
      <formula>0</formula>
    </cfRule>
    <cfRule type="expression" dxfId="523" priority="70">
      <formula>L33&lt;0.01041666665</formula>
    </cfRule>
  </conditionalFormatting>
  <conditionalFormatting sqref="L23">
    <cfRule type="cellIs" dxfId="522" priority="67" operator="lessThanOrEqual">
      <formula>0</formula>
    </cfRule>
    <cfRule type="expression" dxfId="521" priority="68">
      <formula>L34&lt;0.01041666665</formula>
    </cfRule>
  </conditionalFormatting>
  <conditionalFormatting sqref="L24">
    <cfRule type="cellIs" dxfId="520" priority="65" operator="lessThanOrEqual">
      <formula>0</formula>
    </cfRule>
    <cfRule type="expression" dxfId="519" priority="66">
      <formula>L35&lt;0.01041666665</formula>
    </cfRule>
  </conditionalFormatting>
  <conditionalFormatting sqref="L25">
    <cfRule type="cellIs" dxfId="518" priority="63" operator="lessThanOrEqual">
      <formula>0</formula>
    </cfRule>
    <cfRule type="expression" dxfId="517" priority="64">
      <formula>L36&lt;0.01041666665</formula>
    </cfRule>
  </conditionalFormatting>
  <conditionalFormatting sqref="L26">
    <cfRule type="cellIs" dxfId="516" priority="61" operator="lessThanOrEqual">
      <formula>0</formula>
    </cfRule>
    <cfRule type="expression" dxfId="515" priority="62">
      <formula>L37&lt;0.01041666665</formula>
    </cfRule>
  </conditionalFormatting>
  <conditionalFormatting sqref="L27">
    <cfRule type="cellIs" dxfId="514" priority="59" operator="lessThanOrEqual">
      <formula>0</formula>
    </cfRule>
    <cfRule type="expression" dxfId="513" priority="60">
      <formula>L38&lt;0.01041666665</formula>
    </cfRule>
  </conditionalFormatting>
  <conditionalFormatting sqref="L28">
    <cfRule type="cellIs" dxfId="512" priority="57" operator="lessThanOrEqual">
      <formula>0</formula>
    </cfRule>
    <cfRule type="expression" dxfId="511" priority="58">
      <formula>L39&lt;0.01041666665</formula>
    </cfRule>
  </conditionalFormatting>
  <conditionalFormatting sqref="O18">
    <cfRule type="cellIs" dxfId="510" priority="55" operator="lessThanOrEqual">
      <formula>0</formula>
    </cfRule>
    <cfRule type="expression" dxfId="509" priority="56">
      <formula>O29&lt;0.01041666665</formula>
    </cfRule>
  </conditionalFormatting>
  <conditionalFormatting sqref="O19">
    <cfRule type="cellIs" dxfId="508" priority="53" operator="lessThanOrEqual">
      <formula>0</formula>
    </cfRule>
    <cfRule type="expression" dxfId="507" priority="54">
      <formula>O30&lt;0.01041666665</formula>
    </cfRule>
  </conditionalFormatting>
  <conditionalFormatting sqref="O20">
    <cfRule type="cellIs" dxfId="506" priority="51" operator="lessThanOrEqual">
      <formula>0</formula>
    </cfRule>
    <cfRule type="expression" dxfId="505" priority="52">
      <formula>O31&lt;0.01041666665</formula>
    </cfRule>
  </conditionalFormatting>
  <conditionalFormatting sqref="O21">
    <cfRule type="cellIs" dxfId="504" priority="49" operator="lessThanOrEqual">
      <formula>0</formula>
    </cfRule>
    <cfRule type="expression" dxfId="503" priority="50">
      <formula>O32&lt;0.01041666665</formula>
    </cfRule>
  </conditionalFormatting>
  <conditionalFormatting sqref="O22">
    <cfRule type="cellIs" dxfId="502" priority="47" operator="lessThanOrEqual">
      <formula>0</formula>
    </cfRule>
    <cfRule type="expression" dxfId="501" priority="48">
      <formula>O33&lt;0.01041666665</formula>
    </cfRule>
  </conditionalFormatting>
  <conditionalFormatting sqref="O23">
    <cfRule type="cellIs" dxfId="500" priority="45" operator="lessThanOrEqual">
      <formula>0</formula>
    </cfRule>
    <cfRule type="expression" dxfId="499" priority="46">
      <formula>O34&lt;0.01041666665</formula>
    </cfRule>
  </conditionalFormatting>
  <conditionalFormatting sqref="O24">
    <cfRule type="cellIs" dxfId="498" priority="43" operator="lessThanOrEqual">
      <formula>0</formula>
    </cfRule>
    <cfRule type="expression" dxfId="497" priority="44">
      <formula>O35&lt;0.01041666665</formula>
    </cfRule>
  </conditionalFormatting>
  <conditionalFormatting sqref="O25">
    <cfRule type="cellIs" dxfId="496" priority="41" operator="lessThanOrEqual">
      <formula>0</formula>
    </cfRule>
    <cfRule type="expression" dxfId="495" priority="42">
      <formula>O36&lt;0.01041666665</formula>
    </cfRule>
  </conditionalFormatting>
  <conditionalFormatting sqref="O26">
    <cfRule type="cellIs" dxfId="494" priority="39" operator="lessThanOrEqual">
      <formula>0</formula>
    </cfRule>
    <cfRule type="expression" dxfId="493" priority="40">
      <formula>O37&lt;0.01041666665</formula>
    </cfRule>
  </conditionalFormatting>
  <conditionalFormatting sqref="O27">
    <cfRule type="cellIs" dxfId="492" priority="37" operator="lessThanOrEqual">
      <formula>0</formula>
    </cfRule>
    <cfRule type="expression" dxfId="491" priority="38">
      <formula>O38&lt;0.01041666665</formula>
    </cfRule>
  </conditionalFormatting>
  <conditionalFormatting sqref="O28">
    <cfRule type="cellIs" dxfId="490" priority="35" operator="lessThanOrEqual">
      <formula>0</formula>
    </cfRule>
    <cfRule type="expression" dxfId="489" priority="36">
      <formula>O39&lt;0.01041666665</formula>
    </cfRule>
  </conditionalFormatting>
  <conditionalFormatting sqref="C11">
    <cfRule type="cellIs" dxfId="488" priority="32" operator="greaterThan">
      <formula>1.70833333</formula>
    </cfRule>
    <cfRule type="cellIs" dxfId="487" priority="33" operator="between">
      <formula>1.458333333</formula>
      <formula>1.708333333</formula>
    </cfRule>
    <cfRule type="cellIs" dxfId="486" priority="34" operator="lessThanOrEqual">
      <formula>1.4583333333</formula>
    </cfRule>
  </conditionalFormatting>
  <conditionalFormatting sqref="D11">
    <cfRule type="cellIs" dxfId="485" priority="29" operator="greaterThan">
      <formula>1.70833333</formula>
    </cfRule>
    <cfRule type="cellIs" dxfId="484" priority="30" operator="between">
      <formula>1.458333333</formula>
      <formula>1.708333333</formula>
    </cfRule>
    <cfRule type="cellIs" dxfId="483" priority="31" operator="lessThanOrEqual">
      <formula>1.4583333333</formula>
    </cfRule>
  </conditionalFormatting>
  <conditionalFormatting sqref="E11">
    <cfRule type="cellIs" dxfId="482" priority="26" operator="greaterThan">
      <formula>1.70833333</formula>
    </cfRule>
    <cfRule type="cellIs" dxfId="481" priority="27" operator="between">
      <formula>1.458333333</formula>
      <formula>1.708333333</formula>
    </cfRule>
    <cfRule type="cellIs" dxfId="480" priority="28" operator="lessThanOrEqual">
      <formula>1.4583333333</formula>
    </cfRule>
  </conditionalFormatting>
  <conditionalFormatting sqref="F11">
    <cfRule type="cellIs" dxfId="479" priority="23" operator="greaterThan">
      <formula>1.70833333</formula>
    </cfRule>
    <cfRule type="cellIs" dxfId="478" priority="24" operator="between">
      <formula>1.458333333</formula>
      <formula>1.708333333</formula>
    </cfRule>
    <cfRule type="cellIs" dxfId="477" priority="25" operator="lessThanOrEqual">
      <formula>1.4583333333</formula>
    </cfRule>
  </conditionalFormatting>
  <conditionalFormatting sqref="G11">
    <cfRule type="cellIs" dxfId="476" priority="20" operator="greaterThan">
      <formula>1.70833333</formula>
    </cfRule>
    <cfRule type="cellIs" dxfId="475" priority="21" operator="between">
      <formula>1.458333333</formula>
      <formula>1.708333333</formula>
    </cfRule>
    <cfRule type="cellIs" dxfId="474" priority="22" operator="lessThanOrEqual">
      <formula>1.4583333333</formula>
    </cfRule>
  </conditionalFormatting>
  <conditionalFormatting sqref="H11">
    <cfRule type="cellIs" dxfId="473" priority="17" operator="greaterThan">
      <formula>1.70833333</formula>
    </cfRule>
    <cfRule type="cellIs" dxfId="472" priority="18" operator="between">
      <formula>1.458333333</formula>
      <formula>1.708333333</formula>
    </cfRule>
    <cfRule type="cellIs" dxfId="471" priority="19" operator="lessThanOrEqual">
      <formula>1.4583333333</formula>
    </cfRule>
  </conditionalFormatting>
  <conditionalFormatting sqref="I11">
    <cfRule type="cellIs" dxfId="470" priority="14" operator="greaterThan">
      <formula>1.70833333</formula>
    </cfRule>
    <cfRule type="cellIs" dxfId="469" priority="15" operator="between">
      <formula>1.458333333</formula>
      <formula>1.708333333</formula>
    </cfRule>
    <cfRule type="cellIs" dxfId="468" priority="16" operator="lessThanOrEqual">
      <formula>1.4583333333</formula>
    </cfRule>
  </conditionalFormatting>
  <conditionalFormatting sqref="J11">
    <cfRule type="cellIs" dxfId="467" priority="11" operator="greaterThan">
      <formula>1.70833333</formula>
    </cfRule>
    <cfRule type="cellIs" dxfId="466" priority="12" operator="between">
      <formula>1.458333333</formula>
      <formula>1.708333333</formula>
    </cfRule>
    <cfRule type="cellIs" dxfId="465" priority="13" operator="lessThanOrEqual">
      <formula>1.4583333333</formula>
    </cfRule>
  </conditionalFormatting>
  <conditionalFormatting sqref="K11">
    <cfRule type="cellIs" dxfId="464" priority="8" operator="greaterThan">
      <formula>1.70833333</formula>
    </cfRule>
    <cfRule type="cellIs" dxfId="463" priority="9" operator="between">
      <formula>1.458333333</formula>
      <formula>1.708333333</formula>
    </cfRule>
    <cfRule type="cellIs" dxfId="462" priority="10" operator="lessThanOrEqual">
      <formula>1.4583333333</formula>
    </cfRule>
  </conditionalFormatting>
  <conditionalFormatting sqref="L11">
    <cfRule type="cellIs" dxfId="461" priority="5" operator="greaterThan">
      <formula>1.70833333</formula>
    </cfRule>
    <cfRule type="cellIs" dxfId="460" priority="6" operator="between">
      <formula>1.458333333</formula>
      <formula>1.708333333</formula>
    </cfRule>
    <cfRule type="cellIs" dxfId="459" priority="7" operator="lessThanOrEqual">
      <formula>1.4583333333</formula>
    </cfRule>
  </conditionalFormatting>
  <conditionalFormatting sqref="M11">
    <cfRule type="cellIs" dxfId="458" priority="2" operator="greaterThan">
      <formula>1.70833333</formula>
    </cfRule>
    <cfRule type="cellIs" dxfId="457" priority="3" operator="between">
      <formula>1.458333333</formula>
      <formula>1.708333333</formula>
    </cfRule>
    <cfRule type="cellIs" dxfId="456" priority="4" operator="lessThanOrEqual">
      <formula>1.4583333333</formula>
    </cfRule>
  </conditionalFormatting>
  <conditionalFormatting sqref="C4:M4">
    <cfRule type="cellIs" dxfId="455" priority="1" operator="equal">
      <formula>0.416666666666667</formula>
    </cfRule>
  </conditionalFormatting>
  <dataValidations count="2">
    <dataValidation allowBlank="1" showInputMessage="1" sqref="B18:O28 C7:M8" xr:uid="{00000000-0002-0000-0300-000000000000}"/>
    <dataValidation type="list" allowBlank="1" showInputMessage="1" showErrorMessage="1" sqref="C6:M6" xr:uid="{00000000-0002-0000-0300-000001000000}">
      <formula1>Pos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Valider">
                <anchor moveWithCells="1" sizeWithCells="1">
                  <from>
                    <xdr:col>13</xdr:col>
                    <xdr:colOff>228600</xdr:colOff>
                    <xdr:row>5</xdr:row>
                    <xdr:rowOff>171450</xdr:rowOff>
                  </from>
                  <to>
                    <xdr:col>15</xdr:col>
                    <xdr:colOff>28575</xdr:colOff>
                    <xdr:row>5</xdr:row>
                    <xdr:rowOff>438150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2000000}">
          <x14:formula1>
            <xm:f>Paramètres!$D$2</xm:f>
          </x14:formula1>
          <xm:sqref>G1:H1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P48"/>
  <sheetViews>
    <sheetView topLeftCell="A10" zoomScale="85" zoomScaleNormal="85" workbookViewId="0">
      <selection activeCell="N17" sqref="N17:O17"/>
    </sheetView>
  </sheetViews>
  <sheetFormatPr baseColWidth="10" defaultRowHeight="15" x14ac:dyDescent="0.25"/>
  <cols>
    <col min="1" max="16" width="14.7109375" customWidth="1"/>
  </cols>
  <sheetData>
    <row r="1" spans="1:14" x14ac:dyDescent="0.25">
      <c r="A1" s="122"/>
      <c r="B1" s="122"/>
      <c r="C1" s="122"/>
      <c r="D1" s="123"/>
      <c r="E1" s="120" t="s">
        <v>0</v>
      </c>
      <c r="F1" s="121"/>
      <c r="G1" s="118"/>
      <c r="H1" s="119"/>
      <c r="I1" s="124"/>
      <c r="J1" s="125"/>
      <c r="K1" s="125"/>
      <c r="L1" s="125"/>
    </row>
    <row r="3" spans="1:14" ht="15.75" thickBot="1" x14ac:dyDescent="0.3">
      <c r="A3" s="132" t="s">
        <v>34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</row>
    <row r="4" spans="1:14" ht="45" customHeight="1" thickTop="1" thickBot="1" x14ac:dyDescent="0.3">
      <c r="A4" s="128" t="s">
        <v>36</v>
      </c>
      <c r="B4" s="129"/>
      <c r="C4" s="78">
        <f>IF(Mardi!C9&lt;=Paramètres!$H$5,IF(Mardi!C12&gt;Paramètres!$H$6,Mercredi!C7+Paramètres!$H$6,Mercredi!C7+Mardi!C12),IF(Mardi!C12&lt;Paramètres!$H$5,Mercredi!C7+Mardi!C12,Mercredi!C7+Paramètres!$H$5))</f>
        <v>0.41666666666666669</v>
      </c>
      <c r="D4" s="78">
        <f>IF(Mardi!D9&lt;=Paramètres!$H$5,IF(Mardi!D12&gt;Paramètres!$H$6,Mercredi!D7+Paramètres!$H$6,Mercredi!D7+Mardi!D12),IF(Mardi!D12&lt;Paramètres!$H$5,Mercredi!D7+Mardi!D12,Mercredi!D7+Paramètres!$H$5))</f>
        <v>0.41666666666666669</v>
      </c>
      <c r="E4" s="78">
        <f>IF(Mardi!E9&lt;=Paramètres!$H$5,IF(Mardi!E12&gt;Paramètres!$H$6,Mercredi!E7+Paramètres!$H$6,Mercredi!E7+Mardi!E12),IF(Mardi!E12&lt;Paramètres!$H$5,Mercredi!E7+Mardi!E12,Mercredi!E7+Paramètres!$H$5))</f>
        <v>0.41666666666666669</v>
      </c>
      <c r="F4" s="78">
        <f>IF(Mardi!F9&lt;=Paramètres!$H$5,IF(Mardi!F12&gt;Paramètres!$H$6,Mercredi!F7+Paramètres!$H$6,Mercredi!F7+Mardi!F12),IF(Mardi!F12&lt;Paramètres!$H$5,Mercredi!F7+Mardi!F12,Mercredi!F7+Paramètres!$H$5))</f>
        <v>0.41666666666666669</v>
      </c>
      <c r="G4" s="78">
        <f>IF(Mardi!G9&lt;=Paramètres!$H$5,IF(Mardi!G12&gt;Paramètres!$H$6,Mercredi!G7+Paramètres!$H$6,Mercredi!G7+Mardi!G12),IF(Mardi!G12&lt;Paramètres!$H$5,Mercredi!G7+Mardi!G12,Mercredi!G7+Paramètres!$H$5))</f>
        <v>0.41666666666666669</v>
      </c>
      <c r="H4" s="78">
        <f>IF(Mardi!H9&lt;=Paramètres!$H$5,IF(Mardi!H12&gt;Paramètres!$H$6,Mercredi!H7+Paramètres!$H$6,Mercredi!H7+Mardi!H12),IF(Mardi!H12&lt;Paramètres!$H$5,Mercredi!H7+Mardi!H12,Mercredi!H7+Paramètres!$H$5))</f>
        <v>0.41666666666666669</v>
      </c>
      <c r="I4" s="78">
        <f>IF(Mardi!I9&lt;=Paramètres!$H$5,IF(Mardi!I12&gt;Paramètres!$H$6,Mercredi!I7+Paramètres!$H$6,Mercredi!I7+Mardi!I12),IF(Mardi!I12&lt;Paramètres!$H$5,Mercredi!I7+Mardi!I12,Mercredi!I7+Paramètres!$H$5))</f>
        <v>0.41666666666666669</v>
      </c>
      <c r="J4" s="78">
        <f>IF(Mardi!J9&lt;=Paramètres!$H$5,IF(Mardi!J12&gt;Paramètres!$H$6,Mercredi!J7+Paramètres!$H$6,Mercredi!J7+Mardi!J12),IF(Mardi!J12&lt;Paramètres!$H$5,Mercredi!J7+Mardi!J12,Mercredi!J7+Paramètres!$H$5))</f>
        <v>0.41666666666666669</v>
      </c>
      <c r="K4" s="78">
        <f>IF(Mardi!K9&lt;=Paramètres!$H$5,IF(Mardi!K12&gt;Paramètres!$H$6,Mercredi!K7+Paramètres!$H$6,Mercredi!K7+Mardi!K12),IF(Mardi!K12&lt;Paramètres!$H$5,Mercredi!K7+Mardi!K12,Mercredi!K7+Paramètres!$H$5))</f>
        <v>0.41666666666666669</v>
      </c>
      <c r="L4" s="78">
        <f>IF(Mardi!L9&lt;=Paramètres!$H$5,IF(Mardi!L12&gt;Paramètres!$H$6,Mercredi!L7+Paramètres!$H$6,Mercredi!L7+Mardi!L12),IF(Mardi!L12&lt;Paramètres!$H$5,Mercredi!L7+Mardi!L12,Mercredi!L7+Paramètres!$H$5))</f>
        <v>0.41666666666666669</v>
      </c>
      <c r="M4" s="78">
        <f>IF(Mardi!M9&lt;=Paramètres!$H$5,IF(Mardi!M12&gt;Paramètres!$H$6,Mercredi!M7+Paramètres!$H$6,Mercredi!M7+Mardi!M12),IF(Mardi!M12&lt;Paramètres!$H$5,Mercredi!M7+Mardi!M12,Mercredi!M7+Paramètres!$H$5))</f>
        <v>0.41666666666666669</v>
      </c>
      <c r="N4" s="62"/>
    </row>
    <row r="5" spans="1:14" ht="15.75" thickTop="1" x14ac:dyDescent="0.25">
      <c r="A5" s="126" t="s">
        <v>37</v>
      </c>
      <c r="B5" s="127"/>
      <c r="C5" s="100" t="s">
        <v>44</v>
      </c>
      <c r="D5" s="100" t="s">
        <v>55</v>
      </c>
      <c r="E5" s="100" t="s">
        <v>56</v>
      </c>
      <c r="F5" s="100" t="s">
        <v>47</v>
      </c>
      <c r="G5" s="100" t="s">
        <v>48</v>
      </c>
      <c r="H5" s="100" t="s">
        <v>57</v>
      </c>
      <c r="I5" s="100" t="s">
        <v>50</v>
      </c>
      <c r="J5" s="100" t="s">
        <v>51</v>
      </c>
      <c r="K5" s="100" t="s">
        <v>52</v>
      </c>
      <c r="L5" s="100" t="s">
        <v>58</v>
      </c>
      <c r="M5" s="43" t="s">
        <v>59</v>
      </c>
    </row>
    <row r="6" spans="1:14" ht="45" customHeight="1" x14ac:dyDescent="0.25">
      <c r="A6" s="112" t="s">
        <v>1</v>
      </c>
      <c r="B6" s="113"/>
      <c r="C6" s="54"/>
      <c r="D6" s="54"/>
      <c r="E6" s="54"/>
      <c r="F6" s="54"/>
      <c r="G6" s="54"/>
      <c r="H6" s="54"/>
      <c r="I6" s="54"/>
      <c r="J6" s="54"/>
      <c r="K6" s="54"/>
      <c r="L6" s="54"/>
      <c r="M6" s="55"/>
    </row>
    <row r="7" spans="1:14" ht="45" customHeight="1" x14ac:dyDescent="0.25">
      <c r="A7" s="130" t="s">
        <v>26</v>
      </c>
      <c r="B7" s="131"/>
      <c r="C7" s="19"/>
      <c r="D7" s="19"/>
      <c r="E7" s="19"/>
      <c r="F7" s="19"/>
      <c r="G7" s="19"/>
      <c r="H7" s="19"/>
      <c r="I7" s="19"/>
      <c r="J7" s="19"/>
      <c r="K7" s="19"/>
      <c r="L7" s="19"/>
      <c r="M7" s="44"/>
    </row>
    <row r="8" spans="1:14" ht="45" customHeight="1" x14ac:dyDescent="0.25">
      <c r="A8" s="130" t="s">
        <v>27</v>
      </c>
      <c r="B8" s="131"/>
      <c r="C8" s="19"/>
      <c r="D8" s="19"/>
      <c r="E8" s="19"/>
      <c r="F8" s="19"/>
      <c r="G8" s="19"/>
      <c r="H8" s="19"/>
      <c r="I8" s="19"/>
      <c r="J8" s="19"/>
      <c r="K8" s="19"/>
      <c r="L8" s="19"/>
      <c r="M8" s="44"/>
    </row>
    <row r="9" spans="1:14" ht="45" customHeight="1" x14ac:dyDescent="0.25">
      <c r="A9" s="130" t="s">
        <v>28</v>
      </c>
      <c r="B9" s="131"/>
      <c r="C9" s="19">
        <f>C8-C7</f>
        <v>0</v>
      </c>
      <c r="D9" s="19">
        <f t="shared" ref="D9:L9" si="0">D8-D7</f>
        <v>0</v>
      </c>
      <c r="E9" s="19">
        <f t="shared" si="0"/>
        <v>0</v>
      </c>
      <c r="F9" s="19">
        <f t="shared" si="0"/>
        <v>0</v>
      </c>
      <c r="G9" s="19">
        <f t="shared" si="0"/>
        <v>0</v>
      </c>
      <c r="H9" s="19">
        <f t="shared" si="0"/>
        <v>0</v>
      </c>
      <c r="I9" s="19">
        <f t="shared" si="0"/>
        <v>0</v>
      </c>
      <c r="J9" s="19">
        <f t="shared" si="0"/>
        <v>0</v>
      </c>
      <c r="K9" s="19">
        <f t="shared" si="0"/>
        <v>0</v>
      </c>
      <c r="L9" s="19">
        <f t="shared" si="0"/>
        <v>0</v>
      </c>
      <c r="M9" s="73">
        <f t="shared" ref="M9" si="1">M8-M7</f>
        <v>0</v>
      </c>
      <c r="N9" s="62"/>
    </row>
    <row r="10" spans="1:14" ht="45" customHeight="1" x14ac:dyDescent="0.25">
      <c r="A10" s="130" t="s">
        <v>29</v>
      </c>
      <c r="B10" s="131"/>
      <c r="C10" s="29">
        <f>Mardi!C11</f>
        <v>0</v>
      </c>
      <c r="D10" s="29">
        <f>Mardi!D11</f>
        <v>0</v>
      </c>
      <c r="E10" s="29">
        <f>Mardi!E11</f>
        <v>0</v>
      </c>
      <c r="F10" s="29">
        <f>Mardi!F11</f>
        <v>0</v>
      </c>
      <c r="G10" s="29">
        <f>Mardi!G11</f>
        <v>0</v>
      </c>
      <c r="H10" s="29">
        <f>Mardi!H11</f>
        <v>0</v>
      </c>
      <c r="I10" s="29">
        <f>Mardi!I11</f>
        <v>0</v>
      </c>
      <c r="J10" s="29">
        <f>Mardi!J11</f>
        <v>0</v>
      </c>
      <c r="K10" s="29">
        <f>Mardi!K11</f>
        <v>0</v>
      </c>
      <c r="L10" s="29">
        <f>Mardi!L11</f>
        <v>0</v>
      </c>
      <c r="M10" s="60">
        <f>Mardi!M11</f>
        <v>0</v>
      </c>
      <c r="N10" s="62"/>
    </row>
    <row r="11" spans="1:14" ht="45" customHeight="1" x14ac:dyDescent="0.25">
      <c r="A11" s="130" t="s">
        <v>30</v>
      </c>
      <c r="B11" s="131"/>
      <c r="C11" s="29">
        <f>C9+C10</f>
        <v>0</v>
      </c>
      <c r="D11" s="29">
        <f t="shared" ref="D11:L11" si="2">D9+D10</f>
        <v>0</v>
      </c>
      <c r="E11" s="29">
        <f t="shared" si="2"/>
        <v>0</v>
      </c>
      <c r="F11" s="29">
        <f t="shared" si="2"/>
        <v>0</v>
      </c>
      <c r="G11" s="29">
        <f t="shared" si="2"/>
        <v>0</v>
      </c>
      <c r="H11" s="29">
        <f t="shared" si="2"/>
        <v>0</v>
      </c>
      <c r="I11" s="29">
        <f t="shared" si="2"/>
        <v>0</v>
      </c>
      <c r="J11" s="29">
        <f t="shared" si="2"/>
        <v>0</v>
      </c>
      <c r="K11" s="29">
        <f t="shared" si="2"/>
        <v>0</v>
      </c>
      <c r="L11" s="29">
        <f t="shared" si="2"/>
        <v>0</v>
      </c>
      <c r="M11" s="83">
        <f t="shared" ref="M11" si="3">M9+M10</f>
        <v>0</v>
      </c>
      <c r="N11" s="62"/>
    </row>
    <row r="12" spans="1:14" ht="45" customHeight="1" x14ac:dyDescent="0.25">
      <c r="A12" s="130" t="s">
        <v>31</v>
      </c>
      <c r="B12" s="131"/>
      <c r="C12" s="29">
        <f>IF(Dimanche!C11&lt;Paramètres!$H$2,Paramètres!$H$3+Dimanche!C11-C11,Paramètres!$H$4-C11)</f>
        <v>1.4583333333333333</v>
      </c>
      <c r="D12" s="29">
        <f>IF(Dimanche!D11&lt;Paramètres!$H$2,Paramètres!$H$3+Dimanche!D11-D11,Paramètres!$H$4-D11)</f>
        <v>1.4583333333333333</v>
      </c>
      <c r="E12" s="29">
        <f>IF(Dimanche!E11&lt;Paramètres!$H$2,Paramètres!$H$3+Dimanche!E11-E11,Paramètres!$H$4-E11)</f>
        <v>1.4583333333333333</v>
      </c>
      <c r="F12" s="29">
        <f>IF(Dimanche!F11&lt;Paramètres!$H$2,Paramètres!$H$3+Dimanche!F11-F11,Paramètres!$H$4-F11)</f>
        <v>1.4583333333333333</v>
      </c>
      <c r="G12" s="29">
        <f>IF(Dimanche!G11&lt;Paramètres!$H$2,Paramètres!$H$3+Dimanche!G11-G11,Paramètres!$H$4-G11)</f>
        <v>1.4583333333333333</v>
      </c>
      <c r="H12" s="29">
        <f>IF(Dimanche!H11&lt;Paramètres!$H$2,Paramètres!$H$3+Dimanche!H11-H11,Paramètres!$H$4-H11)</f>
        <v>1.4583333333333333</v>
      </c>
      <c r="I12" s="29">
        <f>IF(Dimanche!I11&lt;Paramètres!$H$2,Paramètres!$H$3+Dimanche!I11-I11,Paramètres!$H$4-I11)</f>
        <v>1.4583333333333333</v>
      </c>
      <c r="J12" s="29">
        <f>IF(Dimanche!J11&lt;Paramètres!$H$2,Paramètres!$H$3+Dimanche!J11-J11,Paramètres!$H$4-J11)</f>
        <v>1.4583333333333333</v>
      </c>
      <c r="K12" s="29">
        <f>IF(Dimanche!K11&lt;Paramètres!$H$2,Paramètres!$H$3+Dimanche!K11-K11,Paramètres!$H$4-K11)</f>
        <v>1.4583333333333333</v>
      </c>
      <c r="L12" s="29">
        <f>IF(Dimanche!L11&lt;Paramètres!$H$2,Paramètres!$H$3+Dimanche!L11-L11,Paramètres!$H$4-L11)</f>
        <v>1.4583333333333333</v>
      </c>
      <c r="M12" s="60">
        <f>IF(Dimanche!M11&lt;Paramètres!$H$2,Paramètres!$H$3+Dimanche!M11-M11,Paramètres!$H$4-M11)</f>
        <v>1.4583333333333333</v>
      </c>
      <c r="N12" s="62"/>
    </row>
    <row r="13" spans="1:14" ht="45" customHeight="1" thickBot="1" x14ac:dyDescent="0.3">
      <c r="A13" s="110" t="s">
        <v>32</v>
      </c>
      <c r="B13" s="111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45"/>
    </row>
    <row r="14" spans="1:14" ht="15.75" thickTop="1" x14ac:dyDescent="0.25">
      <c r="A14" s="7"/>
      <c r="B14" s="7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4" x14ac:dyDescent="0.25">
      <c r="A15" s="132" t="s">
        <v>35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4" ht="15.75" thickBot="1" x14ac:dyDescent="0.3"/>
    <row r="17" spans="1:16" ht="45" customHeight="1" thickTop="1" thickBot="1" x14ac:dyDescent="0.3">
      <c r="A17" s="5"/>
      <c r="B17" s="84" t="s">
        <v>39</v>
      </c>
      <c r="C17" s="85" t="s">
        <v>40</v>
      </c>
      <c r="D17" s="25" t="s">
        <v>20</v>
      </c>
      <c r="E17" s="84" t="s">
        <v>39</v>
      </c>
      <c r="F17" s="85" t="s">
        <v>40</v>
      </c>
      <c r="G17" s="26" t="s">
        <v>20</v>
      </c>
      <c r="H17" s="84" t="s">
        <v>39</v>
      </c>
      <c r="I17" s="85" t="s">
        <v>40</v>
      </c>
      <c r="J17" s="25" t="s">
        <v>20</v>
      </c>
      <c r="K17" s="84" t="s">
        <v>39</v>
      </c>
      <c r="L17" s="85" t="s">
        <v>40</v>
      </c>
      <c r="M17" s="25" t="s">
        <v>20</v>
      </c>
      <c r="N17" s="84" t="s">
        <v>39</v>
      </c>
      <c r="O17" s="85" t="s">
        <v>40</v>
      </c>
      <c r="P17" s="12"/>
    </row>
    <row r="18" spans="1:16" ht="45" customHeight="1" thickTop="1" x14ac:dyDescent="0.25">
      <c r="A18" s="23" t="s">
        <v>44</v>
      </c>
      <c r="B18" s="16"/>
      <c r="C18" s="17"/>
      <c r="D18" s="18"/>
      <c r="E18" s="17"/>
      <c r="F18" s="17"/>
      <c r="G18" s="17"/>
      <c r="H18" s="17"/>
      <c r="I18" s="17"/>
      <c r="J18" s="18"/>
      <c r="K18" s="17"/>
      <c r="L18" s="17"/>
      <c r="M18" s="17"/>
      <c r="N18" s="17"/>
      <c r="O18" s="17"/>
      <c r="P18" s="13"/>
    </row>
    <row r="19" spans="1:16" ht="45" customHeight="1" x14ac:dyDescent="0.25">
      <c r="A19" s="24" t="s">
        <v>45</v>
      </c>
      <c r="B19" s="16"/>
      <c r="C19" s="17"/>
      <c r="D19" s="18"/>
      <c r="E19" s="19"/>
      <c r="F19" s="17"/>
      <c r="G19" s="17"/>
      <c r="H19" s="19"/>
      <c r="I19" s="17"/>
      <c r="J19" s="17"/>
      <c r="K19" s="17"/>
      <c r="L19" s="17"/>
      <c r="M19" s="17"/>
      <c r="N19" s="17"/>
      <c r="O19" s="17"/>
      <c r="P19" s="13"/>
    </row>
    <row r="20" spans="1:16" ht="45" customHeight="1" x14ac:dyDescent="0.25">
      <c r="A20" s="24" t="s">
        <v>46</v>
      </c>
      <c r="B20" s="16"/>
      <c r="C20" s="17"/>
      <c r="D20" s="18"/>
      <c r="E20" s="19"/>
      <c r="F20" s="17"/>
      <c r="G20" s="17"/>
      <c r="H20" s="19"/>
      <c r="I20" s="17"/>
      <c r="J20" s="17"/>
      <c r="K20" s="17"/>
      <c r="L20" s="17"/>
      <c r="M20" s="17"/>
      <c r="N20" s="17"/>
      <c r="O20" s="17"/>
      <c r="P20" s="13"/>
    </row>
    <row r="21" spans="1:16" ht="45" customHeight="1" x14ac:dyDescent="0.25">
      <c r="A21" s="24" t="s">
        <v>47</v>
      </c>
      <c r="B21" s="20"/>
      <c r="C21" s="17"/>
      <c r="D21" s="18"/>
      <c r="E21" s="19"/>
      <c r="F21" s="17"/>
      <c r="G21" s="18"/>
      <c r="H21" s="19"/>
      <c r="I21" s="17"/>
      <c r="J21" s="17"/>
      <c r="K21" s="17"/>
      <c r="L21" s="17"/>
      <c r="M21" s="17"/>
      <c r="N21" s="17"/>
      <c r="O21" s="17"/>
      <c r="P21" s="13"/>
    </row>
    <row r="22" spans="1:16" ht="45" customHeight="1" x14ac:dyDescent="0.25">
      <c r="A22" s="24" t="s">
        <v>48</v>
      </c>
      <c r="B22" s="20"/>
      <c r="C22" s="17"/>
      <c r="D22" s="18"/>
      <c r="E22" s="19"/>
      <c r="F22" s="17"/>
      <c r="G22" s="17"/>
      <c r="H22" s="19"/>
      <c r="I22" s="17"/>
      <c r="J22" s="17"/>
      <c r="K22" s="17"/>
      <c r="L22" s="17"/>
      <c r="M22" s="17"/>
      <c r="N22" s="17"/>
      <c r="O22" s="17"/>
      <c r="P22" s="13"/>
    </row>
    <row r="23" spans="1:16" ht="45" customHeight="1" x14ac:dyDescent="0.25">
      <c r="A23" s="24" t="s">
        <v>49</v>
      </c>
      <c r="B23" s="20"/>
      <c r="C23" s="17"/>
      <c r="D23" s="18"/>
      <c r="E23" s="19"/>
      <c r="F23" s="17"/>
      <c r="G23" s="17"/>
      <c r="H23" s="19"/>
      <c r="I23" s="17"/>
      <c r="J23" s="17"/>
      <c r="K23" s="17"/>
      <c r="L23" s="17"/>
      <c r="M23" s="17"/>
      <c r="N23" s="17"/>
      <c r="O23" s="17"/>
      <c r="P23" s="13"/>
    </row>
    <row r="24" spans="1:16" ht="45" customHeight="1" x14ac:dyDescent="0.25">
      <c r="A24" s="24" t="s">
        <v>50</v>
      </c>
      <c r="B24" s="20"/>
      <c r="C24" s="17"/>
      <c r="D24" s="18"/>
      <c r="E24" s="19"/>
      <c r="F24" s="17"/>
      <c r="G24" s="17"/>
      <c r="H24" s="19"/>
      <c r="I24" s="17"/>
      <c r="J24" s="17"/>
      <c r="K24" s="17"/>
      <c r="L24" s="17"/>
      <c r="M24" s="18"/>
      <c r="N24" s="17"/>
      <c r="O24" s="17"/>
      <c r="P24" s="13"/>
    </row>
    <row r="25" spans="1:16" ht="45" customHeight="1" x14ac:dyDescent="0.25">
      <c r="A25" s="24" t="s">
        <v>51</v>
      </c>
      <c r="B25" s="20"/>
      <c r="C25" s="17"/>
      <c r="D25" s="18"/>
      <c r="E25" s="19"/>
      <c r="F25" s="17"/>
      <c r="G25" s="17"/>
      <c r="H25" s="19"/>
      <c r="I25" s="17"/>
      <c r="J25" s="17"/>
      <c r="K25" s="17"/>
      <c r="L25" s="17"/>
      <c r="M25" s="17"/>
      <c r="N25" s="17"/>
      <c r="O25" s="17"/>
      <c r="P25" s="13"/>
    </row>
    <row r="26" spans="1:16" ht="45" customHeight="1" x14ac:dyDescent="0.25">
      <c r="A26" s="24" t="s">
        <v>52</v>
      </c>
      <c r="B26" s="20"/>
      <c r="C26" s="17"/>
      <c r="D26" s="18"/>
      <c r="E26" s="19"/>
      <c r="F26" s="17"/>
      <c r="G26" s="17"/>
      <c r="H26" s="19"/>
      <c r="I26" s="17"/>
      <c r="J26" s="17"/>
      <c r="K26" s="17"/>
      <c r="L26" s="17"/>
      <c r="M26" s="17"/>
      <c r="N26" s="17"/>
      <c r="O26" s="17"/>
      <c r="P26" s="13"/>
    </row>
    <row r="27" spans="1:16" ht="45" customHeight="1" x14ac:dyDescent="0.25">
      <c r="A27" s="37" t="s">
        <v>53</v>
      </c>
      <c r="B27" s="20"/>
      <c r="C27" s="17"/>
      <c r="D27" s="51"/>
      <c r="E27" s="19"/>
      <c r="F27" s="17"/>
      <c r="G27" s="19"/>
      <c r="H27" s="19"/>
      <c r="I27" s="17"/>
      <c r="J27" s="19"/>
      <c r="K27" s="19"/>
      <c r="L27" s="17"/>
      <c r="M27" s="19"/>
      <c r="N27" s="19"/>
      <c r="O27" s="17"/>
      <c r="P27" s="13"/>
    </row>
    <row r="28" spans="1:16" ht="45" customHeight="1" thickBot="1" x14ac:dyDescent="0.3">
      <c r="A28" s="37" t="s">
        <v>54</v>
      </c>
      <c r="B28" s="65"/>
      <c r="C28" s="40"/>
      <c r="D28" s="66"/>
      <c r="E28" s="40"/>
      <c r="F28" s="40"/>
      <c r="G28" s="40"/>
      <c r="H28" s="40"/>
      <c r="I28" s="17"/>
      <c r="J28" s="40"/>
      <c r="K28" s="40"/>
      <c r="L28" s="17"/>
      <c r="M28" s="40"/>
      <c r="N28" s="40"/>
      <c r="O28" s="17"/>
      <c r="P28" s="13"/>
    </row>
    <row r="29" spans="1:16" ht="15.75" thickTop="1" x14ac:dyDescent="0.25">
      <c r="A29" s="41"/>
      <c r="B29" s="41"/>
      <c r="C29" s="46">
        <f>C18-B18</f>
        <v>0</v>
      </c>
      <c r="D29" s="41"/>
      <c r="E29" s="47"/>
      <c r="F29" s="46">
        <f>F18-E18</f>
        <v>0</v>
      </c>
      <c r="G29" s="41"/>
      <c r="H29" s="41"/>
      <c r="I29" s="46">
        <f>I18-H18</f>
        <v>0</v>
      </c>
      <c r="J29" s="41"/>
      <c r="K29" s="41"/>
      <c r="L29" s="46">
        <f>L18-K18</f>
        <v>0</v>
      </c>
      <c r="M29" s="41"/>
      <c r="N29" s="41"/>
      <c r="O29" s="46">
        <f>O18-N18</f>
        <v>0</v>
      </c>
    </row>
    <row r="30" spans="1:16" x14ac:dyDescent="0.25">
      <c r="C30" s="4">
        <f t="shared" ref="C30:C39" si="4">C19-B19</f>
        <v>0</v>
      </c>
      <c r="F30" s="4">
        <f t="shared" ref="F30:F39" si="5">F19-E19</f>
        <v>0</v>
      </c>
      <c r="I30" s="4">
        <f t="shared" ref="I30:I39" si="6">I19-H19</f>
        <v>0</v>
      </c>
      <c r="L30" s="4">
        <f t="shared" ref="L30:L39" si="7">L19-K19</f>
        <v>0</v>
      </c>
      <c r="O30" s="4">
        <f t="shared" ref="O30:O39" si="8">O19-N19</f>
        <v>0</v>
      </c>
    </row>
    <row r="31" spans="1:16" x14ac:dyDescent="0.25">
      <c r="C31" s="4">
        <f t="shared" si="4"/>
        <v>0</v>
      </c>
      <c r="F31" s="4">
        <f t="shared" si="5"/>
        <v>0</v>
      </c>
      <c r="I31" s="4">
        <f t="shared" si="6"/>
        <v>0</v>
      </c>
      <c r="L31" s="4">
        <f t="shared" si="7"/>
        <v>0</v>
      </c>
      <c r="O31" s="4">
        <f t="shared" si="8"/>
        <v>0</v>
      </c>
    </row>
    <row r="32" spans="1:16" x14ac:dyDescent="0.25">
      <c r="C32" s="4">
        <f t="shared" si="4"/>
        <v>0</v>
      </c>
      <c r="E32" s="9"/>
      <c r="F32" s="4">
        <f t="shared" si="5"/>
        <v>0</v>
      </c>
      <c r="I32" s="4">
        <f t="shared" si="6"/>
        <v>0</v>
      </c>
      <c r="L32" s="4">
        <f t="shared" si="7"/>
        <v>0</v>
      </c>
      <c r="O32" s="4">
        <f t="shared" si="8"/>
        <v>0</v>
      </c>
    </row>
    <row r="33" spans="2:15" x14ac:dyDescent="0.25">
      <c r="B33" s="10"/>
      <c r="C33" s="4">
        <f t="shared" si="4"/>
        <v>0</v>
      </c>
      <c r="E33" s="8"/>
      <c r="F33" s="4">
        <f t="shared" si="5"/>
        <v>0</v>
      </c>
      <c r="I33" s="4">
        <f t="shared" si="6"/>
        <v>0</v>
      </c>
      <c r="L33" s="4">
        <f t="shared" si="7"/>
        <v>0</v>
      </c>
      <c r="O33" s="4">
        <f t="shared" si="8"/>
        <v>0</v>
      </c>
    </row>
    <row r="34" spans="2:15" x14ac:dyDescent="0.25">
      <c r="C34" s="4">
        <f t="shared" si="4"/>
        <v>0</v>
      </c>
      <c r="F34" s="4">
        <f t="shared" si="5"/>
        <v>0</v>
      </c>
      <c r="I34" s="4">
        <f t="shared" si="6"/>
        <v>0</v>
      </c>
      <c r="L34" s="4">
        <f t="shared" si="7"/>
        <v>0</v>
      </c>
      <c r="O34" s="4">
        <f t="shared" si="8"/>
        <v>0</v>
      </c>
    </row>
    <row r="35" spans="2:15" x14ac:dyDescent="0.25">
      <c r="C35" s="4">
        <f t="shared" si="4"/>
        <v>0</v>
      </c>
      <c r="F35" s="4">
        <f t="shared" si="5"/>
        <v>0</v>
      </c>
      <c r="I35" s="4">
        <f t="shared" si="6"/>
        <v>0</v>
      </c>
      <c r="L35" s="4">
        <f t="shared" si="7"/>
        <v>0</v>
      </c>
      <c r="O35" s="4">
        <f t="shared" si="8"/>
        <v>0</v>
      </c>
    </row>
    <row r="36" spans="2:15" x14ac:dyDescent="0.25">
      <c r="C36" s="4">
        <f t="shared" si="4"/>
        <v>0</v>
      </c>
      <c r="F36" s="4">
        <f t="shared" si="5"/>
        <v>0</v>
      </c>
      <c r="I36" s="4">
        <f t="shared" si="6"/>
        <v>0</v>
      </c>
      <c r="L36" s="4">
        <f t="shared" si="7"/>
        <v>0</v>
      </c>
      <c r="O36" s="4">
        <f t="shared" si="8"/>
        <v>0</v>
      </c>
    </row>
    <row r="37" spans="2:15" x14ac:dyDescent="0.25">
      <c r="C37" s="4">
        <f t="shared" si="4"/>
        <v>0</v>
      </c>
      <c r="F37" s="4">
        <f t="shared" si="5"/>
        <v>0</v>
      </c>
      <c r="I37" s="4">
        <f t="shared" si="6"/>
        <v>0</v>
      </c>
      <c r="L37" s="4">
        <f t="shared" si="7"/>
        <v>0</v>
      </c>
      <c r="O37" s="4">
        <f t="shared" si="8"/>
        <v>0</v>
      </c>
    </row>
    <row r="38" spans="2:15" x14ac:dyDescent="0.25">
      <c r="C38" s="4">
        <f t="shared" si="4"/>
        <v>0</v>
      </c>
      <c r="F38" s="4">
        <f t="shared" si="5"/>
        <v>0</v>
      </c>
      <c r="I38" s="4">
        <f t="shared" si="6"/>
        <v>0</v>
      </c>
      <c r="L38" s="4">
        <f t="shared" si="7"/>
        <v>0</v>
      </c>
      <c r="O38" s="4">
        <f t="shared" si="8"/>
        <v>0</v>
      </c>
    </row>
    <row r="39" spans="2:15" x14ac:dyDescent="0.25">
      <c r="C39" s="4">
        <f t="shared" si="4"/>
        <v>0</v>
      </c>
      <c r="F39" s="4">
        <f t="shared" si="5"/>
        <v>0</v>
      </c>
      <c r="I39" s="4">
        <f t="shared" si="6"/>
        <v>0</v>
      </c>
      <c r="L39" s="4">
        <f t="shared" si="7"/>
        <v>0</v>
      </c>
      <c r="O39" s="4">
        <f t="shared" si="8"/>
        <v>0</v>
      </c>
    </row>
    <row r="45" spans="2:15" x14ac:dyDescent="0.25">
      <c r="H45" s="15"/>
    </row>
    <row r="46" spans="2:15" x14ac:dyDescent="0.25">
      <c r="F46" s="14"/>
      <c r="G46" s="14"/>
      <c r="H46" s="15"/>
    </row>
    <row r="47" spans="2:15" x14ac:dyDescent="0.25">
      <c r="K47" s="11"/>
    </row>
    <row r="48" spans="2:15" x14ac:dyDescent="0.25">
      <c r="H48" s="6"/>
    </row>
  </sheetData>
  <mergeCells count="16">
    <mergeCell ref="A9:B9"/>
    <mergeCell ref="A1:D1"/>
    <mergeCell ref="E1:F1"/>
    <mergeCell ref="G1:H1"/>
    <mergeCell ref="I1:L1"/>
    <mergeCell ref="A3:L3"/>
    <mergeCell ref="A5:B5"/>
    <mergeCell ref="A6:B6"/>
    <mergeCell ref="A7:B7"/>
    <mergeCell ref="A8:B8"/>
    <mergeCell ref="A4:B4"/>
    <mergeCell ref="A10:B10"/>
    <mergeCell ref="A11:B11"/>
    <mergeCell ref="A12:B12"/>
    <mergeCell ref="A13:B13"/>
    <mergeCell ref="A15:L15"/>
  </mergeCells>
  <conditionalFormatting sqref="D9:L9">
    <cfRule type="cellIs" dxfId="454" priority="282" operator="greaterThan">
      <formula>0.416666666666667</formula>
    </cfRule>
    <cfRule type="cellIs" dxfId="453" priority="283" operator="between">
      <formula>0.375694444444444</formula>
      <formula>0.416666666666667</formula>
    </cfRule>
    <cfRule type="cellIs" dxfId="452" priority="284" operator="lessThanOrEqual">
      <formula>0.375</formula>
    </cfRule>
  </conditionalFormatting>
  <conditionalFormatting sqref="C12:L12">
    <cfRule type="cellIs" dxfId="451" priority="178" operator="lessThanOrEqual">
      <formula>0.416666666666667</formula>
    </cfRule>
  </conditionalFormatting>
  <conditionalFormatting sqref="M9">
    <cfRule type="cellIs" dxfId="450" priority="175" operator="greaterThan">
      <formula>0.416666666666667</formula>
    </cfRule>
    <cfRule type="cellIs" dxfId="449" priority="176" operator="between">
      <formula>0.375694444444444</formula>
      <formula>0.416666666666667</formula>
    </cfRule>
    <cfRule type="cellIs" dxfId="448" priority="177" operator="lessThanOrEqual">
      <formula>0.375</formula>
    </cfRule>
  </conditionalFormatting>
  <conditionalFormatting sqref="M12">
    <cfRule type="cellIs" dxfId="447" priority="171" operator="lessThanOrEqual">
      <formula>0.416666666666667</formula>
    </cfRule>
  </conditionalFormatting>
  <conditionalFormatting sqref="C9">
    <cfRule type="cellIs" dxfId="446" priority="147" operator="greaterThan">
      <formula>0.416666666666667</formula>
    </cfRule>
    <cfRule type="cellIs" dxfId="445" priority="148" operator="between">
      <formula>0.375694444444444</formula>
      <formula>0.416666666666667</formula>
    </cfRule>
    <cfRule type="cellIs" dxfId="444" priority="149" operator="lessThanOrEqual">
      <formula>0.375</formula>
    </cfRule>
  </conditionalFormatting>
  <conditionalFormatting sqref="C18">
    <cfRule type="cellIs" dxfId="443" priority="145" operator="lessThanOrEqual">
      <formula>0</formula>
    </cfRule>
    <cfRule type="expression" dxfId="442" priority="146">
      <formula>C29&lt;0.01041666665</formula>
    </cfRule>
  </conditionalFormatting>
  <conditionalFormatting sqref="C19">
    <cfRule type="cellIs" dxfId="441" priority="143" operator="lessThanOrEqual">
      <formula>0</formula>
    </cfRule>
    <cfRule type="expression" dxfId="440" priority="144">
      <formula>C30&lt;0.01041666665</formula>
    </cfRule>
  </conditionalFormatting>
  <conditionalFormatting sqref="C20">
    <cfRule type="cellIs" dxfId="439" priority="141" operator="lessThanOrEqual">
      <formula>0</formula>
    </cfRule>
    <cfRule type="expression" dxfId="438" priority="142">
      <formula>C31&lt;0.01041666665</formula>
    </cfRule>
  </conditionalFormatting>
  <conditionalFormatting sqref="C21">
    <cfRule type="cellIs" dxfId="437" priority="139" operator="lessThanOrEqual">
      <formula>0</formula>
    </cfRule>
    <cfRule type="expression" dxfId="436" priority="140">
      <formula>C32&lt;0.01041666665</formula>
    </cfRule>
  </conditionalFormatting>
  <conditionalFormatting sqref="C22">
    <cfRule type="cellIs" dxfId="435" priority="137" operator="lessThanOrEqual">
      <formula>0</formula>
    </cfRule>
    <cfRule type="expression" dxfId="434" priority="138">
      <formula>C33&lt;0.01041666665</formula>
    </cfRule>
  </conditionalFormatting>
  <conditionalFormatting sqref="C23">
    <cfRule type="cellIs" dxfId="433" priority="135" operator="lessThanOrEqual">
      <formula>0</formula>
    </cfRule>
    <cfRule type="expression" dxfId="432" priority="136">
      <formula>C34&lt;0.01041666665</formula>
    </cfRule>
  </conditionalFormatting>
  <conditionalFormatting sqref="C24">
    <cfRule type="cellIs" dxfId="431" priority="133" operator="lessThanOrEqual">
      <formula>0</formula>
    </cfRule>
    <cfRule type="expression" dxfId="430" priority="134">
      <formula>C35&lt;0.01041666665</formula>
    </cfRule>
  </conditionalFormatting>
  <conditionalFormatting sqref="C25">
    <cfRule type="cellIs" dxfId="429" priority="131" operator="lessThanOrEqual">
      <formula>0</formula>
    </cfRule>
    <cfRule type="expression" dxfId="428" priority="132">
      <formula>C36&lt;0.01041666665</formula>
    </cfRule>
  </conditionalFormatting>
  <conditionalFormatting sqref="C26">
    <cfRule type="cellIs" dxfId="427" priority="129" operator="lessThanOrEqual">
      <formula>0</formula>
    </cfRule>
    <cfRule type="expression" dxfId="426" priority="130">
      <formula>C37&lt;0.01041666665</formula>
    </cfRule>
  </conditionalFormatting>
  <conditionalFormatting sqref="C27">
    <cfRule type="cellIs" dxfId="425" priority="127" operator="lessThanOrEqual">
      <formula>0</formula>
    </cfRule>
    <cfRule type="expression" dxfId="424" priority="128">
      <formula>C38&lt;0.01041666665</formula>
    </cfRule>
  </conditionalFormatting>
  <conditionalFormatting sqref="C28">
    <cfRule type="cellIs" dxfId="423" priority="125" operator="lessThanOrEqual">
      <formula>0</formula>
    </cfRule>
    <cfRule type="expression" dxfId="422" priority="126">
      <formula>C39&lt;0.01041666665</formula>
    </cfRule>
  </conditionalFormatting>
  <conditionalFormatting sqref="F18">
    <cfRule type="cellIs" dxfId="421" priority="121" operator="lessThanOrEqual">
      <formula>0</formula>
    </cfRule>
    <cfRule type="expression" dxfId="420" priority="122">
      <formula>F29&lt;0.01041666665</formula>
    </cfRule>
  </conditionalFormatting>
  <conditionalFormatting sqref="F19">
    <cfRule type="cellIs" dxfId="419" priority="119" operator="lessThanOrEqual">
      <formula>0</formula>
    </cfRule>
    <cfRule type="expression" dxfId="418" priority="120">
      <formula>F30&lt;0.01041666665</formula>
    </cfRule>
  </conditionalFormatting>
  <conditionalFormatting sqref="F20">
    <cfRule type="cellIs" dxfId="417" priority="117" operator="lessThanOrEqual">
      <formula>0</formula>
    </cfRule>
    <cfRule type="expression" dxfId="416" priority="118">
      <formula>F31&lt;0.01041666665</formula>
    </cfRule>
  </conditionalFormatting>
  <conditionalFormatting sqref="F21">
    <cfRule type="cellIs" dxfId="415" priority="115" operator="lessThanOrEqual">
      <formula>0</formula>
    </cfRule>
    <cfRule type="expression" dxfId="414" priority="116">
      <formula>F32&lt;0.01041666665</formula>
    </cfRule>
  </conditionalFormatting>
  <conditionalFormatting sqref="F22">
    <cfRule type="cellIs" dxfId="413" priority="113" operator="lessThanOrEqual">
      <formula>0</formula>
    </cfRule>
    <cfRule type="expression" dxfId="412" priority="114">
      <formula>F33&lt;0.01041666665</formula>
    </cfRule>
  </conditionalFormatting>
  <conditionalFormatting sqref="F23">
    <cfRule type="cellIs" dxfId="411" priority="111" operator="lessThanOrEqual">
      <formula>0</formula>
    </cfRule>
    <cfRule type="expression" dxfId="410" priority="112">
      <formula>F34&lt;0.01041666665</formula>
    </cfRule>
  </conditionalFormatting>
  <conditionalFormatting sqref="F24">
    <cfRule type="cellIs" dxfId="409" priority="109" operator="lessThanOrEqual">
      <formula>0</formula>
    </cfRule>
    <cfRule type="expression" dxfId="408" priority="110">
      <formula>F35&lt;0.01041666665</formula>
    </cfRule>
  </conditionalFormatting>
  <conditionalFormatting sqref="F25">
    <cfRule type="cellIs" dxfId="407" priority="107" operator="lessThanOrEqual">
      <formula>0</formula>
    </cfRule>
    <cfRule type="expression" dxfId="406" priority="108">
      <formula>F36&lt;0.01041666665</formula>
    </cfRule>
  </conditionalFormatting>
  <conditionalFormatting sqref="F26">
    <cfRule type="cellIs" dxfId="405" priority="105" operator="lessThanOrEqual">
      <formula>0</formula>
    </cfRule>
    <cfRule type="expression" dxfId="404" priority="106">
      <formula>F37&lt;0.01041666665</formula>
    </cfRule>
  </conditionalFormatting>
  <conditionalFormatting sqref="F27">
    <cfRule type="cellIs" dxfId="403" priority="103" operator="lessThanOrEqual">
      <formula>0</formula>
    </cfRule>
    <cfRule type="expression" dxfId="402" priority="104">
      <formula>F38&lt;0.01041666665</formula>
    </cfRule>
  </conditionalFormatting>
  <conditionalFormatting sqref="F28">
    <cfRule type="cellIs" dxfId="401" priority="101" operator="lessThanOrEqual">
      <formula>0</formula>
    </cfRule>
    <cfRule type="expression" dxfId="400" priority="102">
      <formula>F39&lt;0.01041666665</formula>
    </cfRule>
  </conditionalFormatting>
  <conditionalFormatting sqref="I18">
    <cfRule type="cellIs" dxfId="399" priority="99" operator="lessThanOrEqual">
      <formula>0</formula>
    </cfRule>
    <cfRule type="expression" dxfId="398" priority="100">
      <formula>I29&lt;0.01041666665</formula>
    </cfRule>
  </conditionalFormatting>
  <conditionalFormatting sqref="I19">
    <cfRule type="cellIs" dxfId="397" priority="97" operator="lessThanOrEqual">
      <formula>0</formula>
    </cfRule>
    <cfRule type="expression" dxfId="396" priority="98">
      <formula>I30&lt;0.01041666665</formula>
    </cfRule>
  </conditionalFormatting>
  <conditionalFormatting sqref="I20">
    <cfRule type="cellIs" dxfId="395" priority="95" operator="lessThanOrEqual">
      <formula>0</formula>
    </cfRule>
    <cfRule type="expression" dxfId="394" priority="96">
      <formula>I31&lt;0.01041666665</formula>
    </cfRule>
  </conditionalFormatting>
  <conditionalFormatting sqref="I21">
    <cfRule type="cellIs" dxfId="393" priority="93" operator="lessThanOrEqual">
      <formula>0</formula>
    </cfRule>
    <cfRule type="expression" dxfId="392" priority="94">
      <formula>I32&lt;0.01041666665</formula>
    </cfRule>
  </conditionalFormatting>
  <conditionalFormatting sqref="I22">
    <cfRule type="cellIs" dxfId="391" priority="91" operator="lessThanOrEqual">
      <formula>0</formula>
    </cfRule>
    <cfRule type="expression" dxfId="390" priority="92">
      <formula>I33&lt;0.01041666665</formula>
    </cfRule>
  </conditionalFormatting>
  <conditionalFormatting sqref="I23">
    <cfRule type="cellIs" dxfId="389" priority="89" operator="lessThanOrEqual">
      <formula>0</formula>
    </cfRule>
    <cfRule type="expression" dxfId="388" priority="90">
      <formula>I34&lt;0.01041666665</formula>
    </cfRule>
  </conditionalFormatting>
  <conditionalFormatting sqref="I24">
    <cfRule type="cellIs" dxfId="387" priority="87" operator="lessThanOrEqual">
      <formula>0</formula>
    </cfRule>
    <cfRule type="expression" dxfId="386" priority="88">
      <formula>I35&lt;0.01041666665</formula>
    </cfRule>
  </conditionalFormatting>
  <conditionalFormatting sqref="I25">
    <cfRule type="cellIs" dxfId="385" priority="85" operator="lessThanOrEqual">
      <formula>0</formula>
    </cfRule>
    <cfRule type="expression" dxfId="384" priority="86">
      <formula>I36&lt;0.01041666665</formula>
    </cfRule>
  </conditionalFormatting>
  <conditionalFormatting sqref="I26">
    <cfRule type="cellIs" dxfId="383" priority="83" operator="lessThanOrEqual">
      <formula>0</formula>
    </cfRule>
    <cfRule type="expression" dxfId="382" priority="84">
      <formula>I37&lt;0.01041666665</formula>
    </cfRule>
  </conditionalFormatting>
  <conditionalFormatting sqref="I27">
    <cfRule type="cellIs" dxfId="381" priority="81" operator="lessThanOrEqual">
      <formula>0</formula>
    </cfRule>
    <cfRule type="expression" dxfId="380" priority="82">
      <formula>I38&lt;0.01041666665</formula>
    </cfRule>
  </conditionalFormatting>
  <conditionalFormatting sqref="I28">
    <cfRule type="cellIs" dxfId="379" priority="79" operator="lessThanOrEqual">
      <formula>0</formula>
    </cfRule>
    <cfRule type="expression" dxfId="378" priority="80">
      <formula>I39&lt;0.01041666665</formula>
    </cfRule>
  </conditionalFormatting>
  <conditionalFormatting sqref="L18">
    <cfRule type="cellIs" dxfId="377" priority="77" operator="lessThanOrEqual">
      <formula>0</formula>
    </cfRule>
    <cfRule type="expression" dxfId="376" priority="78">
      <formula>L29&lt;0.01041666665</formula>
    </cfRule>
  </conditionalFormatting>
  <conditionalFormatting sqref="L19">
    <cfRule type="cellIs" dxfId="375" priority="75" operator="lessThanOrEqual">
      <formula>0</formula>
    </cfRule>
    <cfRule type="expression" dxfId="374" priority="76">
      <formula>L30&lt;0.01041666665</formula>
    </cfRule>
  </conditionalFormatting>
  <conditionalFormatting sqref="L20">
    <cfRule type="cellIs" dxfId="373" priority="73" operator="lessThanOrEqual">
      <formula>0</formula>
    </cfRule>
    <cfRule type="expression" dxfId="372" priority="74">
      <formula>L31&lt;0.01041666665</formula>
    </cfRule>
  </conditionalFormatting>
  <conditionalFormatting sqref="L21">
    <cfRule type="cellIs" dxfId="371" priority="71" operator="lessThanOrEqual">
      <formula>0</formula>
    </cfRule>
    <cfRule type="expression" dxfId="370" priority="72">
      <formula>L32&lt;0.01041666665</formula>
    </cfRule>
  </conditionalFormatting>
  <conditionalFormatting sqref="L22">
    <cfRule type="cellIs" dxfId="369" priority="69" operator="lessThanOrEqual">
      <formula>0</formula>
    </cfRule>
    <cfRule type="expression" dxfId="368" priority="70">
      <formula>L33&lt;0.01041666665</formula>
    </cfRule>
  </conditionalFormatting>
  <conditionalFormatting sqref="L23">
    <cfRule type="cellIs" dxfId="367" priority="67" operator="lessThanOrEqual">
      <formula>0</formula>
    </cfRule>
    <cfRule type="expression" dxfId="366" priority="68">
      <formula>L34&lt;0.01041666665</formula>
    </cfRule>
  </conditionalFormatting>
  <conditionalFormatting sqref="L24">
    <cfRule type="cellIs" dxfId="365" priority="65" operator="lessThanOrEqual">
      <formula>0</formula>
    </cfRule>
    <cfRule type="expression" dxfId="364" priority="66">
      <formula>L35&lt;0.01041666665</formula>
    </cfRule>
  </conditionalFormatting>
  <conditionalFormatting sqref="L25">
    <cfRule type="cellIs" dxfId="363" priority="63" operator="lessThanOrEqual">
      <formula>0</formula>
    </cfRule>
    <cfRule type="expression" dxfId="362" priority="64">
      <formula>L36&lt;0.01041666665</formula>
    </cfRule>
  </conditionalFormatting>
  <conditionalFormatting sqref="L26">
    <cfRule type="cellIs" dxfId="361" priority="61" operator="lessThanOrEqual">
      <formula>0</formula>
    </cfRule>
    <cfRule type="expression" dxfId="360" priority="62">
      <formula>L37&lt;0.01041666665</formula>
    </cfRule>
  </conditionalFormatting>
  <conditionalFormatting sqref="L27">
    <cfRule type="cellIs" dxfId="359" priority="59" operator="lessThanOrEqual">
      <formula>0</formula>
    </cfRule>
    <cfRule type="expression" dxfId="358" priority="60">
      <formula>L38&lt;0.01041666665</formula>
    </cfRule>
  </conditionalFormatting>
  <conditionalFormatting sqref="L28">
    <cfRule type="cellIs" dxfId="357" priority="57" operator="lessThanOrEqual">
      <formula>0</formula>
    </cfRule>
    <cfRule type="expression" dxfId="356" priority="58">
      <formula>L39&lt;0.01041666665</formula>
    </cfRule>
  </conditionalFormatting>
  <conditionalFormatting sqref="O18">
    <cfRule type="cellIs" dxfId="355" priority="55" operator="lessThanOrEqual">
      <formula>0</formula>
    </cfRule>
    <cfRule type="expression" dxfId="354" priority="56">
      <formula>O29&lt;0.01041666665</formula>
    </cfRule>
  </conditionalFormatting>
  <conditionalFormatting sqref="O19">
    <cfRule type="cellIs" dxfId="353" priority="53" operator="lessThanOrEqual">
      <formula>0</formula>
    </cfRule>
    <cfRule type="expression" dxfId="352" priority="54">
      <formula>O30&lt;0.01041666665</formula>
    </cfRule>
  </conditionalFormatting>
  <conditionalFormatting sqref="O20">
    <cfRule type="cellIs" dxfId="351" priority="51" operator="lessThanOrEqual">
      <formula>0</formula>
    </cfRule>
    <cfRule type="expression" dxfId="350" priority="52">
      <formula>O31&lt;0.01041666665</formula>
    </cfRule>
  </conditionalFormatting>
  <conditionalFormatting sqref="O21">
    <cfRule type="cellIs" dxfId="349" priority="49" operator="lessThanOrEqual">
      <formula>0</formula>
    </cfRule>
    <cfRule type="expression" dxfId="348" priority="50">
      <formula>O32&lt;0.01041666665</formula>
    </cfRule>
  </conditionalFormatting>
  <conditionalFormatting sqref="O22">
    <cfRule type="cellIs" dxfId="347" priority="47" operator="lessThanOrEqual">
      <formula>0</formula>
    </cfRule>
    <cfRule type="expression" dxfId="346" priority="48">
      <formula>O33&lt;0.01041666665</formula>
    </cfRule>
  </conditionalFormatting>
  <conditionalFormatting sqref="O23">
    <cfRule type="cellIs" dxfId="345" priority="45" operator="lessThanOrEqual">
      <formula>0</formula>
    </cfRule>
    <cfRule type="expression" dxfId="344" priority="46">
      <formula>O34&lt;0.01041666665</formula>
    </cfRule>
  </conditionalFormatting>
  <conditionalFormatting sqref="O24">
    <cfRule type="cellIs" dxfId="343" priority="43" operator="lessThanOrEqual">
      <formula>0</formula>
    </cfRule>
    <cfRule type="expression" dxfId="342" priority="44">
      <formula>O35&lt;0.01041666665</formula>
    </cfRule>
  </conditionalFormatting>
  <conditionalFormatting sqref="O25">
    <cfRule type="cellIs" dxfId="341" priority="41" operator="lessThanOrEqual">
      <formula>0</formula>
    </cfRule>
    <cfRule type="expression" dxfId="340" priority="42">
      <formula>O36&lt;0.01041666665</formula>
    </cfRule>
  </conditionalFormatting>
  <conditionalFormatting sqref="O26">
    <cfRule type="cellIs" dxfId="339" priority="39" operator="lessThanOrEqual">
      <formula>0</formula>
    </cfRule>
    <cfRule type="expression" dxfId="338" priority="40">
      <formula>O37&lt;0.01041666665</formula>
    </cfRule>
  </conditionalFormatting>
  <conditionalFormatting sqref="O27">
    <cfRule type="cellIs" dxfId="337" priority="37" operator="lessThanOrEqual">
      <formula>0</formula>
    </cfRule>
    <cfRule type="expression" dxfId="336" priority="38">
      <formula>O38&lt;0.01041666665</formula>
    </cfRule>
  </conditionalFormatting>
  <conditionalFormatting sqref="O28">
    <cfRule type="cellIs" dxfId="335" priority="35" operator="lessThanOrEqual">
      <formula>0</formula>
    </cfRule>
    <cfRule type="expression" dxfId="334" priority="36">
      <formula>O39&lt;0.01041666665</formula>
    </cfRule>
  </conditionalFormatting>
  <conditionalFormatting sqref="C11">
    <cfRule type="cellIs" dxfId="333" priority="32" operator="greaterThan">
      <formula>1.70833333</formula>
    </cfRule>
    <cfRule type="cellIs" dxfId="332" priority="33" operator="between">
      <formula>1.458333333</formula>
      <formula>1.708333333</formula>
    </cfRule>
    <cfRule type="cellIs" dxfId="331" priority="34" operator="lessThanOrEqual">
      <formula>1.4583333333</formula>
    </cfRule>
  </conditionalFormatting>
  <conditionalFormatting sqref="D11">
    <cfRule type="cellIs" dxfId="330" priority="29" operator="greaterThan">
      <formula>1.70833333</formula>
    </cfRule>
    <cfRule type="cellIs" dxfId="329" priority="30" operator="between">
      <formula>1.458333333</formula>
      <formula>1.708333333</formula>
    </cfRule>
    <cfRule type="cellIs" dxfId="328" priority="31" operator="lessThanOrEqual">
      <formula>1.4583333333</formula>
    </cfRule>
  </conditionalFormatting>
  <conditionalFormatting sqref="E11">
    <cfRule type="cellIs" dxfId="327" priority="26" operator="greaterThan">
      <formula>1.70833333</formula>
    </cfRule>
    <cfRule type="cellIs" dxfId="326" priority="27" operator="between">
      <formula>1.458333333</formula>
      <formula>1.708333333</formula>
    </cfRule>
    <cfRule type="cellIs" dxfId="325" priority="28" operator="lessThanOrEqual">
      <formula>1.4583333333</formula>
    </cfRule>
  </conditionalFormatting>
  <conditionalFormatting sqref="F11">
    <cfRule type="cellIs" dxfId="324" priority="23" operator="greaterThan">
      <formula>1.70833333</formula>
    </cfRule>
    <cfRule type="cellIs" dxfId="323" priority="24" operator="between">
      <formula>1.458333333</formula>
      <formula>1.708333333</formula>
    </cfRule>
    <cfRule type="cellIs" dxfId="322" priority="25" operator="lessThanOrEqual">
      <formula>1.4583333333</formula>
    </cfRule>
  </conditionalFormatting>
  <conditionalFormatting sqref="G11">
    <cfRule type="cellIs" dxfId="321" priority="20" operator="greaterThan">
      <formula>1.70833333</formula>
    </cfRule>
    <cfRule type="cellIs" dxfId="320" priority="21" operator="between">
      <formula>1.458333333</formula>
      <formula>1.708333333</formula>
    </cfRule>
    <cfRule type="cellIs" dxfId="319" priority="22" operator="lessThanOrEqual">
      <formula>1.4583333333</formula>
    </cfRule>
  </conditionalFormatting>
  <conditionalFormatting sqref="H11">
    <cfRule type="cellIs" dxfId="318" priority="17" operator="greaterThan">
      <formula>1.70833333</formula>
    </cfRule>
    <cfRule type="cellIs" dxfId="317" priority="18" operator="between">
      <formula>1.458333333</formula>
      <formula>1.708333333</formula>
    </cfRule>
    <cfRule type="cellIs" dxfId="316" priority="19" operator="lessThanOrEqual">
      <formula>1.4583333333</formula>
    </cfRule>
  </conditionalFormatting>
  <conditionalFormatting sqref="I11">
    <cfRule type="cellIs" dxfId="315" priority="14" operator="greaterThan">
      <formula>1.70833333</formula>
    </cfRule>
    <cfRule type="cellIs" dxfId="314" priority="15" operator="between">
      <formula>1.458333333</formula>
      <formula>1.708333333</formula>
    </cfRule>
    <cfRule type="cellIs" dxfId="313" priority="16" operator="lessThanOrEqual">
      <formula>1.4583333333</formula>
    </cfRule>
  </conditionalFormatting>
  <conditionalFormatting sqref="J11">
    <cfRule type="cellIs" dxfId="312" priority="11" operator="greaterThan">
      <formula>1.70833333</formula>
    </cfRule>
    <cfRule type="cellIs" dxfId="311" priority="12" operator="between">
      <formula>1.458333333</formula>
      <formula>1.708333333</formula>
    </cfRule>
    <cfRule type="cellIs" dxfId="310" priority="13" operator="lessThanOrEqual">
      <formula>1.4583333333</formula>
    </cfRule>
  </conditionalFormatting>
  <conditionalFormatting sqref="K11">
    <cfRule type="cellIs" dxfId="309" priority="8" operator="greaterThan">
      <formula>1.70833333</formula>
    </cfRule>
    <cfRule type="cellIs" dxfId="308" priority="9" operator="between">
      <formula>1.458333333</formula>
      <formula>1.708333333</formula>
    </cfRule>
    <cfRule type="cellIs" dxfId="307" priority="10" operator="lessThanOrEqual">
      <formula>1.4583333333</formula>
    </cfRule>
  </conditionalFormatting>
  <conditionalFormatting sqref="L11">
    <cfRule type="cellIs" dxfId="306" priority="5" operator="greaterThan">
      <formula>1.70833333</formula>
    </cfRule>
    <cfRule type="cellIs" dxfId="305" priority="6" operator="between">
      <formula>1.458333333</formula>
      <formula>1.708333333</formula>
    </cfRule>
    <cfRule type="cellIs" dxfId="304" priority="7" operator="lessThanOrEqual">
      <formula>1.4583333333</formula>
    </cfRule>
  </conditionalFormatting>
  <conditionalFormatting sqref="M11">
    <cfRule type="cellIs" dxfId="303" priority="2" operator="greaterThan">
      <formula>1.70833333</formula>
    </cfRule>
    <cfRule type="cellIs" dxfId="302" priority="3" operator="between">
      <formula>1.458333333</formula>
      <formula>1.708333333</formula>
    </cfRule>
    <cfRule type="cellIs" dxfId="301" priority="4" operator="lessThanOrEqual">
      <formula>1.4583333333</formula>
    </cfRule>
  </conditionalFormatting>
  <conditionalFormatting sqref="C4:M4">
    <cfRule type="cellIs" dxfId="300" priority="1" operator="equal">
      <formula>0.416666666666667</formula>
    </cfRule>
  </conditionalFormatting>
  <dataValidations count="2">
    <dataValidation allowBlank="1" showInputMessage="1" sqref="B18:O28 C7:M8" xr:uid="{00000000-0002-0000-0400-000000000000}"/>
    <dataValidation type="list" allowBlank="1" showInputMessage="1" showErrorMessage="1" sqref="C6:M6" xr:uid="{00000000-0002-0000-0400-000001000000}">
      <formula1>Pos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Valider">
                <anchor moveWithCells="1" sizeWithCells="1">
                  <from>
                    <xdr:col>13</xdr:col>
                    <xdr:colOff>276225</xdr:colOff>
                    <xdr:row>5</xdr:row>
                    <xdr:rowOff>133350</xdr:rowOff>
                  </from>
                  <to>
                    <xdr:col>15</xdr:col>
                    <xdr:colOff>76200</xdr:colOff>
                    <xdr:row>5</xdr:row>
                    <xdr:rowOff>400050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2000000}">
          <x14:formula1>
            <xm:f>Paramètres!$D$2</xm:f>
          </x14:formula1>
          <xm:sqref>G1:H1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P48"/>
  <sheetViews>
    <sheetView zoomScale="85" zoomScaleNormal="85" workbookViewId="0">
      <selection activeCell="N17" sqref="N17:O17"/>
    </sheetView>
  </sheetViews>
  <sheetFormatPr baseColWidth="10" defaultRowHeight="15" x14ac:dyDescent="0.25"/>
  <cols>
    <col min="1" max="16" width="14.7109375" customWidth="1"/>
  </cols>
  <sheetData>
    <row r="1" spans="1:16" x14ac:dyDescent="0.25">
      <c r="A1" s="122"/>
      <c r="B1" s="122"/>
      <c r="C1" s="122"/>
      <c r="D1" s="123"/>
      <c r="E1" s="120" t="s">
        <v>0</v>
      </c>
      <c r="F1" s="121"/>
      <c r="G1" s="118"/>
      <c r="H1" s="119"/>
      <c r="I1" s="124"/>
      <c r="J1" s="125"/>
      <c r="K1" s="125"/>
      <c r="L1" s="125"/>
    </row>
    <row r="3" spans="1:16" ht="15.75" thickBot="1" x14ac:dyDescent="0.3">
      <c r="A3" s="132" t="s">
        <v>34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</row>
    <row r="4" spans="1:16" ht="45" customHeight="1" thickTop="1" thickBot="1" x14ac:dyDescent="0.3">
      <c r="A4" s="128" t="s">
        <v>36</v>
      </c>
      <c r="B4" s="129"/>
      <c r="C4" s="78">
        <f>IF(Mercredi!C9&lt;=Paramètres!$H$5,IF(Mercredi!C12&gt;Paramètres!$H$6,Jeudi!C7+Paramètres!$H$6,Jeudi!C7+Mercredi!C12),IF(Mercredi!C12&lt;Paramètres!$H$5,Jeudi!C7+Mercredi!C12,Jeudi!C7+Paramètres!$H$5))</f>
        <v>0.41666666666666669</v>
      </c>
      <c r="D4" s="78">
        <f>IF(Mercredi!D9&lt;=Paramètres!$H$5,IF(Mercredi!D12&gt;Paramètres!$H$6,Jeudi!D7+Paramètres!$H$6,Jeudi!D7+Mercredi!D12),IF(Mercredi!D12&lt;Paramètres!$H$5,Jeudi!D7+Mercredi!D12,Jeudi!D7+Paramètres!$H$5))</f>
        <v>0.41666666666666669</v>
      </c>
      <c r="E4" s="78">
        <f>IF(Mercredi!E9&lt;=Paramètres!$H$5,IF(Mercredi!E12&gt;Paramètres!$H$6,Jeudi!E7+Paramètres!$H$6,Jeudi!E7+Mercredi!E12),IF(Mercredi!E12&lt;Paramètres!$H$5,Jeudi!E7+Mercredi!E12,Jeudi!E7+Paramètres!$H$5))</f>
        <v>0.41666666666666669</v>
      </c>
      <c r="F4" s="78">
        <f>IF(Mercredi!F9&lt;=Paramètres!$H$5,IF(Mercredi!F12&gt;Paramètres!$H$6,Jeudi!F7+Paramètres!$H$6,Jeudi!F7+Mercredi!F12),IF(Mercredi!F12&lt;Paramètres!$H$5,Jeudi!F7+Mercredi!F12,Jeudi!F7+Paramètres!$H$5))</f>
        <v>0.41666666666666669</v>
      </c>
      <c r="G4" s="78">
        <f>IF(Mercredi!G9&lt;=Paramètres!$H$5,IF(Mercredi!G12&gt;Paramètres!$H$6,Jeudi!G7+Paramètres!$H$6,Jeudi!G7+Mercredi!G12),IF(Mercredi!G12&lt;Paramètres!$H$5,Jeudi!G7+Mercredi!G12,Jeudi!G7+Paramètres!$H$5))</f>
        <v>0.41666666666666669</v>
      </c>
      <c r="H4" s="78">
        <f>IF(Mercredi!H9&lt;=Paramètres!$H$5,IF(Mercredi!H12&gt;Paramètres!$H$6,Jeudi!H7+Paramètres!$H$6,Jeudi!H7+Mercredi!H12),IF(Mercredi!H12&lt;Paramètres!$H$5,Jeudi!H7+Mercredi!H12,Jeudi!H7+Paramètres!$H$5))</f>
        <v>0.41666666666666669</v>
      </c>
      <c r="I4" s="78">
        <f>IF(Mercredi!I9&lt;=Paramètres!$H$5,IF(Mercredi!I12&gt;Paramètres!$H$6,Jeudi!I7+Paramètres!$H$6,Jeudi!I7+Mercredi!I12),IF(Mercredi!I12&lt;Paramètres!$H$5,Jeudi!I7+Mercredi!I12,Jeudi!I7+Paramètres!$H$5))</f>
        <v>0.41666666666666669</v>
      </c>
      <c r="J4" s="78">
        <f>IF(Mercredi!J9&lt;=Paramètres!$H$5,IF(Mercredi!J12&gt;Paramètres!$H$6,Jeudi!J7+Paramètres!$H$6,Jeudi!J7+Mercredi!J12),IF(Mercredi!J12&lt;Paramètres!$H$5,Jeudi!J7+Mercredi!J12,Jeudi!J7+Paramètres!$H$5))</f>
        <v>0.41666666666666669</v>
      </c>
      <c r="K4" s="78">
        <f>IF(Mercredi!K9&lt;=Paramètres!$H$5,IF(Mercredi!K12&gt;Paramètres!$H$6,Jeudi!K7+Paramètres!$H$6,Jeudi!K7+Mercredi!K12),IF(Mercredi!K12&lt;Paramètres!$H$5,Jeudi!K7+Mercredi!K12,Jeudi!K7+Paramètres!$H$5))</f>
        <v>0.41666666666666669</v>
      </c>
      <c r="L4" s="78">
        <f>IF(Mercredi!L9&lt;=Paramètres!$H$5,IF(Mercredi!L12&gt;Paramètres!$H$6,Jeudi!L7+Paramètres!$H$6,Jeudi!L7+Mercredi!L12),IF(Mercredi!L12&lt;Paramètres!$H$5,Jeudi!L7+Mercredi!L12,Jeudi!L7+Paramètres!$H$5))</f>
        <v>0.41666666666666669</v>
      </c>
      <c r="M4" s="80">
        <f>IF(Mercredi!M9&lt;=Paramètres!$H$5,IF(Mercredi!M12&gt;Paramètres!$H$6,Jeudi!M7+Paramètres!$H$6,Jeudi!M7+Mercredi!M12),IF(Mercredi!M12&lt;Paramètres!$H$5,Jeudi!M7+Mercredi!M12,Jeudi!M7+Paramètres!$H$5))</f>
        <v>0.41666666666666669</v>
      </c>
      <c r="N4" s="62"/>
    </row>
    <row r="5" spans="1:16" ht="15.75" thickTop="1" x14ac:dyDescent="0.25">
      <c r="A5" s="126" t="s">
        <v>37</v>
      </c>
      <c r="B5" s="127"/>
      <c r="C5" s="100" t="s">
        <v>44</v>
      </c>
      <c r="D5" s="100" t="s">
        <v>55</v>
      </c>
      <c r="E5" s="100" t="s">
        <v>56</v>
      </c>
      <c r="F5" s="100" t="s">
        <v>47</v>
      </c>
      <c r="G5" s="100" t="s">
        <v>48</v>
      </c>
      <c r="H5" s="100" t="s">
        <v>57</v>
      </c>
      <c r="I5" s="100" t="s">
        <v>50</v>
      </c>
      <c r="J5" s="100" t="s">
        <v>51</v>
      </c>
      <c r="K5" s="100" t="s">
        <v>52</v>
      </c>
      <c r="L5" s="100" t="s">
        <v>58</v>
      </c>
      <c r="M5" s="43" t="s">
        <v>59</v>
      </c>
    </row>
    <row r="6" spans="1:16" ht="45" customHeight="1" x14ac:dyDescent="0.25">
      <c r="A6" s="112" t="s">
        <v>1</v>
      </c>
      <c r="B6" s="113"/>
      <c r="C6" s="54"/>
      <c r="D6" s="54"/>
      <c r="E6" s="54"/>
      <c r="F6" s="54"/>
      <c r="G6" s="54"/>
      <c r="H6" s="54"/>
      <c r="I6" s="54"/>
      <c r="J6" s="54"/>
      <c r="K6" s="54"/>
      <c r="L6" s="54"/>
      <c r="M6" s="55"/>
      <c r="P6" s="32">
        <v>0.41666666666666669</v>
      </c>
    </row>
    <row r="7" spans="1:16" ht="45" customHeight="1" x14ac:dyDescent="0.25">
      <c r="A7" s="130" t="s">
        <v>26</v>
      </c>
      <c r="B7" s="131"/>
      <c r="C7" s="19"/>
      <c r="D7" s="19"/>
      <c r="E7" s="19"/>
      <c r="F7" s="19"/>
      <c r="G7" s="19"/>
      <c r="H7" s="19"/>
      <c r="I7" s="19"/>
      <c r="J7" s="19"/>
      <c r="K7" s="19"/>
      <c r="L7" s="19"/>
      <c r="M7" s="44"/>
    </row>
    <row r="8" spans="1:16" ht="45" customHeight="1" x14ac:dyDescent="0.25">
      <c r="A8" s="130" t="s">
        <v>27</v>
      </c>
      <c r="B8" s="131"/>
      <c r="C8" s="19"/>
      <c r="D8" s="19"/>
      <c r="E8" s="19"/>
      <c r="F8" s="19"/>
      <c r="G8" s="19"/>
      <c r="H8" s="19"/>
      <c r="I8" s="19"/>
      <c r="J8" s="19"/>
      <c r="K8" s="19"/>
      <c r="L8" s="19"/>
      <c r="M8" s="73"/>
      <c r="N8" s="62"/>
    </row>
    <row r="9" spans="1:16" ht="45" customHeight="1" x14ac:dyDescent="0.25">
      <c r="A9" s="130" t="s">
        <v>28</v>
      </c>
      <c r="B9" s="131"/>
      <c r="C9" s="19">
        <f>C8-C7</f>
        <v>0</v>
      </c>
      <c r="D9" s="19">
        <f t="shared" ref="D9:L9" si="0">D8-D7</f>
        <v>0</v>
      </c>
      <c r="E9" s="19">
        <f t="shared" si="0"/>
        <v>0</v>
      </c>
      <c r="F9" s="19">
        <f t="shared" si="0"/>
        <v>0</v>
      </c>
      <c r="G9" s="19">
        <f t="shared" si="0"/>
        <v>0</v>
      </c>
      <c r="H9" s="19">
        <f t="shared" si="0"/>
        <v>0</v>
      </c>
      <c r="I9" s="19">
        <f t="shared" si="0"/>
        <v>0</v>
      </c>
      <c r="J9" s="19">
        <f t="shared" si="0"/>
        <v>0</v>
      </c>
      <c r="K9" s="19">
        <f t="shared" si="0"/>
        <v>0</v>
      </c>
      <c r="L9" s="19">
        <f t="shared" si="0"/>
        <v>0</v>
      </c>
      <c r="M9" s="73">
        <f t="shared" ref="M9" si="1">M8-M7</f>
        <v>0</v>
      </c>
      <c r="N9" s="62"/>
    </row>
    <row r="10" spans="1:16" ht="45" customHeight="1" x14ac:dyDescent="0.25">
      <c r="A10" s="130" t="s">
        <v>29</v>
      </c>
      <c r="B10" s="131"/>
      <c r="C10" s="29">
        <f>Mercredi!C11</f>
        <v>0</v>
      </c>
      <c r="D10" s="29">
        <f>Mercredi!D11</f>
        <v>0</v>
      </c>
      <c r="E10" s="29">
        <f>Mercredi!E11</f>
        <v>0</v>
      </c>
      <c r="F10" s="29">
        <f>Mercredi!F11</f>
        <v>0</v>
      </c>
      <c r="G10" s="29">
        <f>Mercredi!G11</f>
        <v>0</v>
      </c>
      <c r="H10" s="29">
        <f>Mercredi!H11</f>
        <v>0</v>
      </c>
      <c r="I10" s="29">
        <f>Mercredi!I11</f>
        <v>0</v>
      </c>
      <c r="J10" s="29">
        <f>Mercredi!J11</f>
        <v>0</v>
      </c>
      <c r="K10" s="29">
        <f>Mercredi!K11</f>
        <v>0</v>
      </c>
      <c r="L10" s="29">
        <f>Mercredi!L11</f>
        <v>0</v>
      </c>
      <c r="M10" s="60">
        <f>Mercredi!M11</f>
        <v>0</v>
      </c>
      <c r="N10" s="62"/>
    </row>
    <row r="11" spans="1:16" ht="45" customHeight="1" x14ac:dyDescent="0.25">
      <c r="A11" s="130" t="s">
        <v>30</v>
      </c>
      <c r="B11" s="131"/>
      <c r="C11" s="29">
        <f>C9+C10</f>
        <v>0</v>
      </c>
      <c r="D11" s="29">
        <f t="shared" ref="D11:L11" si="2">D9+D10</f>
        <v>0</v>
      </c>
      <c r="E11" s="29">
        <f t="shared" si="2"/>
        <v>0</v>
      </c>
      <c r="F11" s="29">
        <f t="shared" si="2"/>
        <v>0</v>
      </c>
      <c r="G11" s="29">
        <f t="shared" si="2"/>
        <v>0</v>
      </c>
      <c r="H11" s="29">
        <f t="shared" si="2"/>
        <v>0</v>
      </c>
      <c r="I11" s="29">
        <f t="shared" si="2"/>
        <v>0</v>
      </c>
      <c r="J11" s="29">
        <f t="shared" si="2"/>
        <v>0</v>
      </c>
      <c r="K11" s="29">
        <f t="shared" si="2"/>
        <v>0</v>
      </c>
      <c r="L11" s="29">
        <f t="shared" si="2"/>
        <v>0</v>
      </c>
      <c r="M11" s="83">
        <f t="shared" ref="M11" si="3">M9+M10</f>
        <v>0</v>
      </c>
      <c r="N11" s="62"/>
    </row>
    <row r="12" spans="1:16" ht="45" customHeight="1" x14ac:dyDescent="0.25">
      <c r="A12" s="130" t="s">
        <v>31</v>
      </c>
      <c r="B12" s="131"/>
      <c r="C12" s="29">
        <f>IF(Dimanche!C11&lt;Paramètres!$H$2,Paramètres!$H$3+Dimanche!C11-C11,Paramètres!$H$4-C11)</f>
        <v>1.4583333333333333</v>
      </c>
      <c r="D12" s="29">
        <f>IF(Dimanche!D11&lt;Paramètres!$H$2,Paramètres!$H$3+Dimanche!D11-D11,Paramètres!$H$4-D11)</f>
        <v>1.4583333333333333</v>
      </c>
      <c r="E12" s="29">
        <f>IF(Dimanche!E11&lt;Paramètres!$H$2,Paramètres!$H$3+Dimanche!E11-E11,Paramètres!$H$4-E11)</f>
        <v>1.4583333333333333</v>
      </c>
      <c r="F12" s="29">
        <f>IF(Dimanche!F11&lt;Paramètres!$H$2,Paramètres!$H$3+Dimanche!F11-F11,Paramètres!$H$4-F11)</f>
        <v>1.4583333333333333</v>
      </c>
      <c r="G12" s="29">
        <f>IF(Dimanche!G11&lt;Paramètres!$H$2,Paramètres!$H$3+Dimanche!G11-G11,Paramètres!$H$4-G11)</f>
        <v>1.4583333333333333</v>
      </c>
      <c r="H12" s="29">
        <f>IF(Dimanche!H11&lt;Paramètres!$H$2,Paramètres!$H$3+Dimanche!H11-H11,Paramètres!$H$4-H11)</f>
        <v>1.4583333333333333</v>
      </c>
      <c r="I12" s="29">
        <f>IF(Dimanche!I11&lt;Paramètres!$H$2,Paramètres!$H$3+Dimanche!I11-I11,Paramètres!$H$4-I11)</f>
        <v>1.4583333333333333</v>
      </c>
      <c r="J12" s="29">
        <f>IF(Dimanche!J11&lt;Paramètres!$H$2,Paramètres!$H$3+Dimanche!J11-J11,Paramètres!$H$4-J11)</f>
        <v>1.4583333333333333</v>
      </c>
      <c r="K12" s="29">
        <f>IF(Dimanche!K11&lt;Paramètres!$H$2,Paramètres!$H$3+Dimanche!K11-K11,Paramètres!$H$4-K11)</f>
        <v>1.4583333333333333</v>
      </c>
      <c r="L12" s="29">
        <f>IF(Dimanche!L11&lt;Paramètres!$H$2,Paramètres!$H$3+Dimanche!L11-L11,Paramètres!$H$4-L11)</f>
        <v>1.4583333333333333</v>
      </c>
      <c r="M12" s="60">
        <f>IF(Dimanche!M11&lt;Paramètres!$H$2,Paramètres!$H$3+Dimanche!M11-M11,Paramètres!$H$4-M11)</f>
        <v>1.4583333333333333</v>
      </c>
      <c r="N12" s="62"/>
    </row>
    <row r="13" spans="1:16" ht="45" customHeight="1" thickBot="1" x14ac:dyDescent="0.3">
      <c r="A13" s="110" t="s">
        <v>32</v>
      </c>
      <c r="B13" s="111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61"/>
      <c r="N13" s="62"/>
    </row>
    <row r="14" spans="1:16" ht="15.75" thickTop="1" x14ac:dyDescent="0.25">
      <c r="A14" s="7"/>
      <c r="B14" s="7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6" x14ac:dyDescent="0.25">
      <c r="A15" s="132" t="s">
        <v>35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6" ht="15.75" thickBot="1" x14ac:dyDescent="0.3"/>
    <row r="17" spans="1:16" ht="45" customHeight="1" thickTop="1" thickBot="1" x14ac:dyDescent="0.3">
      <c r="A17" s="5"/>
      <c r="B17" s="84" t="s">
        <v>39</v>
      </c>
      <c r="C17" s="85" t="s">
        <v>40</v>
      </c>
      <c r="D17" s="25" t="s">
        <v>20</v>
      </c>
      <c r="E17" s="84" t="s">
        <v>39</v>
      </c>
      <c r="F17" s="85" t="s">
        <v>40</v>
      </c>
      <c r="G17" s="26" t="s">
        <v>20</v>
      </c>
      <c r="H17" s="84" t="s">
        <v>39</v>
      </c>
      <c r="I17" s="85" t="s">
        <v>40</v>
      </c>
      <c r="J17" s="25" t="s">
        <v>20</v>
      </c>
      <c r="K17" s="84" t="s">
        <v>39</v>
      </c>
      <c r="L17" s="85" t="s">
        <v>40</v>
      </c>
      <c r="M17" s="25" t="s">
        <v>20</v>
      </c>
      <c r="N17" s="84" t="s">
        <v>39</v>
      </c>
      <c r="O17" s="85" t="s">
        <v>40</v>
      </c>
      <c r="P17" s="12"/>
    </row>
    <row r="18" spans="1:16" ht="45" customHeight="1" thickTop="1" x14ac:dyDescent="0.25">
      <c r="A18" s="23" t="s">
        <v>44</v>
      </c>
      <c r="B18" s="16"/>
      <c r="C18" s="17"/>
      <c r="D18" s="35"/>
      <c r="E18" s="17"/>
      <c r="F18" s="17"/>
      <c r="G18" s="35"/>
      <c r="H18" s="17"/>
      <c r="I18" s="17"/>
      <c r="J18" s="35"/>
      <c r="K18" s="17"/>
      <c r="L18" s="17"/>
      <c r="M18" s="35"/>
      <c r="N18" s="17"/>
      <c r="O18" s="17"/>
      <c r="P18" s="13"/>
    </row>
    <row r="19" spans="1:16" ht="45" customHeight="1" x14ac:dyDescent="0.25">
      <c r="A19" s="24" t="s">
        <v>45</v>
      </c>
      <c r="B19" s="16"/>
      <c r="C19" s="17"/>
      <c r="D19" s="35"/>
      <c r="E19" s="19"/>
      <c r="F19" s="17"/>
      <c r="G19" s="35"/>
      <c r="H19" s="19"/>
      <c r="I19" s="17"/>
      <c r="J19" s="35"/>
      <c r="K19" s="17"/>
      <c r="L19" s="17"/>
      <c r="M19" s="35"/>
      <c r="N19" s="17"/>
      <c r="O19" s="17"/>
      <c r="P19" s="13"/>
    </row>
    <row r="20" spans="1:16" ht="45" customHeight="1" x14ac:dyDescent="0.25">
      <c r="A20" s="24" t="s">
        <v>46</v>
      </c>
      <c r="B20" s="16"/>
      <c r="C20" s="17"/>
      <c r="D20" s="35"/>
      <c r="E20" s="19"/>
      <c r="F20" s="17"/>
      <c r="G20" s="35"/>
      <c r="H20" s="19"/>
      <c r="I20" s="17"/>
      <c r="J20" s="35"/>
      <c r="K20" s="17"/>
      <c r="L20" s="17"/>
      <c r="M20" s="35"/>
      <c r="N20" s="17"/>
      <c r="O20" s="17"/>
      <c r="P20" s="13"/>
    </row>
    <row r="21" spans="1:16" ht="45" customHeight="1" x14ac:dyDescent="0.25">
      <c r="A21" s="24" t="s">
        <v>47</v>
      </c>
      <c r="B21" s="20"/>
      <c r="C21" s="17"/>
      <c r="D21" s="35"/>
      <c r="E21" s="19"/>
      <c r="F21" s="17"/>
      <c r="G21" s="35"/>
      <c r="H21" s="19"/>
      <c r="I21" s="17"/>
      <c r="J21" s="35"/>
      <c r="K21" s="17"/>
      <c r="L21" s="17"/>
      <c r="M21" s="35"/>
      <c r="N21" s="17"/>
      <c r="O21" s="17"/>
      <c r="P21" s="13"/>
    </row>
    <row r="22" spans="1:16" ht="45" customHeight="1" x14ac:dyDescent="0.25">
      <c r="A22" s="24" t="s">
        <v>48</v>
      </c>
      <c r="B22" s="20"/>
      <c r="C22" s="17"/>
      <c r="D22" s="35"/>
      <c r="E22" s="19"/>
      <c r="F22" s="17"/>
      <c r="G22" s="35"/>
      <c r="H22" s="19"/>
      <c r="I22" s="17"/>
      <c r="J22" s="35"/>
      <c r="K22" s="17"/>
      <c r="L22" s="17"/>
      <c r="M22" s="35"/>
      <c r="N22" s="17"/>
      <c r="O22" s="17"/>
      <c r="P22" s="13"/>
    </row>
    <row r="23" spans="1:16" ht="45" customHeight="1" x14ac:dyDescent="0.25">
      <c r="A23" s="24" t="s">
        <v>49</v>
      </c>
      <c r="B23" s="20"/>
      <c r="C23" s="17"/>
      <c r="D23" s="35"/>
      <c r="E23" s="19"/>
      <c r="F23" s="17"/>
      <c r="G23" s="35"/>
      <c r="H23" s="19"/>
      <c r="I23" s="17"/>
      <c r="J23" s="35"/>
      <c r="K23" s="17"/>
      <c r="L23" s="17"/>
      <c r="M23" s="35"/>
      <c r="N23" s="17"/>
      <c r="O23" s="17"/>
      <c r="P23" s="13"/>
    </row>
    <row r="24" spans="1:16" ht="45" customHeight="1" x14ac:dyDescent="0.25">
      <c r="A24" s="24" t="s">
        <v>50</v>
      </c>
      <c r="B24" s="20"/>
      <c r="C24" s="17"/>
      <c r="D24" s="35"/>
      <c r="E24" s="19"/>
      <c r="F24" s="17"/>
      <c r="G24" s="35"/>
      <c r="H24" s="19"/>
      <c r="I24" s="17"/>
      <c r="J24" s="35"/>
      <c r="K24" s="17"/>
      <c r="L24" s="17"/>
      <c r="M24" s="35"/>
      <c r="N24" s="17"/>
      <c r="O24" s="17"/>
      <c r="P24" s="13"/>
    </row>
    <row r="25" spans="1:16" ht="45" customHeight="1" x14ac:dyDescent="0.25">
      <c r="A25" s="24" t="s">
        <v>51</v>
      </c>
      <c r="B25" s="20"/>
      <c r="C25" s="17"/>
      <c r="D25" s="35"/>
      <c r="E25" s="19"/>
      <c r="F25" s="17"/>
      <c r="G25" s="35"/>
      <c r="H25" s="19"/>
      <c r="I25" s="17"/>
      <c r="J25" s="35"/>
      <c r="K25" s="17"/>
      <c r="L25" s="17"/>
      <c r="M25" s="35"/>
      <c r="N25" s="17"/>
      <c r="O25" s="17"/>
      <c r="P25" s="13"/>
    </row>
    <row r="26" spans="1:16" ht="45" customHeight="1" x14ac:dyDescent="0.25">
      <c r="A26" s="24" t="s">
        <v>52</v>
      </c>
      <c r="B26" s="20"/>
      <c r="C26" s="17"/>
      <c r="D26" s="35"/>
      <c r="E26" s="19"/>
      <c r="F26" s="17"/>
      <c r="G26" s="35"/>
      <c r="H26" s="19"/>
      <c r="I26" s="17"/>
      <c r="J26" s="35"/>
      <c r="K26" s="17"/>
      <c r="L26" s="17"/>
      <c r="M26" s="35"/>
      <c r="N26" s="17"/>
      <c r="O26" s="17"/>
      <c r="P26" s="13"/>
    </row>
    <row r="27" spans="1:16" ht="45" customHeight="1" x14ac:dyDescent="0.25">
      <c r="A27" s="37" t="s">
        <v>53</v>
      </c>
      <c r="B27" s="20"/>
      <c r="C27" s="17"/>
      <c r="D27" s="53"/>
      <c r="E27" s="19"/>
      <c r="F27" s="17"/>
      <c r="G27" s="53"/>
      <c r="H27" s="19"/>
      <c r="I27" s="17"/>
      <c r="J27" s="53"/>
      <c r="K27" s="19"/>
      <c r="L27" s="17"/>
      <c r="M27" s="53"/>
      <c r="N27" s="19"/>
      <c r="O27" s="17"/>
      <c r="P27" s="13"/>
    </row>
    <row r="28" spans="1:16" ht="45" customHeight="1" thickBot="1" x14ac:dyDescent="0.3">
      <c r="A28" s="37" t="s">
        <v>54</v>
      </c>
      <c r="B28" s="49"/>
      <c r="C28" s="17"/>
      <c r="D28" s="52"/>
      <c r="E28" s="50"/>
      <c r="F28" s="17"/>
      <c r="G28" s="52"/>
      <c r="H28" s="50"/>
      <c r="I28" s="17"/>
      <c r="J28" s="52"/>
      <c r="K28" s="50"/>
      <c r="L28" s="17"/>
      <c r="M28" s="52"/>
      <c r="N28" s="50"/>
      <c r="O28" s="17"/>
      <c r="P28" s="13"/>
    </row>
    <row r="29" spans="1:16" ht="15.75" thickTop="1" x14ac:dyDescent="0.25">
      <c r="C29" s="4">
        <f>C18-B18</f>
        <v>0</v>
      </c>
      <c r="E29" s="6"/>
      <c r="F29" s="4">
        <f>F18-E18</f>
        <v>0</v>
      </c>
      <c r="I29" s="4">
        <f>I18-H18</f>
        <v>0</v>
      </c>
      <c r="L29" s="4">
        <f>L18-K18</f>
        <v>0</v>
      </c>
      <c r="O29" s="4">
        <f>O18-N18</f>
        <v>0</v>
      </c>
    </row>
    <row r="30" spans="1:16" x14ac:dyDescent="0.25">
      <c r="C30" s="4">
        <f t="shared" ref="C30:C39" si="4">C19-B19</f>
        <v>0</v>
      </c>
      <c r="F30" s="4">
        <f t="shared" ref="F30:F39" si="5">F19-E19</f>
        <v>0</v>
      </c>
      <c r="I30" s="4">
        <f t="shared" ref="I30:I39" si="6">I19-H19</f>
        <v>0</v>
      </c>
      <c r="L30" s="4">
        <f t="shared" ref="L30:L39" si="7">L19-K19</f>
        <v>0</v>
      </c>
      <c r="O30" s="4">
        <f t="shared" ref="O30:O39" si="8">O19-N19</f>
        <v>0</v>
      </c>
    </row>
    <row r="31" spans="1:16" x14ac:dyDescent="0.25">
      <c r="C31" s="4">
        <f t="shared" si="4"/>
        <v>0</v>
      </c>
      <c r="F31" s="4">
        <f t="shared" si="5"/>
        <v>0</v>
      </c>
      <c r="I31" s="4">
        <f t="shared" si="6"/>
        <v>0</v>
      </c>
      <c r="L31" s="4">
        <f t="shared" si="7"/>
        <v>0</v>
      </c>
      <c r="O31" s="4">
        <f t="shared" si="8"/>
        <v>0</v>
      </c>
    </row>
    <row r="32" spans="1:16" x14ac:dyDescent="0.25">
      <c r="C32" s="4">
        <f t="shared" si="4"/>
        <v>0</v>
      </c>
      <c r="E32" s="9"/>
      <c r="F32" s="4">
        <f t="shared" si="5"/>
        <v>0</v>
      </c>
      <c r="I32" s="4">
        <f t="shared" si="6"/>
        <v>0</v>
      </c>
      <c r="L32" s="4">
        <f t="shared" si="7"/>
        <v>0</v>
      </c>
      <c r="O32" s="4">
        <f t="shared" si="8"/>
        <v>0</v>
      </c>
    </row>
    <row r="33" spans="2:15" x14ac:dyDescent="0.25">
      <c r="B33" s="10"/>
      <c r="C33" s="4">
        <f t="shared" si="4"/>
        <v>0</v>
      </c>
      <c r="E33" s="8"/>
      <c r="F33" s="4">
        <f t="shared" si="5"/>
        <v>0</v>
      </c>
      <c r="I33" s="4">
        <f t="shared" si="6"/>
        <v>0</v>
      </c>
      <c r="L33" s="4">
        <f t="shared" si="7"/>
        <v>0</v>
      </c>
      <c r="O33" s="4">
        <f t="shared" si="8"/>
        <v>0</v>
      </c>
    </row>
    <row r="34" spans="2:15" x14ac:dyDescent="0.25">
      <c r="C34" s="4">
        <f t="shared" si="4"/>
        <v>0</v>
      </c>
      <c r="F34" s="4">
        <f t="shared" si="5"/>
        <v>0</v>
      </c>
      <c r="I34" s="4">
        <f t="shared" si="6"/>
        <v>0</v>
      </c>
      <c r="L34" s="4">
        <f t="shared" si="7"/>
        <v>0</v>
      </c>
      <c r="O34" s="4">
        <f t="shared" si="8"/>
        <v>0</v>
      </c>
    </row>
    <row r="35" spans="2:15" x14ac:dyDescent="0.25">
      <c r="C35" s="4">
        <f t="shared" si="4"/>
        <v>0</v>
      </c>
      <c r="F35" s="4">
        <f t="shared" si="5"/>
        <v>0</v>
      </c>
      <c r="I35" s="4">
        <f t="shared" si="6"/>
        <v>0</v>
      </c>
      <c r="L35" s="4">
        <f t="shared" si="7"/>
        <v>0</v>
      </c>
      <c r="O35" s="4">
        <f t="shared" si="8"/>
        <v>0</v>
      </c>
    </row>
    <row r="36" spans="2:15" x14ac:dyDescent="0.25">
      <c r="C36" s="4">
        <f t="shared" si="4"/>
        <v>0</v>
      </c>
      <c r="F36" s="4">
        <f t="shared" si="5"/>
        <v>0</v>
      </c>
      <c r="I36" s="4">
        <f t="shared" si="6"/>
        <v>0</v>
      </c>
      <c r="L36" s="4">
        <f t="shared" si="7"/>
        <v>0</v>
      </c>
      <c r="O36" s="4">
        <f t="shared" si="8"/>
        <v>0</v>
      </c>
    </row>
    <row r="37" spans="2:15" x14ac:dyDescent="0.25">
      <c r="C37" s="4">
        <f t="shared" si="4"/>
        <v>0</v>
      </c>
      <c r="F37" s="4">
        <f t="shared" si="5"/>
        <v>0</v>
      </c>
      <c r="I37" s="4">
        <f t="shared" si="6"/>
        <v>0</v>
      </c>
      <c r="L37" s="4">
        <f t="shared" si="7"/>
        <v>0</v>
      </c>
      <c r="O37" s="4">
        <f t="shared" si="8"/>
        <v>0</v>
      </c>
    </row>
    <row r="38" spans="2:15" x14ac:dyDescent="0.25">
      <c r="C38" s="4">
        <f t="shared" si="4"/>
        <v>0</v>
      </c>
      <c r="F38" s="4">
        <f t="shared" si="5"/>
        <v>0</v>
      </c>
      <c r="I38" s="4">
        <f t="shared" si="6"/>
        <v>0</v>
      </c>
      <c r="L38" s="4">
        <f t="shared" si="7"/>
        <v>0</v>
      </c>
      <c r="O38" s="4">
        <f t="shared" si="8"/>
        <v>0</v>
      </c>
    </row>
    <row r="39" spans="2:15" x14ac:dyDescent="0.25">
      <c r="C39" s="4">
        <f t="shared" si="4"/>
        <v>0</v>
      </c>
      <c r="F39" s="4">
        <f t="shared" si="5"/>
        <v>0</v>
      </c>
      <c r="I39" s="4">
        <f t="shared" si="6"/>
        <v>0</v>
      </c>
      <c r="L39" s="4">
        <f t="shared" si="7"/>
        <v>0</v>
      </c>
      <c r="O39" s="4">
        <f t="shared" si="8"/>
        <v>0</v>
      </c>
    </row>
    <row r="45" spans="2:15" x14ac:dyDescent="0.25">
      <c r="H45" s="15"/>
    </row>
    <row r="46" spans="2:15" x14ac:dyDescent="0.25">
      <c r="F46" s="14"/>
      <c r="G46" s="14"/>
      <c r="H46" s="15"/>
    </row>
    <row r="47" spans="2:15" x14ac:dyDescent="0.25">
      <c r="K47" s="11"/>
    </row>
    <row r="48" spans="2:15" x14ac:dyDescent="0.25">
      <c r="H48" s="6"/>
    </row>
  </sheetData>
  <dataConsolidate/>
  <mergeCells count="16">
    <mergeCell ref="A9:B9"/>
    <mergeCell ref="A1:D1"/>
    <mergeCell ref="E1:F1"/>
    <mergeCell ref="G1:H1"/>
    <mergeCell ref="I1:L1"/>
    <mergeCell ref="A3:L3"/>
    <mergeCell ref="A5:B5"/>
    <mergeCell ref="A6:B6"/>
    <mergeCell ref="A7:B7"/>
    <mergeCell ref="A8:B8"/>
    <mergeCell ref="A4:B4"/>
    <mergeCell ref="A10:B10"/>
    <mergeCell ref="A11:B11"/>
    <mergeCell ref="A12:B12"/>
    <mergeCell ref="A13:B13"/>
    <mergeCell ref="A15:L15"/>
  </mergeCells>
  <conditionalFormatting sqref="C9:L9">
    <cfRule type="cellIs" dxfId="299" priority="280" operator="greaterThan">
      <formula>0.416666666666667</formula>
    </cfRule>
    <cfRule type="cellIs" dxfId="298" priority="281" operator="between">
      <formula>0.375694444444444</formula>
      <formula>0.416666666666667</formula>
    </cfRule>
    <cfRule type="cellIs" dxfId="297" priority="282" operator="lessThanOrEqual">
      <formula>0.375</formula>
    </cfRule>
  </conditionalFormatting>
  <conditionalFormatting sqref="C12:L12">
    <cfRule type="cellIs" dxfId="296" priority="176" operator="lessThanOrEqual">
      <formula>0.416666666666667</formula>
    </cfRule>
  </conditionalFormatting>
  <conditionalFormatting sqref="M9">
    <cfRule type="cellIs" dxfId="295" priority="173" operator="greaterThan">
      <formula>0.416666666666667</formula>
    </cfRule>
    <cfRule type="cellIs" dxfId="294" priority="174" operator="between">
      <formula>0.375694444444444</formula>
      <formula>0.416666666666667</formula>
    </cfRule>
    <cfRule type="cellIs" dxfId="293" priority="175" operator="lessThanOrEqual">
      <formula>0.375</formula>
    </cfRule>
  </conditionalFormatting>
  <conditionalFormatting sqref="M12">
    <cfRule type="cellIs" dxfId="292" priority="169" operator="lessThanOrEqual">
      <formula>0.416666666666667</formula>
    </cfRule>
  </conditionalFormatting>
  <conditionalFormatting sqref="C18">
    <cfRule type="cellIs" dxfId="291" priority="146" operator="lessThanOrEqual">
      <formula>0</formula>
    </cfRule>
    <cfRule type="expression" dxfId="290" priority="147">
      <formula>C29&lt;0.01041666665</formula>
    </cfRule>
  </conditionalFormatting>
  <conditionalFormatting sqref="C21">
    <cfRule type="cellIs" dxfId="289" priority="140" operator="lessThanOrEqual">
      <formula>0</formula>
    </cfRule>
    <cfRule type="expression" dxfId="288" priority="141">
      <formula>C32&lt;0.01041666665</formula>
    </cfRule>
  </conditionalFormatting>
  <conditionalFormatting sqref="C22">
    <cfRule type="cellIs" dxfId="287" priority="138" operator="lessThanOrEqual">
      <formula>0</formula>
    </cfRule>
    <cfRule type="expression" dxfId="286" priority="139">
      <formula>C33&lt;0.01041666665</formula>
    </cfRule>
  </conditionalFormatting>
  <conditionalFormatting sqref="C23">
    <cfRule type="cellIs" dxfId="285" priority="136" operator="lessThanOrEqual">
      <formula>0</formula>
    </cfRule>
    <cfRule type="expression" dxfId="284" priority="137">
      <formula>C34&lt;0.01041666665</formula>
    </cfRule>
  </conditionalFormatting>
  <conditionalFormatting sqref="C24">
    <cfRule type="cellIs" dxfId="283" priority="134" operator="lessThanOrEqual">
      <formula>0</formula>
    </cfRule>
    <cfRule type="expression" dxfId="282" priority="135">
      <formula>C35&lt;0.01041666665</formula>
    </cfRule>
  </conditionalFormatting>
  <conditionalFormatting sqref="C25">
    <cfRule type="cellIs" dxfId="281" priority="132" operator="lessThanOrEqual">
      <formula>0</formula>
    </cfRule>
    <cfRule type="expression" dxfId="280" priority="133">
      <formula>C36&lt;0.01041666665</formula>
    </cfRule>
  </conditionalFormatting>
  <conditionalFormatting sqref="C26">
    <cfRule type="cellIs" dxfId="279" priority="130" operator="lessThanOrEqual">
      <formula>0</formula>
    </cfRule>
    <cfRule type="expression" dxfId="278" priority="131">
      <formula>C37&lt;0.01041666665</formula>
    </cfRule>
  </conditionalFormatting>
  <conditionalFormatting sqref="C27">
    <cfRule type="cellIs" dxfId="277" priority="128" operator="lessThanOrEqual">
      <formula>0</formula>
    </cfRule>
    <cfRule type="expression" dxfId="276" priority="129">
      <formula>C38&lt;0.01041666665</formula>
    </cfRule>
  </conditionalFormatting>
  <conditionalFormatting sqref="C28">
    <cfRule type="cellIs" dxfId="275" priority="126" operator="lessThanOrEqual">
      <formula>0</formula>
    </cfRule>
    <cfRule type="expression" dxfId="274" priority="127">
      <formula>C39&lt;0.01041666665</formula>
    </cfRule>
  </conditionalFormatting>
  <conditionalFormatting sqref="F18">
    <cfRule type="cellIs" dxfId="273" priority="124" operator="lessThanOrEqual">
      <formula>0</formula>
    </cfRule>
    <cfRule type="expression" dxfId="272" priority="125">
      <formula>F29&lt;0.01041666665</formula>
    </cfRule>
  </conditionalFormatting>
  <conditionalFormatting sqref="F19">
    <cfRule type="cellIs" dxfId="271" priority="122" operator="lessThanOrEqual">
      <formula>0</formula>
    </cfRule>
    <cfRule type="expression" dxfId="270" priority="123">
      <formula>F30&lt;0.01041666665</formula>
    </cfRule>
  </conditionalFormatting>
  <conditionalFormatting sqref="F20">
    <cfRule type="cellIs" dxfId="269" priority="120" operator="lessThanOrEqual">
      <formula>0</formula>
    </cfRule>
    <cfRule type="expression" dxfId="268" priority="121">
      <formula>F31&lt;0.01041666665</formula>
    </cfRule>
  </conditionalFormatting>
  <conditionalFormatting sqref="F21">
    <cfRule type="cellIs" dxfId="267" priority="118" operator="lessThanOrEqual">
      <formula>0</formula>
    </cfRule>
    <cfRule type="expression" dxfId="266" priority="119">
      <formula>F32&lt;0.01041666665</formula>
    </cfRule>
  </conditionalFormatting>
  <conditionalFormatting sqref="F22">
    <cfRule type="cellIs" dxfId="265" priority="116" operator="lessThanOrEqual">
      <formula>0</formula>
    </cfRule>
    <cfRule type="expression" dxfId="264" priority="117">
      <formula>F33&lt;0.01041666665</formula>
    </cfRule>
  </conditionalFormatting>
  <conditionalFormatting sqref="F23">
    <cfRule type="cellIs" dxfId="263" priority="114" operator="lessThanOrEqual">
      <formula>0</formula>
    </cfRule>
    <cfRule type="expression" dxfId="262" priority="115">
      <formula>F34&lt;0.01041666665</formula>
    </cfRule>
  </conditionalFormatting>
  <conditionalFormatting sqref="F24">
    <cfRule type="cellIs" dxfId="261" priority="112" operator="lessThanOrEqual">
      <formula>0</formula>
    </cfRule>
    <cfRule type="expression" dxfId="260" priority="113">
      <formula>F35&lt;0.01041666665</formula>
    </cfRule>
  </conditionalFormatting>
  <conditionalFormatting sqref="F25">
    <cfRule type="cellIs" dxfId="259" priority="110" operator="lessThanOrEqual">
      <formula>0</formula>
    </cfRule>
    <cfRule type="expression" dxfId="258" priority="111">
      <formula>F36&lt;0.01041666665</formula>
    </cfRule>
  </conditionalFormatting>
  <conditionalFormatting sqref="F26">
    <cfRule type="cellIs" dxfId="257" priority="108" operator="lessThanOrEqual">
      <formula>0</formula>
    </cfRule>
    <cfRule type="expression" dxfId="256" priority="109">
      <formula>F37&lt;0.01041666665</formula>
    </cfRule>
  </conditionalFormatting>
  <conditionalFormatting sqref="F27">
    <cfRule type="cellIs" dxfId="255" priority="106" operator="lessThanOrEqual">
      <formula>0</formula>
    </cfRule>
    <cfRule type="expression" dxfId="254" priority="107">
      <formula>F38&lt;0.01041666665</formula>
    </cfRule>
  </conditionalFormatting>
  <conditionalFormatting sqref="F28">
    <cfRule type="cellIs" dxfId="253" priority="104" operator="lessThanOrEqual">
      <formula>0</formula>
    </cfRule>
    <cfRule type="expression" dxfId="252" priority="105">
      <formula>F39&lt;0.01041666665</formula>
    </cfRule>
  </conditionalFormatting>
  <conditionalFormatting sqref="I18">
    <cfRule type="cellIs" dxfId="251" priority="102" operator="lessThanOrEqual">
      <formula>0</formula>
    </cfRule>
    <cfRule type="expression" dxfId="250" priority="103">
      <formula>I29&lt;0.01041666665</formula>
    </cfRule>
  </conditionalFormatting>
  <conditionalFormatting sqref="I19">
    <cfRule type="cellIs" dxfId="249" priority="100" operator="lessThanOrEqual">
      <formula>0</formula>
    </cfRule>
    <cfRule type="expression" dxfId="248" priority="101">
      <formula>I30&lt;0.01041666665</formula>
    </cfRule>
  </conditionalFormatting>
  <conditionalFormatting sqref="I20">
    <cfRule type="cellIs" dxfId="247" priority="98" operator="lessThanOrEqual">
      <formula>0</formula>
    </cfRule>
    <cfRule type="expression" dxfId="246" priority="99">
      <formula>I31&lt;0.01041666665</formula>
    </cfRule>
  </conditionalFormatting>
  <conditionalFormatting sqref="I21">
    <cfRule type="cellIs" dxfId="245" priority="96" operator="lessThanOrEqual">
      <formula>0</formula>
    </cfRule>
    <cfRule type="expression" dxfId="244" priority="97">
      <formula>I32&lt;0.01041666665</formula>
    </cfRule>
  </conditionalFormatting>
  <conditionalFormatting sqref="I22">
    <cfRule type="cellIs" dxfId="243" priority="94" operator="lessThanOrEqual">
      <formula>0</formula>
    </cfRule>
    <cfRule type="expression" dxfId="242" priority="95">
      <formula>I33&lt;0.01041666665</formula>
    </cfRule>
  </conditionalFormatting>
  <conditionalFormatting sqref="I23">
    <cfRule type="cellIs" dxfId="241" priority="92" operator="lessThanOrEqual">
      <formula>0</formula>
    </cfRule>
    <cfRule type="expression" dxfId="240" priority="93">
      <formula>I34&lt;0.01041666665</formula>
    </cfRule>
  </conditionalFormatting>
  <conditionalFormatting sqref="I24">
    <cfRule type="cellIs" dxfId="239" priority="90" operator="lessThanOrEqual">
      <formula>0</formula>
    </cfRule>
    <cfRule type="expression" dxfId="238" priority="91">
      <formula>I35&lt;0.01041666665</formula>
    </cfRule>
  </conditionalFormatting>
  <conditionalFormatting sqref="I25">
    <cfRule type="cellIs" dxfId="237" priority="88" operator="lessThanOrEqual">
      <formula>0</formula>
    </cfRule>
    <cfRule type="expression" dxfId="236" priority="89">
      <formula>I36&lt;0.01041666665</formula>
    </cfRule>
  </conditionalFormatting>
  <conditionalFormatting sqref="I26">
    <cfRule type="cellIs" dxfId="235" priority="86" operator="lessThanOrEqual">
      <formula>0</formula>
    </cfRule>
    <cfRule type="expression" dxfId="234" priority="87">
      <formula>I37&lt;0.01041666665</formula>
    </cfRule>
  </conditionalFormatting>
  <conditionalFormatting sqref="I27">
    <cfRule type="cellIs" dxfId="233" priority="84" operator="lessThanOrEqual">
      <formula>0</formula>
    </cfRule>
    <cfRule type="expression" dxfId="232" priority="85">
      <formula>I38&lt;0.01041666665</formula>
    </cfRule>
  </conditionalFormatting>
  <conditionalFormatting sqref="I28">
    <cfRule type="cellIs" dxfId="231" priority="82" operator="lessThanOrEqual">
      <formula>0</formula>
    </cfRule>
    <cfRule type="expression" dxfId="230" priority="83">
      <formula>I39&lt;0.01041666665</formula>
    </cfRule>
  </conditionalFormatting>
  <conditionalFormatting sqref="L18">
    <cfRule type="cellIs" dxfId="229" priority="80" operator="lessThanOrEqual">
      <formula>0</formula>
    </cfRule>
    <cfRule type="expression" dxfId="228" priority="81">
      <formula>L29&lt;0.01041666665</formula>
    </cfRule>
  </conditionalFormatting>
  <conditionalFormatting sqref="L19">
    <cfRule type="cellIs" dxfId="227" priority="78" operator="lessThanOrEqual">
      <formula>0</formula>
    </cfRule>
    <cfRule type="expression" dxfId="226" priority="79">
      <formula>L30&lt;0.01041666665</formula>
    </cfRule>
  </conditionalFormatting>
  <conditionalFormatting sqref="L20">
    <cfRule type="cellIs" dxfId="225" priority="76" operator="lessThanOrEqual">
      <formula>0</formula>
    </cfRule>
    <cfRule type="expression" dxfId="224" priority="77">
      <formula>L31&lt;0.01041666665</formula>
    </cfRule>
  </conditionalFormatting>
  <conditionalFormatting sqref="L21">
    <cfRule type="cellIs" dxfId="223" priority="74" operator="lessThanOrEqual">
      <formula>0</formula>
    </cfRule>
    <cfRule type="expression" dxfId="222" priority="75">
      <formula>L32&lt;0.01041666665</formula>
    </cfRule>
  </conditionalFormatting>
  <conditionalFormatting sqref="L22">
    <cfRule type="cellIs" dxfId="221" priority="72" operator="lessThanOrEqual">
      <formula>0</formula>
    </cfRule>
    <cfRule type="expression" dxfId="220" priority="73">
      <formula>L33&lt;0.01041666665</formula>
    </cfRule>
  </conditionalFormatting>
  <conditionalFormatting sqref="L23">
    <cfRule type="cellIs" dxfId="219" priority="70" operator="lessThanOrEqual">
      <formula>0</formula>
    </cfRule>
    <cfRule type="expression" dxfId="218" priority="71">
      <formula>L34&lt;0.01041666665</formula>
    </cfRule>
  </conditionalFormatting>
  <conditionalFormatting sqref="L24">
    <cfRule type="cellIs" dxfId="217" priority="68" operator="lessThanOrEqual">
      <formula>0</formula>
    </cfRule>
    <cfRule type="expression" dxfId="216" priority="69">
      <formula>L35&lt;0.01041666665</formula>
    </cfRule>
  </conditionalFormatting>
  <conditionalFormatting sqref="L25">
    <cfRule type="cellIs" dxfId="215" priority="66" operator="lessThanOrEqual">
      <formula>0</formula>
    </cfRule>
    <cfRule type="expression" dxfId="214" priority="67">
      <formula>L36&lt;0.01041666665</formula>
    </cfRule>
  </conditionalFormatting>
  <conditionalFormatting sqref="L26">
    <cfRule type="cellIs" dxfId="213" priority="64" operator="lessThanOrEqual">
      <formula>0</formula>
    </cfRule>
    <cfRule type="expression" dxfId="212" priority="65">
      <formula>L37&lt;0.01041666665</formula>
    </cfRule>
  </conditionalFormatting>
  <conditionalFormatting sqref="L27">
    <cfRule type="cellIs" dxfId="211" priority="62" operator="lessThanOrEqual">
      <formula>0</formula>
    </cfRule>
    <cfRule type="expression" dxfId="210" priority="63">
      <formula>L38&lt;0.01041666665</formula>
    </cfRule>
  </conditionalFormatting>
  <conditionalFormatting sqref="L28">
    <cfRule type="cellIs" dxfId="209" priority="60" operator="lessThanOrEqual">
      <formula>0</formula>
    </cfRule>
    <cfRule type="expression" dxfId="208" priority="61">
      <formula>L39&lt;0.01041666665</formula>
    </cfRule>
  </conditionalFormatting>
  <conditionalFormatting sqref="O18">
    <cfRule type="cellIs" dxfId="207" priority="58" operator="lessThanOrEqual">
      <formula>0</formula>
    </cfRule>
    <cfRule type="expression" dxfId="206" priority="59">
      <formula>O29&lt;0.01041666665</formula>
    </cfRule>
  </conditionalFormatting>
  <conditionalFormatting sqref="O19">
    <cfRule type="cellIs" dxfId="205" priority="56" operator="lessThanOrEqual">
      <formula>0</formula>
    </cfRule>
    <cfRule type="expression" dxfId="204" priority="57">
      <formula>O30&lt;0.01041666665</formula>
    </cfRule>
  </conditionalFormatting>
  <conditionalFormatting sqref="O20">
    <cfRule type="cellIs" dxfId="203" priority="54" operator="lessThanOrEqual">
      <formula>0</formula>
    </cfRule>
    <cfRule type="expression" dxfId="202" priority="55">
      <formula>O31&lt;0.01041666665</formula>
    </cfRule>
  </conditionalFormatting>
  <conditionalFormatting sqref="O21">
    <cfRule type="cellIs" dxfId="201" priority="52" operator="lessThanOrEqual">
      <formula>0</formula>
    </cfRule>
    <cfRule type="expression" dxfId="200" priority="53">
      <formula>O32&lt;0.01041666665</formula>
    </cfRule>
  </conditionalFormatting>
  <conditionalFormatting sqref="O22">
    <cfRule type="cellIs" dxfId="199" priority="50" operator="lessThanOrEqual">
      <formula>0</formula>
    </cfRule>
    <cfRule type="expression" dxfId="198" priority="51">
      <formula>O33&lt;0.01041666665</formula>
    </cfRule>
  </conditionalFormatting>
  <conditionalFormatting sqref="O23">
    <cfRule type="cellIs" dxfId="197" priority="48" operator="lessThanOrEqual">
      <formula>0</formula>
    </cfRule>
    <cfRule type="expression" dxfId="196" priority="49">
      <formula>O34&lt;0.01041666665</formula>
    </cfRule>
  </conditionalFormatting>
  <conditionalFormatting sqref="O24">
    <cfRule type="cellIs" dxfId="195" priority="46" operator="lessThanOrEqual">
      <formula>0</formula>
    </cfRule>
    <cfRule type="expression" dxfId="194" priority="47">
      <formula>O35&lt;0.01041666665</formula>
    </cfRule>
  </conditionalFormatting>
  <conditionalFormatting sqref="O25">
    <cfRule type="cellIs" dxfId="193" priority="44" operator="lessThanOrEqual">
      <formula>0</formula>
    </cfRule>
    <cfRule type="expression" dxfId="192" priority="45">
      <formula>O36&lt;0.01041666665</formula>
    </cfRule>
  </conditionalFormatting>
  <conditionalFormatting sqref="O26">
    <cfRule type="cellIs" dxfId="191" priority="42" operator="lessThanOrEqual">
      <formula>0</formula>
    </cfRule>
    <cfRule type="expression" dxfId="190" priority="43">
      <formula>O37&lt;0.01041666665</formula>
    </cfRule>
  </conditionalFormatting>
  <conditionalFormatting sqref="O27">
    <cfRule type="cellIs" dxfId="189" priority="40" operator="lessThanOrEqual">
      <formula>0</formula>
    </cfRule>
    <cfRule type="expression" dxfId="188" priority="41">
      <formula>O38&lt;0.01041666665</formula>
    </cfRule>
  </conditionalFormatting>
  <conditionalFormatting sqref="O28">
    <cfRule type="cellIs" dxfId="187" priority="38" operator="lessThanOrEqual">
      <formula>0</formula>
    </cfRule>
    <cfRule type="expression" dxfId="186" priority="39">
      <formula>O39&lt;0.01041666665</formula>
    </cfRule>
  </conditionalFormatting>
  <conditionalFormatting sqref="C11">
    <cfRule type="cellIs" dxfId="185" priority="32" operator="greaterThan">
      <formula>1.70833333</formula>
    </cfRule>
    <cfRule type="cellIs" dxfId="184" priority="33" operator="between">
      <formula>1.458333333</formula>
      <formula>1.708333333</formula>
    </cfRule>
    <cfRule type="cellIs" dxfId="183" priority="34" operator="lessThanOrEqual">
      <formula>1.4583333333</formula>
    </cfRule>
  </conditionalFormatting>
  <conditionalFormatting sqref="D11">
    <cfRule type="cellIs" dxfId="182" priority="29" operator="greaterThan">
      <formula>1.70833333</formula>
    </cfRule>
    <cfRule type="cellIs" dxfId="181" priority="30" operator="between">
      <formula>1.458333333</formula>
      <formula>1.708333333</formula>
    </cfRule>
    <cfRule type="cellIs" dxfId="180" priority="31" operator="lessThanOrEqual">
      <formula>1.4583333333</formula>
    </cfRule>
  </conditionalFormatting>
  <conditionalFormatting sqref="E11">
    <cfRule type="cellIs" dxfId="179" priority="26" operator="greaterThan">
      <formula>1.70833333</formula>
    </cfRule>
    <cfRule type="cellIs" dxfId="178" priority="27" operator="between">
      <formula>1.458333333</formula>
      <formula>1.708333333</formula>
    </cfRule>
    <cfRule type="cellIs" dxfId="177" priority="28" operator="lessThanOrEqual">
      <formula>1.4583333333</formula>
    </cfRule>
  </conditionalFormatting>
  <conditionalFormatting sqref="F11">
    <cfRule type="cellIs" dxfId="176" priority="23" operator="greaterThan">
      <formula>1.70833333</formula>
    </cfRule>
    <cfRule type="cellIs" dxfId="175" priority="24" operator="between">
      <formula>1.458333333</formula>
      <formula>1.708333333</formula>
    </cfRule>
    <cfRule type="cellIs" dxfId="174" priority="25" operator="lessThanOrEqual">
      <formula>1.4583333333</formula>
    </cfRule>
  </conditionalFormatting>
  <conditionalFormatting sqref="G11">
    <cfRule type="cellIs" dxfId="173" priority="20" operator="greaterThan">
      <formula>1.70833333</formula>
    </cfRule>
    <cfRule type="cellIs" dxfId="172" priority="21" operator="between">
      <formula>1.458333333</formula>
      <formula>1.708333333</formula>
    </cfRule>
    <cfRule type="cellIs" dxfId="171" priority="22" operator="lessThanOrEqual">
      <formula>1.4583333333</formula>
    </cfRule>
  </conditionalFormatting>
  <conditionalFormatting sqref="H11">
    <cfRule type="cellIs" dxfId="170" priority="17" operator="greaterThan">
      <formula>1.70833333</formula>
    </cfRule>
    <cfRule type="cellIs" dxfId="169" priority="18" operator="between">
      <formula>1.458333333</formula>
      <formula>1.708333333</formula>
    </cfRule>
    <cfRule type="cellIs" dxfId="168" priority="19" operator="lessThanOrEqual">
      <formula>1.4583333333</formula>
    </cfRule>
  </conditionalFormatting>
  <conditionalFormatting sqref="I11">
    <cfRule type="cellIs" dxfId="167" priority="14" operator="greaterThan">
      <formula>1.70833333</formula>
    </cfRule>
    <cfRule type="cellIs" dxfId="166" priority="15" operator="between">
      <formula>1.458333333</formula>
      <formula>1.708333333</formula>
    </cfRule>
    <cfRule type="cellIs" dxfId="165" priority="16" operator="lessThanOrEqual">
      <formula>1.4583333333</formula>
    </cfRule>
  </conditionalFormatting>
  <conditionalFormatting sqref="J11">
    <cfRule type="cellIs" dxfId="164" priority="11" operator="greaterThan">
      <formula>1.70833333</formula>
    </cfRule>
    <cfRule type="cellIs" dxfId="163" priority="12" operator="between">
      <formula>1.458333333</formula>
      <formula>1.708333333</formula>
    </cfRule>
    <cfRule type="cellIs" dxfId="162" priority="13" operator="lessThanOrEqual">
      <formula>1.4583333333</formula>
    </cfRule>
  </conditionalFormatting>
  <conditionalFormatting sqref="K11">
    <cfRule type="cellIs" dxfId="161" priority="8" operator="greaterThan">
      <formula>1.70833333</formula>
    </cfRule>
    <cfRule type="cellIs" dxfId="160" priority="9" operator="between">
      <formula>1.458333333</formula>
      <formula>1.708333333</formula>
    </cfRule>
    <cfRule type="cellIs" dxfId="159" priority="10" operator="lessThanOrEqual">
      <formula>1.4583333333</formula>
    </cfRule>
  </conditionalFormatting>
  <conditionalFormatting sqref="L11">
    <cfRule type="cellIs" dxfId="158" priority="5" operator="greaterThan">
      <formula>1.70833333</formula>
    </cfRule>
    <cfRule type="cellIs" dxfId="157" priority="6" operator="between">
      <formula>1.458333333</formula>
      <formula>1.708333333</formula>
    </cfRule>
    <cfRule type="cellIs" dxfId="156" priority="7" operator="lessThanOrEqual">
      <formula>1.4583333333</formula>
    </cfRule>
  </conditionalFormatting>
  <conditionalFormatting sqref="M11">
    <cfRule type="cellIs" dxfId="155" priority="2" operator="greaterThan">
      <formula>1.70833333</formula>
    </cfRule>
    <cfRule type="cellIs" dxfId="154" priority="3" operator="between">
      <formula>1.458333333</formula>
      <formula>1.708333333</formula>
    </cfRule>
    <cfRule type="cellIs" dxfId="153" priority="4" operator="lessThanOrEqual">
      <formula>1.4583333333</formula>
    </cfRule>
  </conditionalFormatting>
  <conditionalFormatting sqref="C4:M4">
    <cfRule type="cellIs" dxfId="152" priority="1" operator="equal">
      <formula>0.416666666666667</formula>
    </cfRule>
  </conditionalFormatting>
  <dataValidations count="2">
    <dataValidation allowBlank="1" showInputMessage="1" sqref="B18:O28 C7:M8" xr:uid="{00000000-0002-0000-0500-000000000000}"/>
    <dataValidation type="list" allowBlank="1" showInputMessage="1" showErrorMessage="1" sqref="C6:M6" xr:uid="{00000000-0002-0000-0500-000001000000}">
      <formula1>Pos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Valider">
                <anchor moveWithCells="1" sizeWithCells="1">
                  <from>
                    <xdr:col>13</xdr:col>
                    <xdr:colOff>219075</xdr:colOff>
                    <xdr:row>5</xdr:row>
                    <xdr:rowOff>152400</xdr:rowOff>
                  </from>
                  <to>
                    <xdr:col>15</xdr:col>
                    <xdr:colOff>19050</xdr:colOff>
                    <xdr:row>5</xdr:row>
                    <xdr:rowOff>419100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2000000}">
          <x14:formula1>
            <xm:f>Paramètres!$D$2</xm:f>
          </x14:formula1>
          <xm:sqref>G1:H1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R48"/>
  <sheetViews>
    <sheetView topLeftCell="A13" zoomScale="85" zoomScaleNormal="85" workbookViewId="0">
      <selection activeCell="C21" sqref="C21"/>
    </sheetView>
  </sheetViews>
  <sheetFormatPr baseColWidth="10" defaultRowHeight="15" x14ac:dyDescent="0.25"/>
  <cols>
    <col min="1" max="16" width="14.7109375" customWidth="1"/>
  </cols>
  <sheetData>
    <row r="1" spans="1:15" x14ac:dyDescent="0.25">
      <c r="A1" s="122"/>
      <c r="B1" s="122"/>
      <c r="C1" s="122"/>
      <c r="D1" s="123"/>
      <c r="E1" s="120" t="s">
        <v>0</v>
      </c>
      <c r="F1" s="121"/>
      <c r="G1" s="118"/>
      <c r="H1" s="119"/>
      <c r="I1" s="124"/>
      <c r="J1" s="125"/>
      <c r="K1" s="125"/>
      <c r="L1" s="125"/>
    </row>
    <row r="3" spans="1:15" ht="15.75" thickBot="1" x14ac:dyDescent="0.3">
      <c r="A3" s="132" t="s">
        <v>34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</row>
    <row r="4" spans="1:15" ht="45" customHeight="1" thickTop="1" thickBot="1" x14ac:dyDescent="0.3">
      <c r="A4" s="128" t="s">
        <v>36</v>
      </c>
      <c r="B4" s="129"/>
      <c r="C4" s="78">
        <f>IF(Jeudi!C9&lt;=Paramètres!$H$5,IF(Jeudi!C12&gt;Paramètres!$H$6,Vendredi!C7+Paramètres!$H$6,Vendredi!C7+Jeudi!C12),IF(Jeudi!C12&lt;Paramètres!$H$5,Vendredi!C7+Jeudi!C12,Vendredi!C7+Paramètres!$H$5))</f>
        <v>0.41666666666666669</v>
      </c>
      <c r="D4" s="78">
        <f>IF(Jeudi!D9&lt;=Paramètres!$H$5,IF(Jeudi!D12&gt;Paramètres!$H$6,Vendredi!D7+Paramètres!$H$6,Vendredi!D7+Jeudi!D12),IF(Jeudi!D12&lt;Paramètres!$H$5,Vendredi!D7+Jeudi!D12,Vendredi!D7+Paramètres!$H$5))</f>
        <v>0.41666666666666669</v>
      </c>
      <c r="E4" s="78">
        <f>IF(Jeudi!E9&lt;=Paramètres!$H$5,IF(Jeudi!E12&gt;Paramètres!$H$6,Vendredi!E7+Paramètres!$H$6,Vendredi!E7+Jeudi!E12),IF(Jeudi!E12&lt;Paramètres!$H$5,Vendredi!E7+Jeudi!E12,Vendredi!E7+Paramètres!$H$5))</f>
        <v>0.41666666666666669</v>
      </c>
      <c r="F4" s="78">
        <f>IF(Jeudi!F9&lt;=Paramètres!$H$5,IF(Jeudi!F12&gt;Paramètres!$H$6,Vendredi!F7+Paramètres!$H$6,Vendredi!F7+Jeudi!F12),IF(Jeudi!F12&lt;Paramètres!$H$5,Vendredi!F7+Jeudi!F12,Vendredi!F7+Paramètres!$H$5))</f>
        <v>0.41666666666666669</v>
      </c>
      <c r="G4" s="78">
        <f>IF(Jeudi!G9&lt;=Paramètres!$H$5,IF(Jeudi!G12&gt;Paramètres!$H$6,Vendredi!G7+Paramètres!$H$6,Vendredi!G7+Jeudi!G12),IF(Jeudi!G12&lt;Paramètres!$H$5,Vendredi!G7+Jeudi!G12,Vendredi!G7+Paramètres!$H$5))</f>
        <v>0.41666666666666669</v>
      </c>
      <c r="H4" s="78">
        <f>IF(Jeudi!H9&lt;=Paramètres!$H$5,IF(Jeudi!H12&gt;Paramètres!$H$6,Vendredi!H7+Paramètres!$H$6,Vendredi!H7+Jeudi!H12),IF(Jeudi!H12&lt;Paramètres!$H$5,Vendredi!H7+Jeudi!H12,Vendredi!H7+Paramètres!$H$5))</f>
        <v>0.41666666666666669</v>
      </c>
      <c r="I4" s="78">
        <f>IF(Jeudi!I9&lt;=Paramètres!$H$5,IF(Jeudi!I12&gt;Paramètres!$H$6,Vendredi!I7+Paramètres!$H$6,Vendredi!I7+Jeudi!I12),IF(Jeudi!I12&lt;Paramètres!$H$5,Vendredi!I7+Jeudi!I12,Vendredi!I7+Paramètres!$H$5))</f>
        <v>0.41666666666666669</v>
      </c>
      <c r="J4" s="78">
        <f>IF(Jeudi!J9&lt;=Paramètres!$H$5,IF(Jeudi!J12&gt;Paramètres!$H$6,Vendredi!J7+Paramètres!$H$6,Vendredi!J7+Jeudi!J12),IF(Jeudi!J12&lt;Paramètres!$H$5,Vendredi!J7+Jeudi!J12,Vendredi!J7+Paramètres!$H$5))</f>
        <v>0.41666666666666669</v>
      </c>
      <c r="K4" s="78">
        <f>IF(Jeudi!K9&lt;=Paramètres!$H$5,IF(Jeudi!K12&gt;Paramètres!$H$6,Vendredi!K7+Paramètres!$H$6,Vendredi!K7+Jeudi!K12),IF(Jeudi!K12&lt;Paramètres!$H$5,Vendredi!K7+Jeudi!K12,Vendredi!K7+Paramètres!$H$5))</f>
        <v>0.41666666666666669</v>
      </c>
      <c r="L4" s="78">
        <f>IF(Jeudi!L9&lt;=Paramètres!$H$5,IF(Jeudi!L12&gt;Paramètres!$H$6,Vendredi!L7+Paramètres!$H$6,Vendredi!L7+Jeudi!L12),IF(Jeudi!L12&lt;Paramètres!$H$5,Vendredi!L7+Jeudi!L12,Vendredi!L7+Paramètres!$H$5))</f>
        <v>0.41666666666666669</v>
      </c>
      <c r="M4" s="80">
        <f>IF(Jeudi!M9&lt;=Paramètres!$H$5,IF(Jeudi!M12&gt;Paramètres!$H$6,Vendredi!M7+Paramètres!$H$6,Vendredi!M7+Jeudi!M12),IF(Jeudi!M12&lt;Paramètres!$H$5,Vendredi!M7+Jeudi!M12,Vendredi!M7+Paramètres!$H$5))</f>
        <v>0.41666666666666669</v>
      </c>
      <c r="N4" s="62"/>
    </row>
    <row r="5" spans="1:15" ht="15.75" thickTop="1" x14ac:dyDescent="0.25">
      <c r="A5" s="126" t="s">
        <v>37</v>
      </c>
      <c r="B5" s="127"/>
      <c r="C5" s="100" t="s">
        <v>44</v>
      </c>
      <c r="D5" s="100" t="s">
        <v>55</v>
      </c>
      <c r="E5" s="100" t="s">
        <v>56</v>
      </c>
      <c r="F5" s="100" t="s">
        <v>47</v>
      </c>
      <c r="G5" s="100" t="s">
        <v>48</v>
      </c>
      <c r="H5" s="100" t="s">
        <v>57</v>
      </c>
      <c r="I5" s="100" t="s">
        <v>50</v>
      </c>
      <c r="J5" s="100" t="s">
        <v>51</v>
      </c>
      <c r="K5" s="100" t="s">
        <v>52</v>
      </c>
      <c r="L5" s="100" t="s">
        <v>58</v>
      </c>
      <c r="M5" s="43" t="s">
        <v>59</v>
      </c>
    </row>
    <row r="6" spans="1:15" ht="45" customHeight="1" x14ac:dyDescent="0.25">
      <c r="A6" s="112" t="s">
        <v>1</v>
      </c>
      <c r="B6" s="113"/>
      <c r="C6" s="54"/>
      <c r="D6" s="54"/>
      <c r="E6" s="54"/>
      <c r="F6" s="54"/>
      <c r="G6" s="54"/>
      <c r="H6" s="54"/>
      <c r="I6" s="54"/>
      <c r="J6" s="54"/>
      <c r="K6" s="54"/>
      <c r="L6" s="54"/>
      <c r="M6" s="55"/>
    </row>
    <row r="7" spans="1:15" ht="45" customHeight="1" x14ac:dyDescent="0.25">
      <c r="A7" s="130" t="s">
        <v>26</v>
      </c>
      <c r="B7" s="131"/>
      <c r="C7" s="19"/>
      <c r="D7" s="19"/>
      <c r="E7" s="19"/>
      <c r="F7" s="19"/>
      <c r="G7" s="19"/>
      <c r="H7" s="19"/>
      <c r="I7" s="19"/>
      <c r="J7" s="19"/>
      <c r="K7" s="19"/>
      <c r="L7" s="19"/>
      <c r="M7" s="44"/>
    </row>
    <row r="8" spans="1:15" ht="45" customHeight="1" x14ac:dyDescent="0.25">
      <c r="A8" s="130" t="s">
        <v>27</v>
      </c>
      <c r="B8" s="131"/>
      <c r="C8" s="19"/>
      <c r="D8" s="19"/>
      <c r="E8" s="19"/>
      <c r="F8" s="19"/>
      <c r="G8" s="19"/>
      <c r="H8" s="19"/>
      <c r="I8" s="19"/>
      <c r="J8" s="19"/>
      <c r="K8" s="19"/>
      <c r="L8" s="19"/>
      <c r="M8" s="44"/>
    </row>
    <row r="9" spans="1:15" ht="45" customHeight="1" x14ac:dyDescent="0.25">
      <c r="A9" s="130" t="s">
        <v>28</v>
      </c>
      <c r="B9" s="131"/>
      <c r="C9" s="19">
        <f>C8-C7</f>
        <v>0</v>
      </c>
      <c r="D9" s="19">
        <f t="shared" ref="D9:L9" si="0">D8-D7</f>
        <v>0</v>
      </c>
      <c r="E9" s="19">
        <f t="shared" si="0"/>
        <v>0</v>
      </c>
      <c r="F9" s="19">
        <f t="shared" si="0"/>
        <v>0</v>
      </c>
      <c r="G9" s="19">
        <f t="shared" si="0"/>
        <v>0</v>
      </c>
      <c r="H9" s="19">
        <f t="shared" si="0"/>
        <v>0</v>
      </c>
      <c r="I9" s="19">
        <f t="shared" si="0"/>
        <v>0</v>
      </c>
      <c r="J9" s="19">
        <f t="shared" si="0"/>
        <v>0</v>
      </c>
      <c r="K9" s="19">
        <f t="shared" si="0"/>
        <v>0</v>
      </c>
      <c r="L9" s="19">
        <f t="shared" si="0"/>
        <v>0</v>
      </c>
      <c r="M9" s="44">
        <f t="shared" ref="M9" si="1">M8-M7</f>
        <v>0</v>
      </c>
    </row>
    <row r="10" spans="1:15" ht="45" customHeight="1" x14ac:dyDescent="0.25">
      <c r="A10" s="130" t="s">
        <v>29</v>
      </c>
      <c r="B10" s="131"/>
      <c r="C10" s="29">
        <f>Jeudi!C11</f>
        <v>0</v>
      </c>
      <c r="D10" s="29">
        <f>Jeudi!D11</f>
        <v>0</v>
      </c>
      <c r="E10" s="29">
        <f>Jeudi!E11</f>
        <v>0</v>
      </c>
      <c r="F10" s="29">
        <f>Jeudi!F11</f>
        <v>0</v>
      </c>
      <c r="G10" s="29">
        <f>Jeudi!G11</f>
        <v>0</v>
      </c>
      <c r="H10" s="29">
        <f>Jeudi!H11</f>
        <v>0</v>
      </c>
      <c r="I10" s="29">
        <f>Jeudi!I11</f>
        <v>0</v>
      </c>
      <c r="J10" s="29">
        <f>Jeudi!J11</f>
        <v>0</v>
      </c>
      <c r="K10" s="29">
        <f>Jeudi!K11</f>
        <v>0</v>
      </c>
      <c r="L10" s="29">
        <f>Jeudi!L11</f>
        <v>0</v>
      </c>
      <c r="M10" s="48">
        <f>Jeudi!M11</f>
        <v>0</v>
      </c>
      <c r="O10" s="32"/>
    </row>
    <row r="11" spans="1:15" ht="45" customHeight="1" x14ac:dyDescent="0.25">
      <c r="A11" s="130" t="s">
        <v>30</v>
      </c>
      <c r="B11" s="131"/>
      <c r="C11" s="29">
        <f>C9+C10</f>
        <v>0</v>
      </c>
      <c r="D11" s="29">
        <f t="shared" ref="D11:L11" si="2">D9+D10</f>
        <v>0</v>
      </c>
      <c r="E11" s="29">
        <f t="shared" si="2"/>
        <v>0</v>
      </c>
      <c r="F11" s="29">
        <f t="shared" si="2"/>
        <v>0</v>
      </c>
      <c r="G11" s="29">
        <f t="shared" si="2"/>
        <v>0</v>
      </c>
      <c r="H11" s="29">
        <f t="shared" si="2"/>
        <v>0</v>
      </c>
      <c r="I11" s="29">
        <f t="shared" si="2"/>
        <v>0</v>
      </c>
      <c r="J11" s="29">
        <f t="shared" si="2"/>
        <v>0</v>
      </c>
      <c r="K11" s="29">
        <f t="shared" si="2"/>
        <v>0</v>
      </c>
      <c r="L11" s="29">
        <f t="shared" si="2"/>
        <v>0</v>
      </c>
      <c r="M11" s="29">
        <f t="shared" ref="M11" si="3">M9+M10</f>
        <v>0</v>
      </c>
      <c r="N11" s="62"/>
      <c r="O11" s="32"/>
    </row>
    <row r="12" spans="1:15" ht="45" customHeight="1" x14ac:dyDescent="0.25">
      <c r="A12" s="130" t="s">
        <v>31</v>
      </c>
      <c r="B12" s="131"/>
      <c r="C12" s="29">
        <f>IF(Dimanche!C11&lt;Paramètres!$H$2,Paramètres!$H$3+Dimanche!C11-C11,Paramètres!$H$4-C11)</f>
        <v>1.4583333333333333</v>
      </c>
      <c r="D12" s="29">
        <f>IF(Dimanche!D11&lt;Paramètres!$H$2,Paramètres!$H$3+Dimanche!D11-D11,Paramètres!$H$4-D11)</f>
        <v>1.4583333333333333</v>
      </c>
      <c r="E12" s="29">
        <f>IF(Dimanche!E11&lt;Paramètres!$H$2,Paramètres!$H$3+Dimanche!E11-E11,Paramètres!$H$4-E11)</f>
        <v>1.4583333333333333</v>
      </c>
      <c r="F12" s="29">
        <f>IF(Dimanche!F11&lt;Paramètres!$H$2,Paramètres!$H$3+Dimanche!F11-F11,Paramètres!$H$4-F11)</f>
        <v>1.4583333333333333</v>
      </c>
      <c r="G12" s="29">
        <f>IF(Dimanche!G11&lt;Paramètres!$H$2,Paramètres!$H$3+Dimanche!G11-G11,Paramètres!$H$4-G11)</f>
        <v>1.4583333333333333</v>
      </c>
      <c r="H12" s="29">
        <f>IF(Dimanche!H11&lt;Paramètres!$H$2,Paramètres!$H$3+Dimanche!H11-H11,Paramètres!$H$4-H11)</f>
        <v>1.4583333333333333</v>
      </c>
      <c r="I12" s="29">
        <f>IF(Dimanche!I11&lt;Paramètres!$H$2,Paramètres!$H$3+Dimanche!I11-I11,Paramètres!$H$4-I11)</f>
        <v>1.4583333333333333</v>
      </c>
      <c r="J12" s="29">
        <f>IF(Dimanche!J11&lt;Paramètres!$H$2,Paramètres!$H$3+Dimanche!J11-J11,Paramètres!$H$4-J11)</f>
        <v>1.4583333333333333</v>
      </c>
      <c r="K12" s="29">
        <f>IF(Dimanche!K11&lt;Paramètres!$H$2,Paramètres!$H$3+Dimanche!K11-K11,Paramètres!$H$4-K11)</f>
        <v>1.4583333333333333</v>
      </c>
      <c r="L12" s="29">
        <f>IF(Dimanche!L11&lt;Paramètres!$H$2,Paramètres!$H$3+Dimanche!L11-L11,Paramètres!$H$4-L11)</f>
        <v>1.4583333333333333</v>
      </c>
      <c r="M12" s="48">
        <f>IF(Dimanche!M11&lt;Paramètres!$H$2,Paramètres!$H$3+Dimanche!M11-M11,Paramètres!$H$4-M11)</f>
        <v>1.4583333333333333</v>
      </c>
    </row>
    <row r="13" spans="1:15" ht="45" customHeight="1" thickBot="1" x14ac:dyDescent="0.3">
      <c r="A13" s="110" t="s">
        <v>32</v>
      </c>
      <c r="B13" s="111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45"/>
    </row>
    <row r="14" spans="1:15" ht="15.75" thickTop="1" x14ac:dyDescent="0.25">
      <c r="A14" s="7"/>
      <c r="B14" s="7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5" x14ac:dyDescent="0.25">
      <c r="A15" s="132" t="s">
        <v>35</v>
      </c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5" ht="15.75" thickBot="1" x14ac:dyDescent="0.3"/>
    <row r="17" spans="1:18" ht="45" customHeight="1" thickTop="1" thickBot="1" x14ac:dyDescent="0.3">
      <c r="A17" s="5"/>
      <c r="B17" s="84" t="s">
        <v>39</v>
      </c>
      <c r="C17" s="85" t="s">
        <v>40</v>
      </c>
      <c r="D17" s="25" t="s">
        <v>20</v>
      </c>
      <c r="E17" s="84" t="s">
        <v>39</v>
      </c>
      <c r="F17" s="85" t="s">
        <v>40</v>
      </c>
      <c r="G17" s="26" t="s">
        <v>20</v>
      </c>
      <c r="H17" s="84" t="s">
        <v>39</v>
      </c>
      <c r="I17" s="85" t="s">
        <v>40</v>
      </c>
      <c r="J17" s="25" t="s">
        <v>20</v>
      </c>
      <c r="K17" s="84" t="s">
        <v>39</v>
      </c>
      <c r="L17" s="85" t="s">
        <v>40</v>
      </c>
      <c r="M17" s="25" t="s">
        <v>20</v>
      </c>
      <c r="N17" s="84" t="s">
        <v>39</v>
      </c>
      <c r="O17" s="85" t="s">
        <v>40</v>
      </c>
      <c r="P17" s="12"/>
    </row>
    <row r="18" spans="1:18" ht="45" customHeight="1" thickTop="1" x14ac:dyDescent="0.25">
      <c r="A18" s="23" t="s">
        <v>44</v>
      </c>
      <c r="B18" s="16"/>
      <c r="C18" s="17"/>
      <c r="D18" s="35"/>
      <c r="E18" s="17"/>
      <c r="F18" s="17"/>
      <c r="G18" s="35"/>
      <c r="H18" s="17"/>
      <c r="I18" s="17"/>
      <c r="J18" s="35"/>
      <c r="K18" s="17"/>
      <c r="L18" s="17"/>
      <c r="M18" s="35"/>
      <c r="N18" s="17"/>
      <c r="O18" s="17"/>
      <c r="P18" s="13"/>
    </row>
    <row r="19" spans="1:18" ht="45" customHeight="1" x14ac:dyDescent="0.25">
      <c r="A19" s="24" t="s">
        <v>45</v>
      </c>
      <c r="B19" s="16"/>
      <c r="C19" s="17"/>
      <c r="D19" s="35"/>
      <c r="E19" s="19"/>
      <c r="F19" s="17"/>
      <c r="G19" s="35"/>
      <c r="H19" s="19"/>
      <c r="I19" s="17"/>
      <c r="J19" s="35"/>
      <c r="K19" s="17"/>
      <c r="L19" s="17"/>
      <c r="M19" s="35"/>
      <c r="N19" s="17"/>
      <c r="O19" s="17"/>
      <c r="P19" s="13"/>
    </row>
    <row r="20" spans="1:18" ht="45" customHeight="1" x14ac:dyDescent="0.25">
      <c r="A20" s="24" t="s">
        <v>46</v>
      </c>
      <c r="B20" s="16"/>
      <c r="C20" s="17"/>
      <c r="D20" s="35"/>
      <c r="E20" s="19"/>
      <c r="F20" s="17"/>
      <c r="G20" s="35"/>
      <c r="H20" s="19"/>
      <c r="I20" s="17"/>
      <c r="J20" s="35"/>
      <c r="K20" s="17"/>
      <c r="L20" s="17"/>
      <c r="M20" s="35"/>
      <c r="N20" s="17"/>
      <c r="O20" s="17"/>
      <c r="P20" s="13"/>
    </row>
    <row r="21" spans="1:18" ht="45" customHeight="1" x14ac:dyDescent="0.25">
      <c r="A21" s="24" t="s">
        <v>47</v>
      </c>
      <c r="B21" s="20"/>
      <c r="C21" s="17"/>
      <c r="D21" s="35"/>
      <c r="E21" s="19"/>
      <c r="F21" s="17"/>
      <c r="G21" s="35"/>
      <c r="H21" s="19"/>
      <c r="I21" s="17"/>
      <c r="J21" s="35"/>
      <c r="K21" s="17"/>
      <c r="L21" s="17"/>
      <c r="M21" s="35"/>
      <c r="N21" s="17"/>
      <c r="O21" s="17"/>
      <c r="P21" s="13"/>
    </row>
    <row r="22" spans="1:18" ht="45" customHeight="1" x14ac:dyDescent="0.25">
      <c r="A22" s="24" t="s">
        <v>48</v>
      </c>
      <c r="B22" s="20"/>
      <c r="C22" s="17"/>
      <c r="D22" s="35"/>
      <c r="E22" s="19"/>
      <c r="F22" s="17"/>
      <c r="G22" s="35"/>
      <c r="H22" s="19"/>
      <c r="I22" s="17"/>
      <c r="J22" s="35"/>
      <c r="K22" s="17"/>
      <c r="L22" s="17"/>
      <c r="M22" s="35"/>
      <c r="N22" s="17"/>
      <c r="O22" s="17"/>
      <c r="P22" s="13"/>
    </row>
    <row r="23" spans="1:18" ht="45" customHeight="1" x14ac:dyDescent="0.25">
      <c r="A23" s="24" t="s">
        <v>49</v>
      </c>
      <c r="B23" s="20"/>
      <c r="C23" s="17"/>
      <c r="D23" s="35"/>
      <c r="E23" s="19"/>
      <c r="F23" s="17"/>
      <c r="G23" s="35"/>
      <c r="H23" s="19"/>
      <c r="I23" s="17"/>
      <c r="J23" s="35"/>
      <c r="K23" s="17"/>
      <c r="L23" s="17"/>
      <c r="M23" s="35"/>
      <c r="N23" s="17"/>
      <c r="O23" s="17"/>
      <c r="P23" s="13"/>
      <c r="R23" s="4"/>
    </row>
    <row r="24" spans="1:18" ht="45" customHeight="1" x14ac:dyDescent="0.25">
      <c r="A24" s="24" t="s">
        <v>50</v>
      </c>
      <c r="B24" s="20"/>
      <c r="C24" s="17"/>
      <c r="D24" s="35"/>
      <c r="E24" s="19"/>
      <c r="F24" s="17"/>
      <c r="G24" s="35"/>
      <c r="H24" s="19"/>
      <c r="I24" s="17"/>
      <c r="J24" s="35"/>
      <c r="K24" s="17"/>
      <c r="L24" s="17"/>
      <c r="M24" s="35"/>
      <c r="N24" s="17"/>
      <c r="O24" s="17"/>
      <c r="P24" s="13"/>
      <c r="R24" s="14"/>
    </row>
    <row r="25" spans="1:18" ht="45" customHeight="1" x14ac:dyDescent="0.25">
      <c r="A25" s="24" t="s">
        <v>51</v>
      </c>
      <c r="B25" s="20"/>
      <c r="C25" s="17"/>
      <c r="D25" s="35"/>
      <c r="E25" s="19"/>
      <c r="F25" s="17"/>
      <c r="G25" s="35"/>
      <c r="H25" s="19"/>
      <c r="I25" s="17"/>
      <c r="J25" s="35"/>
      <c r="K25" s="17"/>
      <c r="L25" s="17"/>
      <c r="M25" s="35"/>
      <c r="N25" s="17"/>
      <c r="O25" s="17"/>
      <c r="P25" s="13"/>
    </row>
    <row r="26" spans="1:18" ht="45" customHeight="1" x14ac:dyDescent="0.25">
      <c r="A26" s="24" t="s">
        <v>52</v>
      </c>
      <c r="B26" s="20"/>
      <c r="C26" s="17"/>
      <c r="D26" s="35"/>
      <c r="E26" s="19"/>
      <c r="F26" s="17"/>
      <c r="G26" s="35"/>
      <c r="H26" s="19"/>
      <c r="I26" s="17"/>
      <c r="J26" s="35"/>
      <c r="K26" s="17"/>
      <c r="L26" s="17"/>
      <c r="M26" s="35"/>
      <c r="N26" s="17"/>
      <c r="O26" s="17"/>
      <c r="P26" s="13"/>
    </row>
    <row r="27" spans="1:18" ht="45" customHeight="1" x14ac:dyDescent="0.25">
      <c r="A27" s="37" t="s">
        <v>53</v>
      </c>
      <c r="B27" s="38"/>
      <c r="C27" s="17"/>
      <c r="D27" s="42"/>
      <c r="E27" s="39"/>
      <c r="F27" s="17"/>
      <c r="G27" s="42"/>
      <c r="H27" s="39"/>
      <c r="I27" s="17"/>
      <c r="J27" s="42"/>
      <c r="K27" s="39"/>
      <c r="L27" s="17"/>
      <c r="M27" s="42"/>
      <c r="N27" s="39"/>
      <c r="O27" s="17"/>
      <c r="P27" s="13"/>
    </row>
    <row r="28" spans="1:18" ht="45" customHeight="1" thickBot="1" x14ac:dyDescent="0.3">
      <c r="A28" s="37" t="s">
        <v>54</v>
      </c>
      <c r="B28" s="21"/>
      <c r="C28" s="17"/>
      <c r="D28" s="36"/>
      <c r="E28" s="22"/>
      <c r="F28" s="17"/>
      <c r="G28" s="36"/>
      <c r="H28" s="22"/>
      <c r="I28" s="17"/>
      <c r="J28" s="36"/>
      <c r="K28" s="22"/>
      <c r="L28" s="17"/>
      <c r="M28" s="36"/>
      <c r="N28" s="22"/>
      <c r="O28" s="17"/>
      <c r="P28" s="13"/>
    </row>
    <row r="29" spans="1:18" ht="15.75" thickTop="1" x14ac:dyDescent="0.25">
      <c r="A29" s="41"/>
      <c r="B29" s="41"/>
      <c r="C29" s="46">
        <f>C18-B18</f>
        <v>0</v>
      </c>
      <c r="D29" s="41"/>
      <c r="E29" s="47"/>
      <c r="F29" s="46">
        <f>F18-E18</f>
        <v>0</v>
      </c>
      <c r="G29" s="41"/>
      <c r="H29" s="41"/>
      <c r="I29" s="46">
        <f>I18-H18</f>
        <v>0</v>
      </c>
      <c r="J29" s="41"/>
      <c r="K29" s="41"/>
      <c r="L29" s="46">
        <f>L18-K18</f>
        <v>0</v>
      </c>
      <c r="M29" s="41"/>
      <c r="N29" s="41"/>
      <c r="O29" s="46">
        <f>O18-N18</f>
        <v>0</v>
      </c>
    </row>
    <row r="30" spans="1:18" x14ac:dyDescent="0.25">
      <c r="C30" s="4">
        <f t="shared" ref="C30:C39" si="4">C19-B19</f>
        <v>0</v>
      </c>
      <c r="F30" s="4">
        <f t="shared" ref="F30:F39" si="5">F19-E19</f>
        <v>0</v>
      </c>
      <c r="I30" s="4">
        <f t="shared" ref="I30:I39" si="6">I19-H19</f>
        <v>0</v>
      </c>
      <c r="L30" s="4">
        <f t="shared" ref="L30:L39" si="7">L19-K19</f>
        <v>0</v>
      </c>
      <c r="O30" s="4">
        <f t="shared" ref="O30:O39" si="8">O19-N19</f>
        <v>0</v>
      </c>
    </row>
    <row r="31" spans="1:18" x14ac:dyDescent="0.25">
      <c r="C31" s="4">
        <f t="shared" si="4"/>
        <v>0</v>
      </c>
      <c r="F31" s="4">
        <f t="shared" si="5"/>
        <v>0</v>
      </c>
      <c r="I31" s="4">
        <f t="shared" si="6"/>
        <v>0</v>
      </c>
      <c r="L31" s="4">
        <f t="shared" si="7"/>
        <v>0</v>
      </c>
      <c r="O31" s="4">
        <f t="shared" si="8"/>
        <v>0</v>
      </c>
    </row>
    <row r="32" spans="1:18" x14ac:dyDescent="0.25">
      <c r="C32" s="4">
        <f t="shared" si="4"/>
        <v>0</v>
      </c>
      <c r="E32" s="9"/>
      <c r="F32" s="4">
        <f t="shared" si="5"/>
        <v>0</v>
      </c>
      <c r="I32" s="4">
        <f t="shared" si="6"/>
        <v>0</v>
      </c>
      <c r="L32" s="4">
        <f t="shared" si="7"/>
        <v>0</v>
      </c>
      <c r="O32" s="4">
        <f t="shared" si="8"/>
        <v>0</v>
      </c>
    </row>
    <row r="33" spans="2:15" x14ac:dyDescent="0.25">
      <c r="B33" s="10"/>
      <c r="C33" s="4">
        <f t="shared" si="4"/>
        <v>0</v>
      </c>
      <c r="E33" s="8"/>
      <c r="F33" s="4">
        <f t="shared" si="5"/>
        <v>0</v>
      </c>
      <c r="I33" s="4">
        <f t="shared" si="6"/>
        <v>0</v>
      </c>
      <c r="L33" s="4">
        <f t="shared" si="7"/>
        <v>0</v>
      </c>
      <c r="O33" s="4">
        <f t="shared" si="8"/>
        <v>0</v>
      </c>
    </row>
    <row r="34" spans="2:15" x14ac:dyDescent="0.25">
      <c r="C34" s="4">
        <f t="shared" si="4"/>
        <v>0</v>
      </c>
      <c r="F34" s="4">
        <f t="shared" si="5"/>
        <v>0</v>
      </c>
      <c r="I34" s="4">
        <f t="shared" si="6"/>
        <v>0</v>
      </c>
      <c r="L34" s="4">
        <f t="shared" si="7"/>
        <v>0</v>
      </c>
      <c r="O34" s="4">
        <f t="shared" si="8"/>
        <v>0</v>
      </c>
    </row>
    <row r="35" spans="2:15" x14ac:dyDescent="0.25">
      <c r="C35" s="4">
        <f t="shared" si="4"/>
        <v>0</v>
      </c>
      <c r="F35" s="4">
        <f t="shared" si="5"/>
        <v>0</v>
      </c>
      <c r="I35" s="4">
        <f t="shared" si="6"/>
        <v>0</v>
      </c>
      <c r="L35" s="4">
        <f t="shared" si="7"/>
        <v>0</v>
      </c>
      <c r="O35" s="4">
        <f t="shared" si="8"/>
        <v>0</v>
      </c>
    </row>
    <row r="36" spans="2:15" x14ac:dyDescent="0.25">
      <c r="C36" s="4">
        <f t="shared" si="4"/>
        <v>0</v>
      </c>
      <c r="F36" s="4">
        <f t="shared" si="5"/>
        <v>0</v>
      </c>
      <c r="I36" s="4">
        <f t="shared" si="6"/>
        <v>0</v>
      </c>
      <c r="L36" s="4">
        <f t="shared" si="7"/>
        <v>0</v>
      </c>
      <c r="O36" s="4">
        <f t="shared" si="8"/>
        <v>0</v>
      </c>
    </row>
    <row r="37" spans="2:15" x14ac:dyDescent="0.25">
      <c r="C37" s="4">
        <f t="shared" si="4"/>
        <v>0</v>
      </c>
      <c r="F37" s="4">
        <f t="shared" si="5"/>
        <v>0</v>
      </c>
      <c r="I37" s="4">
        <f t="shared" si="6"/>
        <v>0</v>
      </c>
      <c r="L37" s="4">
        <f t="shared" si="7"/>
        <v>0</v>
      </c>
      <c r="O37" s="4">
        <f t="shared" si="8"/>
        <v>0</v>
      </c>
    </row>
    <row r="38" spans="2:15" x14ac:dyDescent="0.25">
      <c r="C38" s="4">
        <f t="shared" si="4"/>
        <v>0</v>
      </c>
      <c r="F38" s="4">
        <f t="shared" si="5"/>
        <v>0</v>
      </c>
      <c r="I38" s="4">
        <f t="shared" si="6"/>
        <v>0</v>
      </c>
      <c r="L38" s="4">
        <f t="shared" si="7"/>
        <v>0</v>
      </c>
      <c r="O38" s="4">
        <f t="shared" si="8"/>
        <v>0</v>
      </c>
    </row>
    <row r="39" spans="2:15" x14ac:dyDescent="0.25">
      <c r="C39" s="4">
        <f t="shared" si="4"/>
        <v>0</v>
      </c>
      <c r="F39" s="4">
        <f t="shared" si="5"/>
        <v>0</v>
      </c>
      <c r="I39" s="4">
        <f t="shared" si="6"/>
        <v>0</v>
      </c>
      <c r="L39" s="4">
        <f t="shared" si="7"/>
        <v>0</v>
      </c>
      <c r="O39" s="4">
        <f t="shared" si="8"/>
        <v>0</v>
      </c>
    </row>
    <row r="45" spans="2:15" x14ac:dyDescent="0.25">
      <c r="H45" s="15"/>
    </row>
    <row r="46" spans="2:15" x14ac:dyDescent="0.25">
      <c r="F46" s="14"/>
      <c r="G46" s="14"/>
      <c r="H46" s="15"/>
    </row>
    <row r="47" spans="2:15" x14ac:dyDescent="0.25">
      <c r="K47" s="11"/>
    </row>
    <row r="48" spans="2:15" x14ac:dyDescent="0.25">
      <c r="H48" s="6"/>
    </row>
  </sheetData>
  <mergeCells count="16">
    <mergeCell ref="A9:B9"/>
    <mergeCell ref="A1:D1"/>
    <mergeCell ref="E1:F1"/>
    <mergeCell ref="G1:H1"/>
    <mergeCell ref="I1:L1"/>
    <mergeCell ref="A3:L3"/>
    <mergeCell ref="A5:B5"/>
    <mergeCell ref="A6:B6"/>
    <mergeCell ref="A7:B7"/>
    <mergeCell ref="A8:B8"/>
    <mergeCell ref="A4:B4"/>
    <mergeCell ref="A10:B10"/>
    <mergeCell ref="A11:B11"/>
    <mergeCell ref="A12:B12"/>
    <mergeCell ref="A13:B13"/>
    <mergeCell ref="A15:L15"/>
  </mergeCells>
  <conditionalFormatting sqref="C9:L9">
    <cfRule type="cellIs" dxfId="151" priority="319" operator="greaterThan">
      <formula>0.416666666666667</formula>
    </cfRule>
    <cfRule type="cellIs" dxfId="150" priority="320" operator="between">
      <formula>0.375694444444444</formula>
      <formula>0.416666666666667</formula>
    </cfRule>
    <cfRule type="cellIs" dxfId="149" priority="321" operator="lessThanOrEqual">
      <formula>0.375</formula>
    </cfRule>
  </conditionalFormatting>
  <conditionalFormatting sqref="C12:L12">
    <cfRule type="cellIs" dxfId="148" priority="215" operator="lessThanOrEqual">
      <formula>0.416666666666667</formula>
    </cfRule>
  </conditionalFormatting>
  <conditionalFormatting sqref="M9">
    <cfRule type="cellIs" dxfId="147" priority="194" operator="greaterThan">
      <formula>0.416666666666667</formula>
    </cfRule>
    <cfRule type="cellIs" dxfId="146" priority="195" operator="between">
      <formula>0.375694444444444</formula>
      <formula>0.416666666666667</formula>
    </cfRule>
    <cfRule type="cellIs" dxfId="145" priority="196" operator="lessThanOrEqual">
      <formula>0.375</formula>
    </cfRule>
  </conditionalFormatting>
  <conditionalFormatting sqref="M12">
    <cfRule type="cellIs" dxfId="144" priority="190" operator="lessThanOrEqual">
      <formula>0.416666666666667</formula>
    </cfRule>
  </conditionalFormatting>
  <conditionalFormatting sqref="C18">
    <cfRule type="cellIs" dxfId="143" priority="167" operator="lessThanOrEqual">
      <formula>0</formula>
    </cfRule>
    <cfRule type="expression" dxfId="142" priority="168">
      <formula>C29&lt;0.01041666665</formula>
    </cfRule>
  </conditionalFormatting>
  <conditionalFormatting sqref="C19">
    <cfRule type="cellIs" dxfId="141" priority="165" operator="lessThanOrEqual">
      <formula>0</formula>
    </cfRule>
    <cfRule type="expression" dxfId="140" priority="166">
      <formula>C30&lt;0.01041666665</formula>
    </cfRule>
  </conditionalFormatting>
  <conditionalFormatting sqref="C20">
    <cfRule type="cellIs" dxfId="139" priority="163" operator="lessThanOrEqual">
      <formula>0</formula>
    </cfRule>
    <cfRule type="expression" dxfId="138" priority="164">
      <formula>C31&lt;0.01041666665</formula>
    </cfRule>
  </conditionalFormatting>
  <conditionalFormatting sqref="C21">
    <cfRule type="cellIs" dxfId="137" priority="161" operator="lessThanOrEqual">
      <formula>0</formula>
    </cfRule>
    <cfRule type="expression" dxfId="136" priority="162">
      <formula>C32&lt;0.01041666665</formula>
    </cfRule>
  </conditionalFormatting>
  <conditionalFormatting sqref="C22">
    <cfRule type="cellIs" dxfId="135" priority="159" operator="lessThanOrEqual">
      <formula>0</formula>
    </cfRule>
    <cfRule type="expression" dxfId="134" priority="160">
      <formula>C33&lt;0.01041666665</formula>
    </cfRule>
  </conditionalFormatting>
  <conditionalFormatting sqref="C23">
    <cfRule type="cellIs" dxfId="133" priority="157" operator="lessThanOrEqual">
      <formula>0</formula>
    </cfRule>
    <cfRule type="expression" dxfId="132" priority="158">
      <formula>C34&lt;0.01041666665</formula>
    </cfRule>
  </conditionalFormatting>
  <conditionalFormatting sqref="C24">
    <cfRule type="cellIs" dxfId="131" priority="155" operator="lessThanOrEqual">
      <formula>0</formula>
    </cfRule>
    <cfRule type="expression" dxfId="130" priority="156">
      <formula>C35&lt;0.01041666665</formula>
    </cfRule>
  </conditionalFormatting>
  <conditionalFormatting sqref="C25">
    <cfRule type="cellIs" dxfId="129" priority="153" operator="lessThanOrEqual">
      <formula>0</formula>
    </cfRule>
    <cfRule type="expression" dxfId="128" priority="154">
      <formula>C36&lt;0.01041666665</formula>
    </cfRule>
  </conditionalFormatting>
  <conditionalFormatting sqref="C26">
    <cfRule type="cellIs" dxfId="127" priority="151" operator="lessThanOrEqual">
      <formula>0</formula>
    </cfRule>
    <cfRule type="expression" dxfId="126" priority="152">
      <formula>C37&lt;0.01041666665</formula>
    </cfRule>
  </conditionalFormatting>
  <conditionalFormatting sqref="C27">
    <cfRule type="cellIs" dxfId="125" priority="149" operator="lessThanOrEqual">
      <formula>0</formula>
    </cfRule>
    <cfRule type="expression" dxfId="124" priority="150">
      <formula>C38&lt;0.01041666665</formula>
    </cfRule>
  </conditionalFormatting>
  <conditionalFormatting sqref="C28">
    <cfRule type="cellIs" dxfId="123" priority="147" operator="lessThanOrEqual">
      <formula>0</formula>
    </cfRule>
    <cfRule type="expression" dxfId="122" priority="148">
      <formula>C39&lt;0.01041666665</formula>
    </cfRule>
  </conditionalFormatting>
  <conditionalFormatting sqref="F18">
    <cfRule type="cellIs" dxfId="121" priority="145" operator="lessThanOrEqual">
      <formula>0</formula>
    </cfRule>
    <cfRule type="expression" dxfId="120" priority="146">
      <formula>F29&lt;0.01041666665</formula>
    </cfRule>
  </conditionalFormatting>
  <conditionalFormatting sqref="F19">
    <cfRule type="cellIs" dxfId="119" priority="143" operator="lessThanOrEqual">
      <formula>0</formula>
    </cfRule>
    <cfRule type="expression" dxfId="118" priority="144">
      <formula>F30&lt;0.01041666665</formula>
    </cfRule>
  </conditionalFormatting>
  <conditionalFormatting sqref="F20">
    <cfRule type="cellIs" dxfId="117" priority="141" operator="lessThanOrEqual">
      <formula>0</formula>
    </cfRule>
    <cfRule type="expression" dxfId="116" priority="142">
      <formula>F31&lt;0.01041666665</formula>
    </cfRule>
  </conditionalFormatting>
  <conditionalFormatting sqref="F21">
    <cfRule type="cellIs" dxfId="115" priority="139" operator="lessThanOrEqual">
      <formula>0</formula>
    </cfRule>
    <cfRule type="expression" dxfId="114" priority="140">
      <formula>F32&lt;0.01041666665</formula>
    </cfRule>
  </conditionalFormatting>
  <conditionalFormatting sqref="F22">
    <cfRule type="cellIs" dxfId="113" priority="137" operator="lessThanOrEqual">
      <formula>0</formula>
    </cfRule>
    <cfRule type="expression" dxfId="112" priority="138">
      <formula>F33&lt;0.01041666665</formula>
    </cfRule>
  </conditionalFormatting>
  <conditionalFormatting sqref="F23">
    <cfRule type="cellIs" dxfId="111" priority="135" operator="lessThanOrEqual">
      <formula>0</formula>
    </cfRule>
    <cfRule type="expression" dxfId="110" priority="136">
      <formula>F34&lt;0.01041666665</formula>
    </cfRule>
  </conditionalFormatting>
  <conditionalFormatting sqref="F24">
    <cfRule type="cellIs" dxfId="109" priority="133" operator="lessThanOrEqual">
      <formula>0</formula>
    </cfRule>
    <cfRule type="expression" dxfId="108" priority="134">
      <formula>F35&lt;0.01041666665</formula>
    </cfRule>
  </conditionalFormatting>
  <conditionalFormatting sqref="F25">
    <cfRule type="cellIs" dxfId="107" priority="131" operator="lessThanOrEqual">
      <formula>0</formula>
    </cfRule>
    <cfRule type="expression" dxfId="106" priority="132">
      <formula>F36&lt;0.01041666665</formula>
    </cfRule>
  </conditionalFormatting>
  <conditionalFormatting sqref="F26">
    <cfRule type="cellIs" dxfId="105" priority="129" operator="lessThanOrEqual">
      <formula>0</formula>
    </cfRule>
    <cfRule type="expression" dxfId="104" priority="130">
      <formula>F37&lt;0.01041666665</formula>
    </cfRule>
  </conditionalFormatting>
  <conditionalFormatting sqref="F27">
    <cfRule type="cellIs" dxfId="103" priority="127" operator="lessThanOrEqual">
      <formula>0</formula>
    </cfRule>
    <cfRule type="expression" dxfId="102" priority="128">
      <formula>F38&lt;0.01041666665</formula>
    </cfRule>
  </conditionalFormatting>
  <conditionalFormatting sqref="F28">
    <cfRule type="cellIs" dxfId="101" priority="125" operator="lessThanOrEqual">
      <formula>0</formula>
    </cfRule>
    <cfRule type="expression" dxfId="100" priority="126">
      <formula>F39&lt;0.01041666665</formula>
    </cfRule>
  </conditionalFormatting>
  <conditionalFormatting sqref="I18">
    <cfRule type="cellIs" dxfId="99" priority="123" operator="lessThanOrEqual">
      <formula>0</formula>
    </cfRule>
    <cfRule type="expression" dxfId="98" priority="124">
      <formula>I29&lt;0.01041666665</formula>
    </cfRule>
  </conditionalFormatting>
  <conditionalFormatting sqref="I19">
    <cfRule type="cellIs" dxfId="97" priority="121" operator="lessThanOrEqual">
      <formula>0</formula>
    </cfRule>
    <cfRule type="expression" dxfId="96" priority="122">
      <formula>I30&lt;0.01041666665</formula>
    </cfRule>
  </conditionalFormatting>
  <conditionalFormatting sqref="I20">
    <cfRule type="cellIs" dxfId="95" priority="119" operator="lessThanOrEqual">
      <formula>0</formula>
    </cfRule>
    <cfRule type="expression" dxfId="94" priority="120">
      <formula>I31&lt;0.01041666665</formula>
    </cfRule>
  </conditionalFormatting>
  <conditionalFormatting sqref="I21">
    <cfRule type="cellIs" dxfId="93" priority="117" operator="lessThanOrEqual">
      <formula>0</formula>
    </cfRule>
    <cfRule type="expression" dxfId="92" priority="118">
      <formula>I32&lt;0.01041666665</formula>
    </cfRule>
  </conditionalFormatting>
  <conditionalFormatting sqref="I22">
    <cfRule type="cellIs" dxfId="91" priority="115" operator="lessThanOrEqual">
      <formula>0</formula>
    </cfRule>
    <cfRule type="expression" dxfId="90" priority="116">
      <formula>I33&lt;0.01041666665</formula>
    </cfRule>
  </conditionalFormatting>
  <conditionalFormatting sqref="I23">
    <cfRule type="cellIs" dxfId="89" priority="113" operator="lessThanOrEqual">
      <formula>0</formula>
    </cfRule>
    <cfRule type="expression" dxfId="88" priority="114">
      <formula>I34&lt;0.01041666665</formula>
    </cfRule>
  </conditionalFormatting>
  <conditionalFormatting sqref="I24">
    <cfRule type="cellIs" dxfId="87" priority="111" operator="lessThanOrEqual">
      <formula>0</formula>
    </cfRule>
    <cfRule type="expression" dxfId="86" priority="112">
      <formula>I35&lt;0.01041666665</formula>
    </cfRule>
  </conditionalFormatting>
  <conditionalFormatting sqref="I25">
    <cfRule type="cellIs" dxfId="85" priority="109" operator="lessThanOrEqual">
      <formula>0</formula>
    </cfRule>
    <cfRule type="expression" dxfId="84" priority="110">
      <formula>I36&lt;0.01041666665</formula>
    </cfRule>
  </conditionalFormatting>
  <conditionalFormatting sqref="I26">
    <cfRule type="cellIs" dxfId="83" priority="107" operator="lessThanOrEqual">
      <formula>0</formula>
    </cfRule>
    <cfRule type="expression" dxfId="82" priority="108">
      <formula>I37&lt;0.01041666665</formula>
    </cfRule>
  </conditionalFormatting>
  <conditionalFormatting sqref="I27">
    <cfRule type="cellIs" dxfId="81" priority="105" operator="lessThanOrEqual">
      <formula>0</formula>
    </cfRule>
    <cfRule type="expression" dxfId="80" priority="106">
      <formula>I38&lt;0.01041666665</formula>
    </cfRule>
  </conditionalFormatting>
  <conditionalFormatting sqref="I28">
    <cfRule type="cellIs" dxfId="79" priority="103" operator="lessThanOrEqual">
      <formula>0</formula>
    </cfRule>
    <cfRule type="expression" dxfId="78" priority="104">
      <formula>I39&lt;0.01041666665</formula>
    </cfRule>
  </conditionalFormatting>
  <conditionalFormatting sqref="L18">
    <cfRule type="cellIs" dxfId="77" priority="101" operator="lessThanOrEqual">
      <formula>0</formula>
    </cfRule>
    <cfRule type="expression" dxfId="76" priority="102">
      <formula>L29&lt;0.01041666665</formula>
    </cfRule>
  </conditionalFormatting>
  <conditionalFormatting sqref="L19">
    <cfRule type="cellIs" dxfId="75" priority="99" operator="lessThanOrEqual">
      <formula>0</formula>
    </cfRule>
    <cfRule type="expression" dxfId="74" priority="100">
      <formula>L30&lt;0.01041666665</formula>
    </cfRule>
  </conditionalFormatting>
  <conditionalFormatting sqref="L20">
    <cfRule type="cellIs" dxfId="73" priority="97" operator="lessThanOrEqual">
      <formula>0</formula>
    </cfRule>
    <cfRule type="expression" dxfId="72" priority="98">
      <formula>L31&lt;0.01041666665</formula>
    </cfRule>
  </conditionalFormatting>
  <conditionalFormatting sqref="L21">
    <cfRule type="cellIs" dxfId="71" priority="95" operator="lessThanOrEqual">
      <formula>0</formula>
    </cfRule>
    <cfRule type="expression" dxfId="70" priority="96">
      <formula>L32&lt;0.01041666665</formula>
    </cfRule>
  </conditionalFormatting>
  <conditionalFormatting sqref="L22">
    <cfRule type="cellIs" dxfId="69" priority="93" operator="lessThanOrEqual">
      <formula>0</formula>
    </cfRule>
    <cfRule type="expression" dxfId="68" priority="94">
      <formula>L33&lt;0.01041666665</formula>
    </cfRule>
  </conditionalFormatting>
  <conditionalFormatting sqref="L23">
    <cfRule type="cellIs" dxfId="67" priority="91" operator="lessThanOrEqual">
      <formula>0</formula>
    </cfRule>
    <cfRule type="expression" dxfId="66" priority="92">
      <formula>L34&lt;0.01041666665</formula>
    </cfRule>
  </conditionalFormatting>
  <conditionalFormatting sqref="L24">
    <cfRule type="cellIs" dxfId="65" priority="89" operator="lessThanOrEqual">
      <formula>0</formula>
    </cfRule>
    <cfRule type="expression" dxfId="64" priority="90">
      <formula>L35&lt;0.01041666665</formula>
    </cfRule>
  </conditionalFormatting>
  <conditionalFormatting sqref="L25">
    <cfRule type="cellIs" dxfId="63" priority="87" operator="lessThanOrEqual">
      <formula>0</formula>
    </cfRule>
    <cfRule type="expression" dxfId="62" priority="88">
      <formula>L36&lt;0.01041666665</formula>
    </cfRule>
  </conditionalFormatting>
  <conditionalFormatting sqref="L26">
    <cfRule type="cellIs" dxfId="61" priority="85" operator="lessThanOrEqual">
      <formula>0</formula>
    </cfRule>
    <cfRule type="expression" dxfId="60" priority="86">
      <formula>L37&lt;0.01041666665</formula>
    </cfRule>
  </conditionalFormatting>
  <conditionalFormatting sqref="L27">
    <cfRule type="cellIs" dxfId="59" priority="83" operator="lessThanOrEqual">
      <formula>0</formula>
    </cfRule>
    <cfRule type="expression" dxfId="58" priority="84">
      <formula>L38&lt;0.01041666665</formula>
    </cfRule>
  </conditionalFormatting>
  <conditionalFormatting sqref="L28">
    <cfRule type="cellIs" dxfId="57" priority="81" operator="lessThanOrEqual">
      <formula>0</formula>
    </cfRule>
    <cfRule type="expression" dxfId="56" priority="82">
      <formula>L39&lt;0.01041666665</formula>
    </cfRule>
  </conditionalFormatting>
  <conditionalFormatting sqref="O18">
    <cfRule type="cellIs" dxfId="55" priority="79" operator="lessThanOrEqual">
      <formula>0</formula>
    </cfRule>
    <cfRule type="expression" dxfId="54" priority="80">
      <formula>O29&lt;0.01041666665</formula>
    </cfRule>
  </conditionalFormatting>
  <conditionalFormatting sqref="O19">
    <cfRule type="cellIs" dxfId="53" priority="77" operator="lessThanOrEqual">
      <formula>0</formula>
    </cfRule>
    <cfRule type="expression" dxfId="52" priority="78">
      <formula>O30&lt;0.01041666665</formula>
    </cfRule>
  </conditionalFormatting>
  <conditionalFormatting sqref="O20">
    <cfRule type="cellIs" dxfId="51" priority="75" operator="lessThanOrEqual">
      <formula>0</formula>
    </cfRule>
    <cfRule type="expression" dxfId="50" priority="76">
      <formula>O31&lt;0.01041666665</formula>
    </cfRule>
  </conditionalFormatting>
  <conditionalFormatting sqref="O21">
    <cfRule type="cellIs" dxfId="49" priority="73" operator="lessThanOrEqual">
      <formula>0</formula>
    </cfRule>
    <cfRule type="expression" dxfId="48" priority="74">
      <formula>O32&lt;0.01041666665</formula>
    </cfRule>
  </conditionalFormatting>
  <conditionalFormatting sqref="O22">
    <cfRule type="cellIs" dxfId="47" priority="71" operator="lessThanOrEqual">
      <formula>0</formula>
    </cfRule>
    <cfRule type="expression" dxfId="46" priority="72">
      <formula>O33&lt;0.01041666665</formula>
    </cfRule>
  </conditionalFormatting>
  <conditionalFormatting sqref="O23">
    <cfRule type="cellIs" dxfId="45" priority="69" operator="lessThanOrEqual">
      <formula>0</formula>
    </cfRule>
    <cfRule type="expression" dxfId="44" priority="70">
      <formula>O34&lt;0.01041666665</formula>
    </cfRule>
  </conditionalFormatting>
  <conditionalFormatting sqref="O24">
    <cfRule type="cellIs" dxfId="43" priority="67" operator="lessThanOrEqual">
      <formula>0</formula>
    </cfRule>
    <cfRule type="expression" dxfId="42" priority="68">
      <formula>O35&lt;0.01041666665</formula>
    </cfRule>
  </conditionalFormatting>
  <conditionalFormatting sqref="O25">
    <cfRule type="cellIs" dxfId="41" priority="65" operator="lessThanOrEqual">
      <formula>0</formula>
    </cfRule>
    <cfRule type="expression" dxfId="40" priority="66">
      <formula>O36&lt;0.01041666665</formula>
    </cfRule>
  </conditionalFormatting>
  <conditionalFormatting sqref="O26">
    <cfRule type="cellIs" dxfId="39" priority="63" operator="lessThanOrEqual">
      <formula>0</formula>
    </cfRule>
    <cfRule type="expression" dxfId="38" priority="64">
      <formula>O37&lt;0.01041666665</formula>
    </cfRule>
  </conditionalFormatting>
  <conditionalFormatting sqref="O27">
    <cfRule type="cellIs" dxfId="37" priority="61" operator="lessThanOrEqual">
      <formula>0</formula>
    </cfRule>
    <cfRule type="expression" dxfId="36" priority="62">
      <formula>O38&lt;0.01041666665</formula>
    </cfRule>
  </conditionalFormatting>
  <conditionalFormatting sqref="O28">
    <cfRule type="cellIs" dxfId="35" priority="59" operator="lessThanOrEqual">
      <formula>0</formula>
    </cfRule>
    <cfRule type="expression" dxfId="34" priority="60">
      <formula>O39&lt;0.01041666665</formula>
    </cfRule>
  </conditionalFormatting>
  <conditionalFormatting sqref="C11">
    <cfRule type="cellIs" dxfId="33" priority="316" operator="greaterThan">
      <formula>1.70833333</formula>
    </cfRule>
    <cfRule type="cellIs" dxfId="32" priority="317" operator="between">
      <formula>1.458333333</formula>
      <formula>1.708333333</formula>
    </cfRule>
    <cfRule type="cellIs" dxfId="31" priority="318" operator="lessThanOrEqual">
      <formula>1.4583333333</formula>
    </cfRule>
  </conditionalFormatting>
  <conditionalFormatting sqref="D11">
    <cfRule type="cellIs" dxfId="30" priority="29" operator="greaterThan">
      <formula>1.70833333</formula>
    </cfRule>
    <cfRule type="cellIs" dxfId="29" priority="30" operator="between">
      <formula>1.458333333</formula>
      <formula>1.708333333</formula>
    </cfRule>
    <cfRule type="cellIs" dxfId="28" priority="31" operator="lessThanOrEqual">
      <formula>1.4583333333</formula>
    </cfRule>
  </conditionalFormatting>
  <conditionalFormatting sqref="E11">
    <cfRule type="cellIs" dxfId="27" priority="26" operator="greaterThan">
      <formula>1.70833333</formula>
    </cfRule>
    <cfRule type="cellIs" dxfId="26" priority="27" operator="between">
      <formula>1.458333333</formula>
      <formula>1.708333333</formula>
    </cfRule>
    <cfRule type="cellIs" dxfId="25" priority="28" operator="lessThanOrEqual">
      <formula>1.4583333333</formula>
    </cfRule>
  </conditionalFormatting>
  <conditionalFormatting sqref="F11">
    <cfRule type="cellIs" dxfId="24" priority="23" operator="greaterThan">
      <formula>1.70833333</formula>
    </cfRule>
    <cfRule type="cellIs" dxfId="23" priority="24" operator="between">
      <formula>1.458333333</formula>
      <formula>1.708333333</formula>
    </cfRule>
    <cfRule type="cellIs" dxfId="22" priority="25" operator="lessThanOrEqual">
      <formula>1.4583333333</formula>
    </cfRule>
  </conditionalFormatting>
  <conditionalFormatting sqref="G11">
    <cfRule type="cellIs" dxfId="21" priority="20" operator="greaterThan">
      <formula>1.70833333</formula>
    </cfRule>
    <cfRule type="cellIs" dxfId="20" priority="21" operator="between">
      <formula>1.458333333</formula>
      <formula>1.708333333</formula>
    </cfRule>
    <cfRule type="cellIs" dxfId="19" priority="22" operator="lessThanOrEqual">
      <formula>1.4583333333</formula>
    </cfRule>
  </conditionalFormatting>
  <conditionalFormatting sqref="H11">
    <cfRule type="cellIs" dxfId="18" priority="17" operator="greaterThan">
      <formula>1.70833333</formula>
    </cfRule>
    <cfRule type="cellIs" dxfId="17" priority="18" operator="between">
      <formula>1.458333333</formula>
      <formula>1.708333333</formula>
    </cfRule>
    <cfRule type="cellIs" dxfId="16" priority="19" operator="lessThanOrEqual">
      <formula>1.4583333333</formula>
    </cfRule>
  </conditionalFormatting>
  <conditionalFormatting sqref="I11">
    <cfRule type="cellIs" dxfId="15" priority="14" operator="greaterThan">
      <formula>1.70833333</formula>
    </cfRule>
    <cfRule type="cellIs" dxfId="14" priority="15" operator="between">
      <formula>1.458333333</formula>
      <formula>1.708333333</formula>
    </cfRule>
    <cfRule type="cellIs" dxfId="13" priority="16" operator="lessThanOrEqual">
      <formula>1.4583333333</formula>
    </cfRule>
  </conditionalFormatting>
  <conditionalFormatting sqref="J11">
    <cfRule type="cellIs" dxfId="12" priority="11" operator="greaterThan">
      <formula>1.70833333</formula>
    </cfRule>
    <cfRule type="cellIs" dxfId="11" priority="12" operator="between">
      <formula>1.458333333</formula>
      <formula>1.708333333</formula>
    </cfRule>
    <cfRule type="cellIs" dxfId="10" priority="13" operator="lessThanOrEqual">
      <formula>1.4583333333</formula>
    </cfRule>
  </conditionalFormatting>
  <conditionalFormatting sqref="K11">
    <cfRule type="cellIs" dxfId="9" priority="8" operator="greaterThan">
      <formula>1.70833333</formula>
    </cfRule>
    <cfRule type="cellIs" dxfId="8" priority="9" operator="between">
      <formula>1.458333333</formula>
      <formula>1.708333333</formula>
    </cfRule>
    <cfRule type="cellIs" dxfId="7" priority="10" operator="lessThanOrEqual">
      <formula>1.4583333333</formula>
    </cfRule>
  </conditionalFormatting>
  <conditionalFormatting sqref="L11">
    <cfRule type="cellIs" dxfId="6" priority="5" operator="greaterThan">
      <formula>1.70833333</formula>
    </cfRule>
    <cfRule type="cellIs" dxfId="5" priority="6" operator="between">
      <formula>1.458333333</formula>
      <formula>1.708333333</formula>
    </cfRule>
    <cfRule type="cellIs" dxfId="4" priority="7" operator="lessThanOrEqual">
      <formula>1.4583333333</formula>
    </cfRule>
  </conditionalFormatting>
  <conditionalFormatting sqref="M11">
    <cfRule type="cellIs" dxfId="3" priority="2" operator="greaterThan">
      <formula>1.70833333</formula>
    </cfRule>
    <cfRule type="cellIs" dxfId="2" priority="3" operator="between">
      <formula>1.458333333</formula>
      <formula>1.708333333</formula>
    </cfRule>
    <cfRule type="cellIs" dxfId="1" priority="4" operator="lessThanOrEqual">
      <formula>1.4583333333</formula>
    </cfRule>
  </conditionalFormatting>
  <conditionalFormatting sqref="C4:M4">
    <cfRule type="cellIs" dxfId="0" priority="1" operator="equal">
      <formula>0.416666666666667</formula>
    </cfRule>
  </conditionalFormatting>
  <dataValidations count="2">
    <dataValidation allowBlank="1" showInputMessage="1" sqref="B18:O28 C7:M8" xr:uid="{00000000-0002-0000-0600-000000000000}"/>
    <dataValidation type="list" allowBlank="1" showInputMessage="1" showErrorMessage="1" sqref="C6:M6" xr:uid="{00000000-0002-0000-0600-000001000000}">
      <formula1>Pos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Valider">
                <anchor moveWithCells="1" sizeWithCells="1">
                  <from>
                    <xdr:col>13</xdr:col>
                    <xdr:colOff>285750</xdr:colOff>
                    <xdr:row>5</xdr:row>
                    <xdr:rowOff>161925</xdr:rowOff>
                  </from>
                  <to>
                    <xdr:col>15</xdr:col>
                    <xdr:colOff>85725</xdr:colOff>
                    <xdr:row>5</xdr:row>
                    <xdr:rowOff>428625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2000000}">
          <x14:formula1>
            <xm:f>Paramètres!$D$2</xm:f>
          </x14:formula1>
          <xm:sqref>G1:H1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H15"/>
  <sheetViews>
    <sheetView workbookViewId="0">
      <selection activeCell="F19" sqref="F19"/>
    </sheetView>
  </sheetViews>
  <sheetFormatPr baseColWidth="10" defaultRowHeight="15" x14ac:dyDescent="0.25"/>
  <cols>
    <col min="4" max="4" width="15.7109375" bestFit="1" customWidth="1"/>
    <col min="8" max="8" width="22.5703125" customWidth="1"/>
  </cols>
  <sheetData>
    <row r="1" spans="1:8" x14ac:dyDescent="0.25">
      <c r="A1" t="s">
        <v>1</v>
      </c>
      <c r="B1" t="s">
        <v>22</v>
      </c>
      <c r="C1" t="s">
        <v>23</v>
      </c>
      <c r="D1" t="s">
        <v>24</v>
      </c>
      <c r="E1" t="s">
        <v>16</v>
      </c>
      <c r="F1" t="s">
        <v>17</v>
      </c>
      <c r="G1" t="s">
        <v>2</v>
      </c>
      <c r="H1" t="s">
        <v>33</v>
      </c>
    </row>
    <row r="2" spans="1:8" x14ac:dyDescent="0.25">
      <c r="A2" t="s">
        <v>9</v>
      </c>
      <c r="B2" t="s">
        <v>12</v>
      </c>
      <c r="C2" t="s">
        <v>4</v>
      </c>
      <c r="D2" s="1">
        <f ca="1">NOW()</f>
        <v>44196.158218402779</v>
      </c>
      <c r="E2" t="s">
        <v>44</v>
      </c>
      <c r="F2" t="s">
        <v>44</v>
      </c>
      <c r="G2" t="s">
        <v>18</v>
      </c>
      <c r="H2" s="14">
        <v>0.25</v>
      </c>
    </row>
    <row r="3" spans="1:8" x14ac:dyDescent="0.25">
      <c r="A3" t="s">
        <v>7</v>
      </c>
      <c r="B3" t="s">
        <v>9</v>
      </c>
      <c r="C3" t="s">
        <v>5</v>
      </c>
      <c r="E3" t="s">
        <v>55</v>
      </c>
      <c r="F3" t="s">
        <v>62</v>
      </c>
      <c r="G3" t="s">
        <v>19</v>
      </c>
      <c r="H3" s="31">
        <v>1.4583333333333333</v>
      </c>
    </row>
    <row r="4" spans="1:8" x14ac:dyDescent="0.25">
      <c r="A4" t="s">
        <v>10</v>
      </c>
      <c r="B4" t="s">
        <v>7</v>
      </c>
      <c r="C4" t="s">
        <v>15</v>
      </c>
      <c r="D4" t="s">
        <v>25</v>
      </c>
      <c r="E4" t="s">
        <v>56</v>
      </c>
      <c r="F4" t="s">
        <v>56</v>
      </c>
      <c r="G4" s="2"/>
      <c r="H4" s="31">
        <v>1.7083333333333333</v>
      </c>
    </row>
    <row r="5" spans="1:8" x14ac:dyDescent="0.25">
      <c r="A5" t="s">
        <v>8</v>
      </c>
      <c r="B5" t="s">
        <v>10</v>
      </c>
      <c r="C5" t="s">
        <v>3</v>
      </c>
      <c r="D5" s="1">
        <f ca="1">D2-TIME(1,0,0)</f>
        <v>44196.116551736115</v>
      </c>
      <c r="E5" t="s">
        <v>60</v>
      </c>
      <c r="F5" t="s">
        <v>63</v>
      </c>
      <c r="G5" s="2"/>
      <c r="H5" s="14">
        <v>0.375</v>
      </c>
    </row>
    <row r="6" spans="1:8" x14ac:dyDescent="0.25">
      <c r="A6" t="s">
        <v>14</v>
      </c>
      <c r="B6" t="s">
        <v>8</v>
      </c>
      <c r="C6" t="s">
        <v>21</v>
      </c>
      <c r="E6" t="s">
        <v>48</v>
      </c>
      <c r="F6" t="s">
        <v>48</v>
      </c>
      <c r="G6" s="2"/>
      <c r="H6" s="14">
        <v>0.41666666666666669</v>
      </c>
    </row>
    <row r="7" spans="1:8" x14ac:dyDescent="0.25">
      <c r="A7" t="s">
        <v>12</v>
      </c>
      <c r="B7" t="s">
        <v>14</v>
      </c>
      <c r="C7" t="s">
        <v>13</v>
      </c>
      <c r="E7" t="s">
        <v>57</v>
      </c>
      <c r="F7" t="s">
        <v>64</v>
      </c>
      <c r="G7" s="2"/>
    </row>
    <row r="8" spans="1:8" x14ac:dyDescent="0.25">
      <c r="A8" t="s">
        <v>6</v>
      </c>
      <c r="B8" t="s">
        <v>11</v>
      </c>
      <c r="C8" t="s">
        <v>6</v>
      </c>
      <c r="E8" t="s">
        <v>50</v>
      </c>
      <c r="F8" t="s">
        <v>65</v>
      </c>
      <c r="G8" s="2"/>
    </row>
    <row r="9" spans="1:8" x14ac:dyDescent="0.25">
      <c r="A9" t="s">
        <v>11</v>
      </c>
      <c r="E9" t="s">
        <v>51</v>
      </c>
    </row>
    <row r="10" spans="1:8" x14ac:dyDescent="0.25">
      <c r="A10" t="s">
        <v>13</v>
      </c>
      <c r="E10" t="s">
        <v>61</v>
      </c>
    </row>
    <row r="11" spans="1:8" x14ac:dyDescent="0.25">
      <c r="A11" t="s">
        <v>21</v>
      </c>
      <c r="E11" t="s">
        <v>66</v>
      </c>
    </row>
    <row r="12" spans="1:8" x14ac:dyDescent="0.25">
      <c r="A12" t="s">
        <v>3</v>
      </c>
    </row>
    <row r="13" spans="1:8" x14ac:dyDescent="0.25">
      <c r="A13" t="s">
        <v>15</v>
      </c>
    </row>
    <row r="14" spans="1:8" x14ac:dyDescent="0.25">
      <c r="A14" t="s">
        <v>5</v>
      </c>
    </row>
    <row r="15" spans="1:8" x14ac:dyDescent="0.25">
      <c r="A15" t="s">
        <v>4</v>
      </c>
    </row>
  </sheetData>
  <sortState xmlns:xlrd2="http://schemas.microsoft.com/office/spreadsheetml/2017/richdata2" ref="D16:D23">
    <sortCondition ref="D1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16</vt:i4>
      </vt:variant>
    </vt:vector>
  </HeadingPairs>
  <TitlesOfParts>
    <vt:vector size="24" baseType="lpstr">
      <vt:lpstr>Samedi</vt:lpstr>
      <vt:lpstr>Dimanche</vt:lpstr>
      <vt:lpstr>Lundi</vt:lpstr>
      <vt:lpstr>Mardi</vt:lpstr>
      <vt:lpstr>Mercredi</vt:lpstr>
      <vt:lpstr>Jeudi</vt:lpstr>
      <vt:lpstr>Vendredi</vt:lpstr>
      <vt:lpstr>Paramètres</vt:lpstr>
      <vt:lpstr>Bodèle</vt:lpstr>
      <vt:lpstr>Calmettes</vt:lpstr>
      <vt:lpstr>Chef_de_quart</vt:lpstr>
      <vt:lpstr>Contrôleur</vt:lpstr>
      <vt:lpstr>Duclos</vt:lpstr>
      <vt:lpstr>Léonard</vt:lpstr>
      <vt:lpstr>Leteurtrois</vt:lpstr>
      <vt:lpstr>Maurice</vt:lpstr>
      <vt:lpstr>Montorio</vt:lpstr>
      <vt:lpstr>Pos</vt:lpstr>
      <vt:lpstr>Pos_in</vt:lpstr>
      <vt:lpstr>Pos_out</vt:lpstr>
      <vt:lpstr>Teyssier</vt:lpstr>
      <vt:lpstr>Vallot</vt:lpstr>
      <vt:lpstr>Vermorel</vt:lpstr>
      <vt:lpstr>Zones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 Julien ADJ</dc:creator>
  <cp:lastModifiedBy>Yves</cp:lastModifiedBy>
  <cp:lastPrinted>2020-12-14T14:12:44Z</cp:lastPrinted>
  <dcterms:created xsi:type="dcterms:W3CDTF">2020-10-21T11:43:43Z</dcterms:created>
  <dcterms:modified xsi:type="dcterms:W3CDTF">2020-12-31T02:47:55Z</dcterms:modified>
</cp:coreProperties>
</file>