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50BC7E95-42CF-4A10-9C76-D3BC5C6AB5CE}" xr6:coauthVersionLast="45" xr6:coauthVersionMax="45" xr10:uidLastSave="{00000000-0000-0000-0000-000000000000}"/>
  <bookViews>
    <workbookView xWindow="-120" yWindow="-120" windowWidth="29040" windowHeight="15840" xr2:uid="{6CC38BD4-38EB-4FA4-AA2A-FF659A6C266F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9" i="1" l="1"/>
  <c r="A3" i="1"/>
  <c r="H2" i="1" l="1"/>
  <c r="G2" i="1"/>
  <c r="F2" i="1"/>
  <c r="E2" i="1"/>
  <c r="A2" i="1" s="1"/>
  <c r="D2" i="1"/>
  <c r="C2" i="1"/>
</calcChain>
</file>

<file path=xl/sharedStrings.xml><?xml version="1.0" encoding="utf-8"?>
<sst xmlns="http://schemas.openxmlformats.org/spreadsheetml/2006/main" count="295" uniqueCount="284">
  <si>
    <t>Nom</t>
  </si>
  <si>
    <t>Référence</t>
  </si>
  <si>
    <t>Finition</t>
  </si>
  <si>
    <t>Teinte des LED</t>
  </si>
  <si>
    <t>Faisceau</t>
  </si>
  <si>
    <t>Esthétique</t>
  </si>
  <si>
    <t>Famille</t>
  </si>
  <si>
    <t>Intensité</t>
  </si>
  <si>
    <t>ID</t>
  </si>
  <si>
    <t>FAMILLE</t>
  </si>
  <si>
    <t>INTENSITE</t>
  </si>
  <si>
    <t>MATERIAU</t>
  </si>
  <si>
    <t>TEINTE DE LED</t>
  </si>
  <si>
    <t>FAISCEAU</t>
  </si>
  <si>
    <t>ESTHETIQUE</t>
  </si>
  <si>
    <t>PR30103F010AA</t>
  </si>
  <si>
    <t>TC</t>
  </si>
  <si>
    <t>TCHITCHOU</t>
  </si>
  <si>
    <t>24VDC</t>
  </si>
  <si>
    <t>01</t>
  </si>
  <si>
    <t>Aluminium</t>
  </si>
  <si>
    <t>D</t>
  </si>
  <si>
    <t>2700K</t>
  </si>
  <si>
    <t>003</t>
  </si>
  <si>
    <t>3°</t>
  </si>
  <si>
    <t>AA</t>
  </si>
  <si>
    <t>Rond</t>
  </si>
  <si>
    <t>NL</t>
  </si>
  <si>
    <t>NANOLIGHT</t>
  </si>
  <si>
    <t>230VAC</t>
  </si>
  <si>
    <t>02</t>
  </si>
  <si>
    <t>Inox 316L</t>
  </si>
  <si>
    <t>C</t>
  </si>
  <si>
    <t>3000K</t>
  </si>
  <si>
    <t>006</t>
  </si>
  <si>
    <t>6°</t>
  </si>
  <si>
    <t>AC</t>
  </si>
  <si>
    <t>Carré</t>
  </si>
  <si>
    <t>MC</t>
  </si>
  <si>
    <t>MICROLIGHT</t>
  </si>
  <si>
    <t>350-700mA</t>
  </si>
  <si>
    <t>07</t>
  </si>
  <si>
    <t>Bronze</t>
  </si>
  <si>
    <t>N</t>
  </si>
  <si>
    <t>4000K</t>
  </si>
  <si>
    <t>010</t>
  </si>
  <si>
    <t>10°</t>
  </si>
  <si>
    <t>AE</t>
  </si>
  <si>
    <t>Arasant</t>
  </si>
  <si>
    <t>MI</t>
  </si>
  <si>
    <t>MINOS</t>
  </si>
  <si>
    <t>350mA</t>
  </si>
  <si>
    <t>06</t>
  </si>
  <si>
    <t>Laiton</t>
  </si>
  <si>
    <t>F</t>
  </si>
  <si>
    <t>6000K</t>
  </si>
  <si>
    <t>016</t>
  </si>
  <si>
    <t>16°</t>
  </si>
  <si>
    <t>AG</t>
  </si>
  <si>
    <t>1 sortie</t>
  </si>
  <si>
    <t>CO</t>
  </si>
  <si>
    <t>COSI</t>
  </si>
  <si>
    <t>Casquette de concentration de flux</t>
  </si>
  <si>
    <t>13</t>
  </si>
  <si>
    <t>Noir</t>
  </si>
  <si>
    <t>R</t>
  </si>
  <si>
    <t>ROUGE</t>
  </si>
  <si>
    <t>025</t>
  </si>
  <si>
    <t>25°</t>
  </si>
  <si>
    <t>AH</t>
  </si>
  <si>
    <t>2 sorties</t>
  </si>
  <si>
    <t>IC</t>
  </si>
  <si>
    <t>ICONE</t>
  </si>
  <si>
    <t>Fourreau de scellement</t>
  </si>
  <si>
    <t>11</t>
  </si>
  <si>
    <t>Vert</t>
  </si>
  <si>
    <t>G</t>
  </si>
  <si>
    <t>VERT</t>
  </si>
  <si>
    <t>040</t>
  </si>
  <si>
    <t>40°</t>
  </si>
  <si>
    <t>AI</t>
  </si>
  <si>
    <t>4 sorties</t>
  </si>
  <si>
    <t>GA</t>
  </si>
  <si>
    <t>GAIA</t>
  </si>
  <si>
    <t>Fourreau de scellement anti-vandalisme</t>
  </si>
  <si>
    <t>08</t>
  </si>
  <si>
    <t>Blanc</t>
  </si>
  <si>
    <t>B</t>
  </si>
  <si>
    <t>BLEU</t>
  </si>
  <si>
    <t>045</t>
  </si>
  <si>
    <t>45°</t>
  </si>
  <si>
    <t>BD</t>
  </si>
  <si>
    <t>Sur lyre</t>
  </si>
  <si>
    <t>PR</t>
  </si>
  <si>
    <t>PRIMA</t>
  </si>
  <si>
    <t>Fourreau de scellement INOX 316L</t>
  </si>
  <si>
    <t>A</t>
  </si>
  <si>
    <t>AMBRE</t>
  </si>
  <si>
    <t>060</t>
  </si>
  <si>
    <t>60°</t>
  </si>
  <si>
    <t>DG</t>
  </si>
  <si>
    <t>180°</t>
  </si>
  <si>
    <t>ET</t>
  </si>
  <si>
    <t>ETHER</t>
  </si>
  <si>
    <t>Fourreau de scellement LINER INOX316L</t>
  </si>
  <si>
    <t>Z</t>
  </si>
  <si>
    <t>RGBW</t>
  </si>
  <si>
    <t>115</t>
  </si>
  <si>
    <t>115°</t>
  </si>
  <si>
    <t>DH</t>
  </si>
  <si>
    <t>360°</t>
  </si>
  <si>
    <t>EV</t>
  </si>
  <si>
    <t>EVOLUTION</t>
  </si>
  <si>
    <t>Griffes de fixation en INOX 316L</t>
  </si>
  <si>
    <t>510</t>
  </si>
  <si>
    <t>10x42°</t>
  </si>
  <si>
    <t>CE</t>
  </si>
  <si>
    <t>344mm</t>
  </si>
  <si>
    <t>NY</t>
  </si>
  <si>
    <t>NYX</t>
  </si>
  <si>
    <t>Grille coupe-flux</t>
  </si>
  <si>
    <t>520</t>
  </si>
  <si>
    <t>Elliptique</t>
  </si>
  <si>
    <t>CF</t>
  </si>
  <si>
    <t>645mm</t>
  </si>
  <si>
    <t>UF</t>
  </si>
  <si>
    <t>UFO</t>
  </si>
  <si>
    <t>Grille nid d'abeille</t>
  </si>
  <si>
    <t>530</t>
  </si>
  <si>
    <t>40x120°</t>
  </si>
  <si>
    <t>CG</t>
  </si>
  <si>
    <t>946mm</t>
  </si>
  <si>
    <t>OA</t>
  </si>
  <si>
    <t>ORAS</t>
  </si>
  <si>
    <t>Option chrome</t>
  </si>
  <si>
    <t>DA</t>
  </si>
  <si>
    <t>A visser</t>
  </si>
  <si>
    <t>OR</t>
  </si>
  <si>
    <t>ORION</t>
  </si>
  <si>
    <t>Option dorure</t>
  </si>
  <si>
    <t>1M</t>
  </si>
  <si>
    <t>1m</t>
  </si>
  <si>
    <t>VI</t>
  </si>
  <si>
    <t>VISION</t>
  </si>
  <si>
    <t>Peinture RAL sur demande</t>
  </si>
  <si>
    <t>2M</t>
  </si>
  <si>
    <t>2m</t>
  </si>
  <si>
    <t>HR</t>
  </si>
  <si>
    <t>HORIZON</t>
  </si>
  <si>
    <t>Ressorts de fixation</t>
  </si>
  <si>
    <t>3M</t>
  </si>
  <si>
    <t>3m</t>
  </si>
  <si>
    <t>EX</t>
  </si>
  <si>
    <t>EXOCET</t>
  </si>
  <si>
    <t>Tétine d'arret d'eau</t>
  </si>
  <si>
    <t>XX</t>
  </si>
  <si>
    <t>Sur mesure</t>
  </si>
  <si>
    <t>ZA</t>
  </si>
  <si>
    <t>ZENITH</t>
  </si>
  <si>
    <t>BG</t>
  </si>
  <si>
    <t>A planter</t>
  </si>
  <si>
    <t>AZ</t>
  </si>
  <si>
    <t>ALPHA ZENITH</t>
  </si>
  <si>
    <t>BC</t>
  </si>
  <si>
    <t>Tige 60cm</t>
  </si>
  <si>
    <t>MZ</t>
  </si>
  <si>
    <t>MICRO ZENITH</t>
  </si>
  <si>
    <t>BB</t>
  </si>
  <si>
    <t>Fixation murale</t>
  </si>
  <si>
    <t>ZB</t>
  </si>
  <si>
    <t>MACRO ZENITH</t>
  </si>
  <si>
    <t>BA</t>
  </si>
  <si>
    <t>Fixation dans fourreau</t>
  </si>
  <si>
    <t>ZC</t>
  </si>
  <si>
    <t>ULTRA ZENITH</t>
  </si>
  <si>
    <t>CH</t>
  </si>
  <si>
    <t>400mm</t>
  </si>
  <si>
    <t>PY</t>
  </si>
  <si>
    <t>PYRO</t>
  </si>
  <si>
    <t>CI</t>
  </si>
  <si>
    <t>800mm</t>
  </si>
  <si>
    <t>OG</t>
  </si>
  <si>
    <t>OGIVE</t>
  </si>
  <si>
    <t>MN</t>
  </si>
  <si>
    <t>MINILIGHT</t>
  </si>
  <si>
    <t>PX</t>
  </si>
  <si>
    <t>PRIMEX</t>
  </si>
  <si>
    <t>FU</t>
  </si>
  <si>
    <t>FUSION</t>
  </si>
  <si>
    <t>TR</t>
  </si>
  <si>
    <t>TRITON</t>
  </si>
  <si>
    <t>PH</t>
  </si>
  <si>
    <t>PHAROS</t>
  </si>
  <si>
    <t>AR</t>
  </si>
  <si>
    <t>ARIANE</t>
  </si>
  <si>
    <t>LN</t>
  </si>
  <si>
    <t>LINE</t>
  </si>
  <si>
    <t>PC</t>
  </si>
  <si>
    <t>PICO</t>
  </si>
  <si>
    <t>CB</t>
  </si>
  <si>
    <t>CUBIC</t>
  </si>
  <si>
    <t>AU</t>
  </si>
  <si>
    <t>AURA</t>
  </si>
  <si>
    <t>LA</t>
  </si>
  <si>
    <t>LASER</t>
  </si>
  <si>
    <t>TH</t>
  </si>
  <si>
    <t>THEIA</t>
  </si>
  <si>
    <t>FL</t>
  </si>
  <si>
    <t>FLAMME</t>
  </si>
  <si>
    <t>TU</t>
  </si>
  <si>
    <t>TULIPA</t>
  </si>
  <si>
    <t>HE</t>
  </si>
  <si>
    <t>HEMERA</t>
  </si>
  <si>
    <t>SO</t>
  </si>
  <si>
    <t>SOTERIA</t>
  </si>
  <si>
    <t>HI</t>
  </si>
  <si>
    <t>HIPPOCAMPE</t>
  </si>
  <si>
    <t>DR</t>
  </si>
  <si>
    <t>DRAGONNET</t>
  </si>
  <si>
    <t>NE</t>
  </si>
  <si>
    <t>NEMO</t>
  </si>
  <si>
    <t>SI</t>
  </si>
  <si>
    <t>SILURE</t>
  </si>
  <si>
    <t>BL</t>
  </si>
  <si>
    <t>BLADE</t>
  </si>
  <si>
    <t>TA</t>
  </si>
  <si>
    <t>TALOS</t>
  </si>
  <si>
    <t>OP</t>
  </si>
  <si>
    <t>ORPHIE</t>
  </si>
  <si>
    <t>BI</t>
  </si>
  <si>
    <t>BALLISTE</t>
  </si>
  <si>
    <t>FI</t>
  </si>
  <si>
    <t>FICANAS</t>
  </si>
  <si>
    <t>PA</t>
  </si>
  <si>
    <t>PANTAI</t>
  </si>
  <si>
    <t>BAIETA</t>
  </si>
  <si>
    <t>BE</t>
  </si>
  <si>
    <t>BELUGE</t>
  </si>
  <si>
    <t>IS</t>
  </si>
  <si>
    <t>ISSA</t>
  </si>
  <si>
    <t>RA</t>
  </si>
  <si>
    <t>RATAPIGNATA</t>
  </si>
  <si>
    <t>RO</t>
  </si>
  <si>
    <t>ROYA</t>
  </si>
  <si>
    <t>CA</t>
  </si>
  <si>
    <t>CALU</t>
  </si>
  <si>
    <t>PAILLON</t>
  </si>
  <si>
    <t>VE</t>
  </si>
  <si>
    <t>VESUIBIO</t>
  </si>
  <si>
    <t>GL</t>
  </si>
  <si>
    <t>GALERNE</t>
  </si>
  <si>
    <t>EL</t>
  </si>
  <si>
    <t>ELLYN</t>
  </si>
  <si>
    <t>PO</t>
  </si>
  <si>
    <t>POSEIDON</t>
  </si>
  <si>
    <t>PL</t>
  </si>
  <si>
    <t>POLYNESIA</t>
  </si>
  <si>
    <t>AL</t>
  </si>
  <si>
    <t>ALICIA</t>
  </si>
  <si>
    <t>MA</t>
  </si>
  <si>
    <t>MANON</t>
  </si>
  <si>
    <t>YO</t>
  </si>
  <si>
    <t>YOUNES</t>
  </si>
  <si>
    <t>DAUPHIN</t>
  </si>
  <si>
    <t>PI</t>
  </si>
  <si>
    <t>PILAS</t>
  </si>
  <si>
    <t>CT</t>
  </si>
  <si>
    <t>CHANTERELLE TOP</t>
  </si>
  <si>
    <t>CM</t>
  </si>
  <si>
    <t>CHANTERELLE MINI</t>
  </si>
  <si>
    <t>ML</t>
  </si>
  <si>
    <t>MELINA</t>
  </si>
  <si>
    <t>MS</t>
  </si>
  <si>
    <t>MISTRAL</t>
  </si>
  <si>
    <t>FA</t>
  </si>
  <si>
    <t>FAROU</t>
  </si>
  <si>
    <t>AD</t>
  </si>
  <si>
    <t>ANDREA</t>
  </si>
  <si>
    <t>MY</t>
  </si>
  <si>
    <t>MYLAN</t>
  </si>
  <si>
    <t>CL</t>
  </si>
  <si>
    <t>CALISTA</t>
  </si>
  <si>
    <t>AN</t>
  </si>
  <si>
    <t>ANTONIN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</si>
</sst>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indexed="8"/>
      <name val="Arial"/>
      <family val="2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2"/>
      <color rgb="FF1E1E1E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theme="2" tint="-0.249977111117893"/>
        <bgColor indexed="8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Font="1" applyFill="1"/>
    <xf numFmtId="0" fontId="2" fillId="3" borderId="0" xfId="0" applyFont="1" applyFill="1"/>
    <xf numFmtId="0" fontId="0" fillId="4" borderId="1" xfId="0" applyFill="1" applyBorder="1"/>
    <xf numFmtId="0" fontId="3" fillId="0" borderId="0" xfId="0" applyFont="1"/>
    <xf numFmtId="0" fontId="3" fillId="5" borderId="0" xfId="0" applyFont="1" applyFill="1" applyProtection="1">
      <protection locked="0"/>
    </xf>
    <xf numFmtId="1" fontId="0" fillId="0" borderId="0" xfId="0" applyNumberFormat="1"/>
    <xf numFmtId="49" fontId="0" fillId="0" borderId="0" xfId="0" quotePrefix="1" applyNumberFormat="1"/>
    <xf numFmtId="0" fontId="0" fillId="0" borderId="0" xfId="0" quotePrefix="1"/>
    <xf numFmtId="2" fontId="0" fillId="0" borderId="0" xfId="0" quotePrefix="1" applyNumberFormat="1"/>
    <xf numFmtId="0" fontId="4" fillId="0" borderId="0" xfId="0" applyFont="1"/>
    <xf numFmtId="0" fontId="3" fillId="6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4B0743-6D48-4825-9616-82C9FF95DA97}">
  <sheetPr codeName="Sheet1"/>
  <dimension ref="A1:Z78"/>
  <sheetViews>
    <sheetView tabSelected="1" workbookViewId="0">
      <selection activeCell="D22" sqref="D22"/>
    </sheetView>
  </sheetViews>
  <sheetFormatPr baseColWidth="10" defaultColWidth="8.85546875" defaultRowHeight="15" x14ac:dyDescent="0.25"/>
  <cols>
    <col min="1" max="1" width="54.140625" bestFit="1" customWidth="1"/>
    <col min="2" max="2" width="17.28515625" bestFit="1" customWidth="1"/>
    <col min="8" max="8" width="14.85546875" bestFit="1" customWidth="1"/>
    <col min="10" max="10" width="8.28515625" bestFit="1" customWidth="1"/>
    <col min="11" max="11" width="18" bestFit="1" customWidth="1"/>
    <col min="13" max="14" width="37.5703125" bestFit="1" customWidth="1"/>
    <col min="16" max="16" width="6.5703125" customWidth="1"/>
    <col min="17" max="17" width="10.85546875" bestFit="1" customWidth="1"/>
    <col min="19" max="19" width="2.85546875" bestFit="1" customWidth="1"/>
    <col min="20" max="20" width="13.42578125" bestFit="1" customWidth="1"/>
    <col min="22" max="22" width="4" bestFit="1" customWidth="1"/>
    <col min="23" max="23" width="9.5703125" bestFit="1" customWidth="1"/>
    <col min="25" max="25" width="3.7109375" bestFit="1" customWidth="1"/>
    <col min="26" max="26" width="21.140625" bestFit="1" customWidth="1"/>
  </cols>
  <sheetData>
    <row r="1" spans="1:2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J1" s="3" t="s">
        <v>8</v>
      </c>
      <c r="K1" s="3" t="s">
        <v>9</v>
      </c>
      <c r="M1" s="3" t="s">
        <v>8</v>
      </c>
      <c r="N1" s="3" t="s">
        <v>10</v>
      </c>
      <c r="P1" s="3" t="s">
        <v>8</v>
      </c>
      <c r="Q1" s="3" t="s">
        <v>11</v>
      </c>
      <c r="S1" s="3" t="s">
        <v>8</v>
      </c>
      <c r="T1" s="3" t="s">
        <v>12</v>
      </c>
      <c r="V1" s="3" t="s">
        <v>8</v>
      </c>
      <c r="W1" s="3" t="s">
        <v>13</v>
      </c>
      <c r="Y1" s="3" t="s">
        <v>8</v>
      </c>
      <c r="Z1" s="3" t="s">
        <v>14</v>
      </c>
    </row>
    <row r="2" spans="1:26" x14ac:dyDescent="0.25">
      <c r="A2" s="4" t="str">
        <f>IF(B2="","",G2&amp; H2&amp;C2&amp;D2&amp;E2&amp;F2)</f>
        <v>PRIMA, 350mA-700mA, Aluminium, 6000°K, 10°, Rond</v>
      </c>
      <c r="B2" s="5" t="s">
        <v>15</v>
      </c>
      <c r="C2" t="str">
        <f>IF(MID(B2,6,1)="","",IF(MID(B2,4,2)="01",", Aluminium",IF(MID(B2,4,2)="02",", Inox 316L",IF(MID(B2,4,2)="07",", Bronze",IF(MID(B2,4,2)="06",", Laiton",IF(MID(B2,4,2)="13",", Noir",IF(MID(B2,4,2)="11",", Vert",IF(MID(B2,4,2)="08",", Blanc",""))))))))</f>
        <v>, Aluminium</v>
      </c>
      <c r="D2" t="str">
        <f>IF(MID(B2,8,1)="F",", 6000°K",IF(MID(B2,8,1)="N",", 4000°K",IF(MID(B2,8,1)="C",", 3000°K",IF(MID(B2,8,1)="D",", 2700°K",IF(MID(B2,8,1)="R",", Rouge",IF(MID(B2,8,1)="V",", Vert",IF(MID(B2,8,1)="B",", Bleu",IF(MID(B2,8,1)="Z",", RGBW",""))))))))&amp;IF(MID(B2,8,1)="A",", Ambre",IF(MID(B2,8,1)="X",", Blanc Dynamique",""))</f>
        <v>, 6000°K</v>
      </c>
      <c r="E2" t="str">
        <f>IF(MID(B2,9,3)="003",", 3°",IF(MID(B2,9,3)="006",", 6°",IF(MID(B2,9,3)="010",", 10°",IF(MID(B2,9,3)="016",", 16°",IF(MID(B2,9,3)="025",", 25°",IF(MID(B2,9,3)="040",", 40°",IF(MID(B2,9,3)="045",", 45°","")))))))&amp;IF(MID(B2,9,3)="060",", 60°",IF(MID(B2,9,3)="115",", 115°",IF(MID(B2,9,3)="510",", 10x42°",IF(MID(B2,9,3)="520",", Elliptique",IF(MID(B2,9,3)="530",", 40x120°","")))))</f>
        <v>, 10°</v>
      </c>
      <c r="F2" t="str">
        <f>IF(MID(B2,12,2)="AA",", Rond",IF(MID(B2,12,2)="AC",", Carré",IF(MID(B2,12,2)="AE",", Rond arasant",IF(MID(B2,12,2)="DA",", À visser",IF(MID(B2,12,2)="BB",", Fixation murale",IF(MID(B2,12,2)="BA",", Fixation dans fourreau",""))))))&amp;IF(MID(B2,12,2)="AG",", 1 sortie",IF(MID(B2,12,2)="AH",", 2 sorties",IF(MID(B2,12,2)="AI",", 4 sorties",IF(MID(B2,12,2)="BD",", Sur lyre",IF(MID(B2,12,2)="BC",", Tige de 60cm",IF(MID(B2,12,2)="BG",", À planter",""))))))&amp;IF(MID(B2,12,2)="DG",", 180°",IF(MID(B2,12,2)="DH",", 360°",IF(MID(B2,12,2)="1M",", 1 mètre",IF(MID(B2,12,2)="2M",", 2 mètres",IF(MID(B2,12,2)="3M",", 3 mètres",""))))&amp;IF(MID(B2,12,2)="CE",", L344mm",IF(MID(B2,12,2)="CF",", L645mm",IF(MID(B2,12,2)="CG",", L946mm",IF(MID(B2,12,2)="CH",", L400mm",IF(MID(B2,12,2)="CI",", L800mm",""))))))</f>
        <v>, Rond</v>
      </c>
      <c r="G2" t="str">
        <f>IF(LEFT(B2,2)="TC","TCHITCHOU",IF(LEFT(B2,2)="NL","NANOLIGHT",IF(LEFT(B2,2)="MC","MICROLIGHT",IF(LEFT(B2,2)="MI","MINOS",IF(LEFT(B2,2)="CO","COSI",IF(LEFT(B2,2)="IC","ICONE",IF(LEFT(B2,2)="GA","GAIA",IF(LEFT(B2,2)="PR","PRIMA",IF(LEFT(B2,2)="ET","ETHER",IF(LEFT(B2,2)="EV","EVOLUTION",IF(LEFT(B2,2)="NY","NYX",IF(LEFT(B2,2)="UF","UFO",IF(LEFT(B2,2)="OA","ORAS",IF(LEFT(B2,2)="OR","ORION",IF(LEFT(B2,2)="VI","VISION",IF(LEFT(B2,2)="HR","HORIZON",IF(LEFT(B2,2)="EX","EXOCET",IF(LEFT(B2,2)="AZ","ALPHA ZENITH",IF(LEFT(B2,2)="MZ","MICRO ZENITH",IF(LEFT(B2,2)="ZA","ZENITH",IF(LEFT(B2,2)="ZB","MACRO ZENITH",IF(LEFT(B2,2)="ZC","ULTRA ZENITH",IF(LEFT(B2,2)="PY","PYRO",IF(LEFT(B2,2)="OG","OGIVE",IF(LEFT(B2,2)="MN","MINILIGHT",IF(LEFT(B2,2)="PX","PRIMEX",IF(LEFT(B2,2)="FU","FUSION",IF(LEFT(B2,2)="TR","TRITON",IF(LEFT(B2,2)="PH","PHAROS",IF(LEFT(B2,2)="AR","ARIANE",IF(LEFT(B2,2)="HD","HADES",IF(LEFT(B2,2)="LN","LINE",IF(LEFT(B2,2)="PC","PICO",IF(LEFT(B2,2)="CB","CUBIC",IF(LEFT(B2,2)="AU","AURA",IF(LEFT(B2,2)="LA","LASER",IF(LEFT(B2,2)="TH","THEIA",IF(LEFT(B2,2)="FL","FLAMME",IF(LEFT(B2,2)="TU","TULIPA",IF(LEFT(B2,2)="HE","HEMERA",IF(LEFT(B2,2)="SO","SOTERIA",IF(LEFT(B2,2)="HI","HIPPOCAMPE",IF(LEFT(B2,2)="DR","DRAGONNET",IF(LEFT(B2,2)="NE","NEMO",IF(LEFT(B2,2)="SI","SILURE",IF(LEFT(B2,2)="BL","BLADE",IF(LEFT(B2,2)="TA","TALOS",IF(LEFT(B2,2)="OP","ORPHIE",IF(LEFT(B2,2)="BI","BALLISTE",IF(LEFT(B2,2)="FI","FICANAS",IF(LEFT(B2,2)="PA","PANTAI",IF(LEFT(B2,2)="BA","BAIETA",IF(LEFT(B2,2)="BE","BELUGE",IF(LEFT(B2,2)="IS","ISSA",IF(LEFT(B2,2)="RA","RATAPIGNATA",IF(LEFT(B2,2)="RO","ROYA",IF(LEFT(B2,2)="CA","CALU",IF(LEFT(B2,2)="PA","PAILLON",""))))))))))))))))))))))))))))))))))))))))))))))))))))))))))</f>
        <v>PRIMA</v>
      </c>
      <c r="H2" t="str">
        <f>IF(MID(B2,3,1)="2",", 350mA",IF(MID(B2,3,1)="3",", 350mA-700mA",IF(MID(B2,3,1)="0",", 24VDC",IF(MID(B2,3,1)="5",", 230VAC",IF(MID(B2,3,3)="800",", Fourreau de scellement",IF(MID(B2,3,3)="801",", Fourreau de scellement anti-vandalisme",IF(MID(B2,3,3)="802",", Ressorts de fixation",IF(MID(B2,3,3)="700",", option peinture  : RAL sur demande",IF(MID(B2,3,3)="701",", option dorure",IF(MID(B2,3,3)="702",", option chrome",IF(MID(B2,3,3)="600",", Fourreau de scellement INOX 316L",IF(MID(B2,3,3)="601",", Fourreau de scellement INOX 316L pour liner",IF(MID(B2,3,3)="602",", Tétine d'arret d'eau",IF(MID(B2,3,3)="603",", Griffes de fixation en INOX 316L",IF(MID(B2,3,3)="900",", Grille nid d'abeille",IF(MID(B2,3,3)="901",", Grille coupe-flux",IF(MID(B2,3,3)="902",", Casquette de concentration de flux","")))))))))))))))))</f>
        <v>, 350mA-700mA</v>
      </c>
      <c r="J2" t="s">
        <v>16</v>
      </c>
      <c r="K2" t="s">
        <v>17</v>
      </c>
      <c r="M2" t="s">
        <v>18</v>
      </c>
      <c r="N2" s="6">
        <v>0</v>
      </c>
      <c r="P2" s="7" t="s">
        <v>19</v>
      </c>
      <c r="Q2" t="s">
        <v>20</v>
      </c>
      <c r="S2" t="s">
        <v>21</v>
      </c>
      <c r="T2" t="s">
        <v>22</v>
      </c>
      <c r="V2" s="8" t="s">
        <v>23</v>
      </c>
      <c r="W2" t="s">
        <v>24</v>
      </c>
      <c r="Y2" t="s">
        <v>25</v>
      </c>
      <c r="Z2" t="s">
        <v>26</v>
      </c>
    </row>
    <row r="3" spans="1:26" x14ac:dyDescent="0.25">
      <c r="A3" s="4" t="str">
        <f>IF(B3="","",VLOOKUP(LEFT(B3,2),$J$1:$K$168,2,FALSE)&amp;", "&amp;IF(MID(B3,4,2)="",""," ,"&amp;VLOOKUP(MID(B3,4,2),$P$1:$Q$168,2,FALSE)&amp;IF(MID(B3,8,1)="",""," ,"&amp;VLOOKUP(MID(B3,8,1),$S$1:$T$168,2,FALSE)&amp;IF(MID(B3,9,3)="",""," ,"&amp;VLOOKUP(MID(B3,9,3),$V$1:$W$168,2,FALSE)&amp;IF(MID(B3,12,2)="",""," ,"&amp;VLOOKUP(MID(B3,12,2),$Y$1:$Z$168,2,FALSE))))))</f>
        <v>PRIMA,  ,Aluminium ,6000K ,10° ,Rond</v>
      </c>
      <c r="B3" s="5" t="s">
        <v>15</v>
      </c>
      <c r="J3" t="s">
        <v>27</v>
      </c>
      <c r="K3" t="s">
        <v>28</v>
      </c>
      <c r="M3" t="s">
        <v>29</v>
      </c>
      <c r="N3" s="6">
        <v>5</v>
      </c>
      <c r="P3" s="9" t="s">
        <v>30</v>
      </c>
      <c r="Q3" t="s">
        <v>31</v>
      </c>
      <c r="S3" t="s">
        <v>32</v>
      </c>
      <c r="T3" t="s">
        <v>33</v>
      </c>
      <c r="V3" s="8" t="s">
        <v>34</v>
      </c>
      <c r="W3" t="s">
        <v>35</v>
      </c>
      <c r="Y3" t="s">
        <v>36</v>
      </c>
      <c r="Z3" t="s">
        <v>37</v>
      </c>
    </row>
    <row r="4" spans="1:26" x14ac:dyDescent="0.25">
      <c r="A4" s="4"/>
      <c r="B4" s="5"/>
      <c r="J4" t="s">
        <v>38</v>
      </c>
      <c r="K4" t="s">
        <v>39</v>
      </c>
      <c r="M4" t="s">
        <v>40</v>
      </c>
      <c r="N4" s="6">
        <v>3</v>
      </c>
      <c r="P4" s="9" t="s">
        <v>41</v>
      </c>
      <c r="Q4" t="s">
        <v>42</v>
      </c>
      <c r="S4" t="s">
        <v>43</v>
      </c>
      <c r="T4" t="s">
        <v>44</v>
      </c>
      <c r="V4" s="8" t="s">
        <v>45</v>
      </c>
      <c r="W4" t="s">
        <v>46</v>
      </c>
      <c r="Y4" t="s">
        <v>47</v>
      </c>
      <c r="Z4" t="s">
        <v>48</v>
      </c>
    </row>
    <row r="5" spans="1:26" x14ac:dyDescent="0.25">
      <c r="A5" s="4"/>
      <c r="B5" s="5"/>
      <c r="J5" t="s">
        <v>49</v>
      </c>
      <c r="K5" t="s">
        <v>50</v>
      </c>
      <c r="M5" t="s">
        <v>51</v>
      </c>
      <c r="N5" s="6">
        <v>2</v>
      </c>
      <c r="P5" s="9" t="s">
        <v>52</v>
      </c>
      <c r="Q5" t="s">
        <v>53</v>
      </c>
      <c r="S5" t="s">
        <v>54</v>
      </c>
      <c r="T5" t="s">
        <v>55</v>
      </c>
      <c r="V5" s="8" t="s">
        <v>56</v>
      </c>
      <c r="W5" t="s">
        <v>57</v>
      </c>
      <c r="Y5" t="s">
        <v>58</v>
      </c>
      <c r="Z5" t="s">
        <v>59</v>
      </c>
    </row>
    <row r="6" spans="1:26" x14ac:dyDescent="0.25">
      <c r="A6" s="4"/>
      <c r="B6" s="5"/>
      <c r="J6" t="s">
        <v>60</v>
      </c>
      <c r="K6" t="s">
        <v>61</v>
      </c>
      <c r="M6" t="s">
        <v>62</v>
      </c>
      <c r="N6" s="6">
        <v>902</v>
      </c>
      <c r="P6" s="9" t="s">
        <v>63</v>
      </c>
      <c r="Q6" t="s">
        <v>64</v>
      </c>
      <c r="S6" t="s">
        <v>65</v>
      </c>
      <c r="T6" t="s">
        <v>66</v>
      </c>
      <c r="V6" s="8" t="s">
        <v>67</v>
      </c>
      <c r="W6" t="s">
        <v>68</v>
      </c>
      <c r="Y6" t="s">
        <v>69</v>
      </c>
      <c r="Z6" t="s">
        <v>70</v>
      </c>
    </row>
    <row r="7" spans="1:26" x14ac:dyDescent="0.25">
      <c r="A7" s="4"/>
      <c r="B7" s="5"/>
      <c r="J7" t="s">
        <v>71</v>
      </c>
      <c r="K7" t="s">
        <v>72</v>
      </c>
      <c r="M7" t="s">
        <v>73</v>
      </c>
      <c r="N7" s="6">
        <v>800</v>
      </c>
      <c r="P7" s="9" t="s">
        <v>74</v>
      </c>
      <c r="Q7" t="s">
        <v>75</v>
      </c>
      <c r="S7" t="s">
        <v>76</v>
      </c>
      <c r="T7" t="s">
        <v>77</v>
      </c>
      <c r="V7" s="8" t="s">
        <v>78</v>
      </c>
      <c r="W7" t="s">
        <v>79</v>
      </c>
      <c r="Y7" t="s">
        <v>80</v>
      </c>
      <c r="Z7" t="s">
        <v>81</v>
      </c>
    </row>
    <row r="8" spans="1:26" ht="17.25" x14ac:dyDescent="0.3">
      <c r="A8" s="10"/>
      <c r="B8" s="5"/>
      <c r="J8" t="s">
        <v>82</v>
      </c>
      <c r="K8" t="s">
        <v>83</v>
      </c>
      <c r="M8" t="s">
        <v>84</v>
      </c>
      <c r="N8" s="6">
        <v>801</v>
      </c>
      <c r="P8" s="9" t="s">
        <v>85</v>
      </c>
      <c r="Q8" t="s">
        <v>86</v>
      </c>
      <c r="S8" t="s">
        <v>87</v>
      </c>
      <c r="T8" t="s">
        <v>88</v>
      </c>
      <c r="V8" s="8" t="s">
        <v>89</v>
      </c>
      <c r="W8" t="s">
        <v>90</v>
      </c>
      <c r="Y8" t="s">
        <v>91</v>
      </c>
      <c r="Z8" t="s">
        <v>92</v>
      </c>
    </row>
    <row r="9" spans="1:26" x14ac:dyDescent="0.25">
      <c r="A9" s="11" t="e">
        <f>OR(VLOOKUP(MID(B3,3,1),$M$1:$N$168,2,FALSE),VLOOKUP(MID(B3,3,3),$M$1:$N$168,2,FALSE))</f>
        <v>#N/A</v>
      </c>
      <c r="B9" s="5"/>
      <c r="J9" t="s">
        <v>93</v>
      </c>
      <c r="K9" t="s">
        <v>94</v>
      </c>
      <c r="M9" t="s">
        <v>95</v>
      </c>
      <c r="N9" s="6">
        <v>600</v>
      </c>
      <c r="S9" t="s">
        <v>96</v>
      </c>
      <c r="T9" t="s">
        <v>97</v>
      </c>
      <c r="V9" s="8" t="s">
        <v>98</v>
      </c>
      <c r="W9" t="s">
        <v>99</v>
      </c>
      <c r="Y9" t="s">
        <v>100</v>
      </c>
      <c r="Z9" t="s">
        <v>101</v>
      </c>
    </row>
    <row r="10" spans="1:26" x14ac:dyDescent="0.25">
      <c r="A10" s="4"/>
      <c r="B10" s="5"/>
      <c r="J10" t="s">
        <v>102</v>
      </c>
      <c r="K10" t="s">
        <v>103</v>
      </c>
      <c r="M10" t="s">
        <v>104</v>
      </c>
      <c r="N10" s="6">
        <v>601</v>
      </c>
      <c r="S10" t="s">
        <v>105</v>
      </c>
      <c r="T10" t="s">
        <v>106</v>
      </c>
      <c r="V10" s="8" t="s">
        <v>107</v>
      </c>
      <c r="W10" t="s">
        <v>108</v>
      </c>
      <c r="Y10" t="s">
        <v>109</v>
      </c>
      <c r="Z10" t="s">
        <v>110</v>
      </c>
    </row>
    <row r="11" spans="1:26" x14ac:dyDescent="0.25">
      <c r="A11" s="4"/>
      <c r="B11" s="5"/>
      <c r="J11" t="s">
        <v>111</v>
      </c>
      <c r="K11" t="s">
        <v>112</v>
      </c>
      <c r="M11" t="s">
        <v>113</v>
      </c>
      <c r="N11" s="6">
        <v>603</v>
      </c>
      <c r="V11" s="8" t="s">
        <v>114</v>
      </c>
      <c r="W11" t="s">
        <v>115</v>
      </c>
      <c r="Y11" t="s">
        <v>116</v>
      </c>
      <c r="Z11" t="s">
        <v>117</v>
      </c>
    </row>
    <row r="12" spans="1:26" x14ac:dyDescent="0.25">
      <c r="A12" s="4"/>
      <c r="B12" s="5"/>
      <c r="J12" t="s">
        <v>118</v>
      </c>
      <c r="K12" t="s">
        <v>119</v>
      </c>
      <c r="M12" t="s">
        <v>120</v>
      </c>
      <c r="N12" s="6">
        <v>901</v>
      </c>
      <c r="V12" s="8" t="s">
        <v>121</v>
      </c>
      <c r="W12" t="s">
        <v>122</v>
      </c>
      <c r="Y12" t="s">
        <v>123</v>
      </c>
      <c r="Z12" t="s">
        <v>124</v>
      </c>
    </row>
    <row r="13" spans="1:26" x14ac:dyDescent="0.25">
      <c r="A13" s="4"/>
      <c r="B13" s="5"/>
      <c r="J13" t="s">
        <v>125</v>
      </c>
      <c r="K13" t="s">
        <v>126</v>
      </c>
      <c r="M13" t="s">
        <v>127</v>
      </c>
      <c r="N13" s="6">
        <v>900</v>
      </c>
      <c r="V13" s="8" t="s">
        <v>128</v>
      </c>
      <c r="W13" t="s">
        <v>129</v>
      </c>
      <c r="Y13" t="s">
        <v>130</v>
      </c>
      <c r="Z13" t="s">
        <v>131</v>
      </c>
    </row>
    <row r="14" spans="1:26" x14ac:dyDescent="0.25">
      <c r="J14" t="s">
        <v>132</v>
      </c>
      <c r="K14" t="s">
        <v>133</v>
      </c>
      <c r="M14" t="s">
        <v>134</v>
      </c>
      <c r="N14" s="6">
        <v>702</v>
      </c>
      <c r="Y14" t="s">
        <v>135</v>
      </c>
      <c r="Z14" t="s">
        <v>136</v>
      </c>
    </row>
    <row r="15" spans="1:26" x14ac:dyDescent="0.25">
      <c r="J15" t="s">
        <v>137</v>
      </c>
      <c r="K15" t="s">
        <v>138</v>
      </c>
      <c r="M15" t="s">
        <v>139</v>
      </c>
      <c r="N15" s="6">
        <v>701</v>
      </c>
      <c r="Y15" t="s">
        <v>140</v>
      </c>
      <c r="Z15" t="s">
        <v>141</v>
      </c>
    </row>
    <row r="16" spans="1:26" x14ac:dyDescent="0.25">
      <c r="J16" t="s">
        <v>142</v>
      </c>
      <c r="K16" t="s">
        <v>143</v>
      </c>
      <c r="M16" t="s">
        <v>144</v>
      </c>
      <c r="N16" s="6">
        <v>700</v>
      </c>
      <c r="Y16" t="s">
        <v>145</v>
      </c>
      <c r="Z16" t="s">
        <v>146</v>
      </c>
    </row>
    <row r="17" spans="10:26" x14ac:dyDescent="0.25">
      <c r="J17" t="s">
        <v>147</v>
      </c>
      <c r="K17" t="s">
        <v>148</v>
      </c>
      <c r="M17" t="s">
        <v>149</v>
      </c>
      <c r="N17" s="6">
        <v>802</v>
      </c>
      <c r="Y17" t="s">
        <v>150</v>
      </c>
      <c r="Z17" t="s">
        <v>151</v>
      </c>
    </row>
    <row r="18" spans="10:26" x14ac:dyDescent="0.25">
      <c r="J18" t="s">
        <v>152</v>
      </c>
      <c r="K18" t="s">
        <v>153</v>
      </c>
      <c r="M18" t="s">
        <v>154</v>
      </c>
      <c r="N18" s="6">
        <v>602</v>
      </c>
      <c r="Y18" t="s">
        <v>155</v>
      </c>
      <c r="Z18" t="s">
        <v>156</v>
      </c>
    </row>
    <row r="19" spans="10:26" x14ac:dyDescent="0.25">
      <c r="J19" t="s">
        <v>157</v>
      </c>
      <c r="K19" t="s">
        <v>158</v>
      </c>
      <c r="Y19" t="s">
        <v>159</v>
      </c>
      <c r="Z19" t="s">
        <v>160</v>
      </c>
    </row>
    <row r="20" spans="10:26" x14ac:dyDescent="0.25">
      <c r="J20" t="s">
        <v>161</v>
      </c>
      <c r="K20" t="s">
        <v>162</v>
      </c>
      <c r="Y20" t="s">
        <v>163</v>
      </c>
      <c r="Z20" t="s">
        <v>164</v>
      </c>
    </row>
    <row r="21" spans="10:26" x14ac:dyDescent="0.25">
      <c r="J21" t="s">
        <v>165</v>
      </c>
      <c r="K21" t="s">
        <v>166</v>
      </c>
      <c r="Y21" t="s">
        <v>167</v>
      </c>
      <c r="Z21" t="s">
        <v>168</v>
      </c>
    </row>
    <row r="22" spans="10:26" x14ac:dyDescent="0.25">
      <c r="J22" t="s">
        <v>169</v>
      </c>
      <c r="K22" t="s">
        <v>170</v>
      </c>
      <c r="Y22" t="s">
        <v>171</v>
      </c>
      <c r="Z22" t="s">
        <v>172</v>
      </c>
    </row>
    <row r="23" spans="10:26" x14ac:dyDescent="0.25">
      <c r="J23" t="s">
        <v>173</v>
      </c>
      <c r="K23" t="s">
        <v>174</v>
      </c>
      <c r="Y23" t="s">
        <v>175</v>
      </c>
      <c r="Z23" t="s">
        <v>176</v>
      </c>
    </row>
    <row r="24" spans="10:26" x14ac:dyDescent="0.25">
      <c r="J24" t="s">
        <v>177</v>
      </c>
      <c r="K24" t="s">
        <v>178</v>
      </c>
      <c r="Y24" t="s">
        <v>179</v>
      </c>
      <c r="Z24" t="s">
        <v>180</v>
      </c>
    </row>
    <row r="25" spans="10:26" x14ac:dyDescent="0.25">
      <c r="J25" t="s">
        <v>181</v>
      </c>
      <c r="K25" t="s">
        <v>182</v>
      </c>
    </row>
    <row r="26" spans="10:26" x14ac:dyDescent="0.25">
      <c r="J26" t="s">
        <v>183</v>
      </c>
      <c r="K26" t="s">
        <v>184</v>
      </c>
    </row>
    <row r="27" spans="10:26" x14ac:dyDescent="0.25">
      <c r="J27" t="s">
        <v>185</v>
      </c>
      <c r="K27" t="s">
        <v>186</v>
      </c>
    </row>
    <row r="28" spans="10:26" x14ac:dyDescent="0.25">
      <c r="J28" t="s">
        <v>187</v>
      </c>
      <c r="K28" t="s">
        <v>188</v>
      </c>
    </row>
    <row r="29" spans="10:26" x14ac:dyDescent="0.25">
      <c r="J29" t="s">
        <v>189</v>
      </c>
      <c r="K29" t="s">
        <v>190</v>
      </c>
    </row>
    <row r="30" spans="10:26" x14ac:dyDescent="0.25">
      <c r="J30" t="s">
        <v>191</v>
      </c>
      <c r="K30" t="s">
        <v>192</v>
      </c>
    </row>
    <row r="31" spans="10:26" x14ac:dyDescent="0.25">
      <c r="J31" t="s">
        <v>193</v>
      </c>
      <c r="K31" t="s">
        <v>194</v>
      </c>
    </row>
    <row r="32" spans="10:26" x14ac:dyDescent="0.25">
      <c r="J32" t="s">
        <v>195</v>
      </c>
      <c r="K32" t="s">
        <v>196</v>
      </c>
    </row>
    <row r="33" spans="10:11" x14ac:dyDescent="0.25">
      <c r="J33" t="s">
        <v>197</v>
      </c>
      <c r="K33" t="s">
        <v>198</v>
      </c>
    </row>
    <row r="34" spans="10:11" x14ac:dyDescent="0.25">
      <c r="J34" t="s">
        <v>199</v>
      </c>
      <c r="K34" t="s">
        <v>200</v>
      </c>
    </row>
    <row r="35" spans="10:11" x14ac:dyDescent="0.25">
      <c r="J35" t="s">
        <v>201</v>
      </c>
      <c r="K35" t="s">
        <v>202</v>
      </c>
    </row>
    <row r="36" spans="10:11" x14ac:dyDescent="0.25">
      <c r="J36" t="s">
        <v>203</v>
      </c>
      <c r="K36" t="s">
        <v>204</v>
      </c>
    </row>
    <row r="37" spans="10:11" x14ac:dyDescent="0.25">
      <c r="J37" t="s">
        <v>205</v>
      </c>
      <c r="K37" t="s">
        <v>206</v>
      </c>
    </row>
    <row r="38" spans="10:11" x14ac:dyDescent="0.25">
      <c r="J38" t="s">
        <v>207</v>
      </c>
      <c r="K38" t="s">
        <v>208</v>
      </c>
    </row>
    <row r="39" spans="10:11" x14ac:dyDescent="0.25">
      <c r="J39" t="s">
        <v>209</v>
      </c>
      <c r="K39" t="s">
        <v>210</v>
      </c>
    </row>
    <row r="40" spans="10:11" x14ac:dyDescent="0.25">
      <c r="J40" t="s">
        <v>211</v>
      </c>
      <c r="K40" t="s">
        <v>212</v>
      </c>
    </row>
    <row r="41" spans="10:11" x14ac:dyDescent="0.25">
      <c r="J41" t="s">
        <v>213</v>
      </c>
      <c r="K41" t="s">
        <v>214</v>
      </c>
    </row>
    <row r="42" spans="10:11" x14ac:dyDescent="0.25">
      <c r="J42" t="s">
        <v>215</v>
      </c>
      <c r="K42" t="s">
        <v>216</v>
      </c>
    </row>
    <row r="43" spans="10:11" x14ac:dyDescent="0.25">
      <c r="J43" t="s">
        <v>217</v>
      </c>
      <c r="K43" t="s">
        <v>218</v>
      </c>
    </row>
    <row r="44" spans="10:11" x14ac:dyDescent="0.25">
      <c r="J44" t="s">
        <v>219</v>
      </c>
      <c r="K44" t="s">
        <v>220</v>
      </c>
    </row>
    <row r="45" spans="10:11" x14ac:dyDescent="0.25">
      <c r="J45" t="s">
        <v>221</v>
      </c>
      <c r="K45" t="s">
        <v>222</v>
      </c>
    </row>
    <row r="46" spans="10:11" x14ac:dyDescent="0.25">
      <c r="J46" t="s">
        <v>223</v>
      </c>
      <c r="K46" t="s">
        <v>224</v>
      </c>
    </row>
    <row r="47" spans="10:11" x14ac:dyDescent="0.25">
      <c r="J47" t="s">
        <v>225</v>
      </c>
      <c r="K47" t="s">
        <v>226</v>
      </c>
    </row>
    <row r="48" spans="10:11" x14ac:dyDescent="0.25">
      <c r="J48" t="s">
        <v>227</v>
      </c>
      <c r="K48" t="s">
        <v>228</v>
      </c>
    </row>
    <row r="49" spans="10:11" x14ac:dyDescent="0.25">
      <c r="J49" t="s">
        <v>229</v>
      </c>
      <c r="K49" t="s">
        <v>230</v>
      </c>
    </row>
    <row r="50" spans="10:11" x14ac:dyDescent="0.25">
      <c r="J50" t="s">
        <v>231</v>
      </c>
      <c r="K50" t="s">
        <v>232</v>
      </c>
    </row>
    <row r="51" spans="10:11" x14ac:dyDescent="0.25">
      <c r="J51" t="s">
        <v>233</v>
      </c>
      <c r="K51" t="s">
        <v>234</v>
      </c>
    </row>
    <row r="52" spans="10:11" x14ac:dyDescent="0.25">
      <c r="J52" t="s">
        <v>171</v>
      </c>
      <c r="K52" t="s">
        <v>235</v>
      </c>
    </row>
    <row r="53" spans="10:11" x14ac:dyDescent="0.25">
      <c r="J53" t="s">
        <v>236</v>
      </c>
      <c r="K53" t="s">
        <v>237</v>
      </c>
    </row>
    <row r="54" spans="10:11" x14ac:dyDescent="0.25">
      <c r="J54" t="s">
        <v>238</v>
      </c>
      <c r="K54" t="s">
        <v>239</v>
      </c>
    </row>
    <row r="55" spans="10:11" x14ac:dyDescent="0.25">
      <c r="J55" t="s">
        <v>240</v>
      </c>
      <c r="K55" t="s">
        <v>241</v>
      </c>
    </row>
    <row r="56" spans="10:11" x14ac:dyDescent="0.25">
      <c r="J56" t="s">
        <v>242</v>
      </c>
      <c r="K56" t="s">
        <v>243</v>
      </c>
    </row>
    <row r="57" spans="10:11" x14ac:dyDescent="0.25">
      <c r="J57" t="s">
        <v>244</v>
      </c>
      <c r="K57" t="s">
        <v>245</v>
      </c>
    </row>
    <row r="58" spans="10:11" x14ac:dyDescent="0.25">
      <c r="J58" t="s">
        <v>233</v>
      </c>
      <c r="K58" t="s">
        <v>246</v>
      </c>
    </row>
    <row r="59" spans="10:11" x14ac:dyDescent="0.25">
      <c r="J59" t="s">
        <v>247</v>
      </c>
      <c r="K59" t="s">
        <v>248</v>
      </c>
    </row>
    <row r="60" spans="10:11" x14ac:dyDescent="0.25">
      <c r="J60" t="s">
        <v>249</v>
      </c>
      <c r="K60" t="s">
        <v>250</v>
      </c>
    </row>
    <row r="61" spans="10:11" x14ac:dyDescent="0.25">
      <c r="J61" t="s">
        <v>251</v>
      </c>
      <c r="K61" t="s">
        <v>252</v>
      </c>
    </row>
    <row r="62" spans="10:11" x14ac:dyDescent="0.25">
      <c r="J62" t="s">
        <v>253</v>
      </c>
      <c r="K62" t="s">
        <v>254</v>
      </c>
    </row>
    <row r="63" spans="10:11" x14ac:dyDescent="0.25">
      <c r="J63" t="s">
        <v>255</v>
      </c>
      <c r="K63" t="s">
        <v>256</v>
      </c>
    </row>
    <row r="64" spans="10:11" x14ac:dyDescent="0.25">
      <c r="J64" t="s">
        <v>257</v>
      </c>
      <c r="K64" t="s">
        <v>258</v>
      </c>
    </row>
    <row r="65" spans="10:11" x14ac:dyDescent="0.25">
      <c r="J65" t="s">
        <v>259</v>
      </c>
      <c r="K65" t="s">
        <v>260</v>
      </c>
    </row>
    <row r="66" spans="10:11" x14ac:dyDescent="0.25">
      <c r="J66" t="s">
        <v>215</v>
      </c>
      <c r="K66" t="s">
        <v>216</v>
      </c>
    </row>
    <row r="67" spans="10:11" x14ac:dyDescent="0.25">
      <c r="J67" t="s">
        <v>261</v>
      </c>
      <c r="K67" t="s">
        <v>262</v>
      </c>
    </row>
    <row r="68" spans="10:11" x14ac:dyDescent="0.25">
      <c r="J68" t="s">
        <v>135</v>
      </c>
      <c r="K68" t="s">
        <v>263</v>
      </c>
    </row>
    <row r="69" spans="10:11" x14ac:dyDescent="0.25">
      <c r="J69" t="s">
        <v>264</v>
      </c>
      <c r="K69" t="s">
        <v>265</v>
      </c>
    </row>
    <row r="70" spans="10:11" x14ac:dyDescent="0.25">
      <c r="J70" t="s">
        <v>266</v>
      </c>
      <c r="K70" t="s">
        <v>267</v>
      </c>
    </row>
    <row r="71" spans="10:11" x14ac:dyDescent="0.25">
      <c r="J71" t="s">
        <v>268</v>
      </c>
      <c r="K71" t="s">
        <v>269</v>
      </c>
    </row>
    <row r="72" spans="10:11" x14ac:dyDescent="0.25">
      <c r="J72" t="s">
        <v>270</v>
      </c>
      <c r="K72" t="s">
        <v>271</v>
      </c>
    </row>
    <row r="73" spans="10:11" x14ac:dyDescent="0.25">
      <c r="J73" t="s">
        <v>272</v>
      </c>
      <c r="K73" t="s">
        <v>273</v>
      </c>
    </row>
    <row r="74" spans="10:11" x14ac:dyDescent="0.25">
      <c r="J74" t="s">
        <v>274</v>
      </c>
      <c r="K74" t="s">
        <v>275</v>
      </c>
    </row>
    <row r="75" spans="10:11" x14ac:dyDescent="0.25">
      <c r="J75" t="s">
        <v>276</v>
      </c>
      <c r="K75" t="s">
        <v>277</v>
      </c>
    </row>
    <row r="76" spans="10:11" x14ac:dyDescent="0.25">
      <c r="J76" t="s">
        <v>278</v>
      </c>
      <c r="K76" t="s">
        <v>279</v>
      </c>
    </row>
    <row r="77" spans="10:11" x14ac:dyDescent="0.25">
      <c r="J77" t="s">
        <v>280</v>
      </c>
      <c r="K77" t="s">
        <v>281</v>
      </c>
    </row>
    <row r="78" spans="10:11" x14ac:dyDescent="0.25">
      <c r="J78" t="s">
        <v>282</v>
      </c>
      <c r="K78" t="s">
        <v>283</v>
      </c>
    </row>
  </sheetData>
  <protectedRanges>
    <protectedRange sqref="B2:B13" name="Reference_3"/>
  </protectedRange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freneaux</dc:creator>
  <cp:lastModifiedBy>Yves</cp:lastModifiedBy>
  <dcterms:created xsi:type="dcterms:W3CDTF">2020-12-21T15:04:05Z</dcterms:created>
  <dcterms:modified xsi:type="dcterms:W3CDTF">2020-12-21T18:23:20Z</dcterms:modified>
</cp:coreProperties>
</file>