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480" yWindow="300" windowWidth="18495" windowHeight="11700"/>
  </bookViews>
  <sheets>
    <sheet name="Calcul répartition" sheetId="13" r:id="rId1"/>
    <sheet name="Tel que reçu" sheetId="11" r:id="rId2"/>
    <sheet name="Calcul repartition tel que reçu" sheetId="12" r:id="rId3"/>
    <sheet name="Résultat" sheetId="2" r:id="rId4"/>
    <sheet name="Variante 1" sheetId="140" r:id="rId5"/>
    <sheet name="Variante 2" sheetId="141" r:id="rId6"/>
    <sheet name="Variante 3" sheetId="142" r:id="rId7"/>
  </sheets>
  <calcPr calcId="145621"/>
</workbook>
</file>

<file path=xl/calcChain.xml><?xml version="1.0" encoding="utf-8"?>
<calcChain xmlns="http://schemas.openxmlformats.org/spreadsheetml/2006/main">
  <c r="D102" i="142" l="1"/>
  <c r="H102" i="142" s="1"/>
  <c r="A102" i="142"/>
  <c r="D101" i="142"/>
  <c r="H101" i="142" s="1"/>
  <c r="A101" i="142"/>
  <c r="D100" i="142"/>
  <c r="H100" i="142" s="1"/>
  <c r="A100" i="142"/>
  <c r="D99" i="142"/>
  <c r="H99" i="142" s="1"/>
  <c r="A99" i="142"/>
  <c r="D98" i="142"/>
  <c r="H98" i="142" s="1"/>
  <c r="A98" i="142"/>
  <c r="D97" i="142"/>
  <c r="H97" i="142" s="1"/>
  <c r="A97" i="142"/>
  <c r="D96" i="142"/>
  <c r="H96" i="142" s="1"/>
  <c r="A96" i="142"/>
  <c r="D95" i="142"/>
  <c r="H95" i="142" s="1"/>
  <c r="A95" i="142"/>
  <c r="D94" i="142"/>
  <c r="H94" i="142" s="1"/>
  <c r="A94" i="142"/>
  <c r="D93" i="142"/>
  <c r="H93" i="142" s="1"/>
  <c r="A93" i="142"/>
  <c r="D92" i="142"/>
  <c r="H92" i="142" s="1"/>
  <c r="A92" i="142"/>
  <c r="D91" i="142"/>
  <c r="H91" i="142" s="1"/>
  <c r="A91" i="142"/>
  <c r="D90" i="142"/>
  <c r="H90" i="142" s="1"/>
  <c r="A90" i="142"/>
  <c r="D89" i="142"/>
  <c r="H89" i="142" s="1"/>
  <c r="A89" i="142"/>
  <c r="D88" i="142"/>
  <c r="H88" i="142" s="1"/>
  <c r="A88" i="142"/>
  <c r="D87" i="142"/>
  <c r="H87" i="142" s="1"/>
  <c r="A87" i="142"/>
  <c r="D86" i="142"/>
  <c r="H86" i="142" s="1"/>
  <c r="A86" i="142"/>
  <c r="D85" i="142"/>
  <c r="H85" i="142" s="1"/>
  <c r="A85" i="142"/>
  <c r="H84" i="142"/>
  <c r="D84" i="142"/>
  <c r="A84" i="142"/>
  <c r="D83" i="142"/>
  <c r="A83" i="142"/>
  <c r="D82" i="142"/>
  <c r="H82" i="142" s="1"/>
  <c r="A82" i="142"/>
  <c r="D81" i="142"/>
  <c r="A81" i="142"/>
  <c r="D80" i="142"/>
  <c r="H80" i="142" s="1"/>
  <c r="A80" i="142"/>
  <c r="D79" i="142"/>
  <c r="A79" i="142"/>
  <c r="D78" i="142"/>
  <c r="H78" i="142" s="1"/>
  <c r="A78" i="142"/>
  <c r="D77" i="142"/>
  <c r="A77" i="142"/>
  <c r="D76" i="142"/>
  <c r="H76" i="142" s="1"/>
  <c r="A76" i="142"/>
  <c r="D75" i="142"/>
  <c r="A75" i="142"/>
  <c r="D74" i="142"/>
  <c r="H74" i="142" s="1"/>
  <c r="A74" i="142"/>
  <c r="D73" i="142"/>
  <c r="A73" i="142"/>
  <c r="D72" i="142"/>
  <c r="H72" i="142" s="1"/>
  <c r="A72" i="142"/>
  <c r="D71" i="142"/>
  <c r="A71" i="142"/>
  <c r="D70" i="142"/>
  <c r="H70" i="142" s="1"/>
  <c r="A70" i="142"/>
  <c r="D69" i="142"/>
  <c r="A69" i="142"/>
  <c r="D68" i="142"/>
  <c r="H68" i="142" s="1"/>
  <c r="A68" i="142"/>
  <c r="D67" i="142"/>
  <c r="A67" i="142"/>
  <c r="D66" i="142"/>
  <c r="H66" i="142" s="1"/>
  <c r="A66" i="142"/>
  <c r="D65" i="142"/>
  <c r="A65" i="142"/>
  <c r="D64" i="142"/>
  <c r="H64" i="142" s="1"/>
  <c r="A64" i="142"/>
  <c r="D63" i="142"/>
  <c r="A63" i="142"/>
  <c r="D62" i="142"/>
  <c r="H62" i="142" s="1"/>
  <c r="A62" i="142"/>
  <c r="D61" i="142"/>
  <c r="A61" i="142"/>
  <c r="D60" i="142"/>
  <c r="G60" i="142" s="1"/>
  <c r="A60" i="142"/>
  <c r="D59" i="142"/>
  <c r="H59" i="142" s="1"/>
  <c r="A59" i="142"/>
  <c r="D58" i="142"/>
  <c r="H58" i="142" s="1"/>
  <c r="A58" i="142"/>
  <c r="D57" i="142"/>
  <c r="H57" i="142" s="1"/>
  <c r="A57" i="142"/>
  <c r="D56" i="142"/>
  <c r="H56" i="142" s="1"/>
  <c r="A56" i="142"/>
  <c r="D55" i="142"/>
  <c r="H55" i="142" s="1"/>
  <c r="A55" i="142"/>
  <c r="D54" i="142"/>
  <c r="H54" i="142" s="1"/>
  <c r="A54" i="142"/>
  <c r="D53" i="142"/>
  <c r="H53" i="142" s="1"/>
  <c r="A53" i="142"/>
  <c r="D52" i="142"/>
  <c r="H52" i="142" s="1"/>
  <c r="A52" i="142"/>
  <c r="D51" i="142"/>
  <c r="H51" i="142" s="1"/>
  <c r="A51" i="142"/>
  <c r="D50" i="142"/>
  <c r="H50" i="142" s="1"/>
  <c r="A50" i="142"/>
  <c r="D49" i="142"/>
  <c r="H49" i="142" s="1"/>
  <c r="A49" i="142"/>
  <c r="D48" i="142"/>
  <c r="H48" i="142" s="1"/>
  <c r="A48" i="142"/>
  <c r="D47" i="142"/>
  <c r="H47" i="142" s="1"/>
  <c r="A47" i="142"/>
  <c r="D46" i="142"/>
  <c r="H46" i="142" s="1"/>
  <c r="A46" i="142"/>
  <c r="D45" i="142"/>
  <c r="H45" i="142" s="1"/>
  <c r="A45" i="142"/>
  <c r="D44" i="142"/>
  <c r="H44" i="142" s="1"/>
  <c r="A44" i="142"/>
  <c r="D43" i="142"/>
  <c r="H43" i="142" s="1"/>
  <c r="A43" i="142"/>
  <c r="D42" i="142"/>
  <c r="H42" i="142" s="1"/>
  <c r="A42" i="142"/>
  <c r="D41" i="142"/>
  <c r="H41" i="142" s="1"/>
  <c r="A41" i="142"/>
  <c r="D40" i="142"/>
  <c r="H40" i="142" s="1"/>
  <c r="A40" i="142"/>
  <c r="D39" i="142"/>
  <c r="H39" i="142" s="1"/>
  <c r="A39" i="142"/>
  <c r="D38" i="142"/>
  <c r="H38" i="142" s="1"/>
  <c r="A38" i="142"/>
  <c r="A37" i="142"/>
  <c r="A36" i="142"/>
  <c r="A35" i="142"/>
  <c r="A34" i="142"/>
  <c r="A33" i="142"/>
  <c r="A32" i="142"/>
  <c r="A31" i="142"/>
  <c r="A30" i="142"/>
  <c r="A29" i="142"/>
  <c r="A28" i="142"/>
  <c r="A27" i="142"/>
  <c r="A26" i="142"/>
  <c r="A25" i="142"/>
  <c r="A24" i="142"/>
  <c r="A23" i="142"/>
  <c r="A22" i="142"/>
  <c r="A21" i="142"/>
  <c r="A20" i="142"/>
  <c r="A19" i="142"/>
  <c r="A18" i="142"/>
  <c r="A17" i="142"/>
  <c r="A16" i="142"/>
  <c r="A15" i="142"/>
  <c r="A14" i="142"/>
  <c r="A13" i="142"/>
  <c r="A12" i="142"/>
  <c r="A11" i="142"/>
  <c r="A10" i="142"/>
  <c r="A9" i="142"/>
  <c r="A8" i="142"/>
  <c r="A7" i="142"/>
  <c r="A6" i="142"/>
  <c r="A5" i="142"/>
  <c r="A4" i="142"/>
  <c r="L1" i="142"/>
  <c r="D3" i="142" s="1"/>
  <c r="D102" i="141"/>
  <c r="H102" i="141" s="1"/>
  <c r="A102" i="141"/>
  <c r="D101" i="141"/>
  <c r="H101" i="141" s="1"/>
  <c r="A101" i="141"/>
  <c r="D100" i="141"/>
  <c r="H100" i="141" s="1"/>
  <c r="A100" i="141"/>
  <c r="D99" i="141"/>
  <c r="H99" i="141" s="1"/>
  <c r="A99" i="141"/>
  <c r="D98" i="141"/>
  <c r="H98" i="141" s="1"/>
  <c r="A98" i="141"/>
  <c r="D97" i="141"/>
  <c r="H97" i="141" s="1"/>
  <c r="A97" i="141"/>
  <c r="D96" i="141"/>
  <c r="H96" i="141" s="1"/>
  <c r="A96" i="141"/>
  <c r="D95" i="141"/>
  <c r="H95" i="141" s="1"/>
  <c r="A95" i="141"/>
  <c r="D94" i="141"/>
  <c r="H94" i="141" s="1"/>
  <c r="A94" i="141"/>
  <c r="D93" i="141"/>
  <c r="H93" i="141" s="1"/>
  <c r="A93" i="141"/>
  <c r="D92" i="141"/>
  <c r="H92" i="141" s="1"/>
  <c r="A92" i="141"/>
  <c r="D91" i="141"/>
  <c r="H91" i="141" s="1"/>
  <c r="A91" i="141"/>
  <c r="D90" i="141"/>
  <c r="H90" i="141" s="1"/>
  <c r="A90" i="141"/>
  <c r="D89" i="141"/>
  <c r="H89" i="141" s="1"/>
  <c r="A89" i="141"/>
  <c r="D88" i="141"/>
  <c r="H88" i="141" s="1"/>
  <c r="A88" i="141"/>
  <c r="D87" i="141"/>
  <c r="H87" i="141" s="1"/>
  <c r="A87" i="141"/>
  <c r="D86" i="141"/>
  <c r="H86" i="141" s="1"/>
  <c r="A86" i="141"/>
  <c r="D85" i="141"/>
  <c r="H85" i="141" s="1"/>
  <c r="A85" i="141"/>
  <c r="D84" i="141"/>
  <c r="H84" i="141" s="1"/>
  <c r="A84" i="141"/>
  <c r="D83" i="141"/>
  <c r="H83" i="141" s="1"/>
  <c r="A83" i="141"/>
  <c r="D82" i="141"/>
  <c r="H82" i="141" s="1"/>
  <c r="A82" i="141"/>
  <c r="D81" i="141"/>
  <c r="H81" i="141" s="1"/>
  <c r="A81" i="141"/>
  <c r="D80" i="141"/>
  <c r="H80" i="141" s="1"/>
  <c r="A80" i="141"/>
  <c r="D79" i="141"/>
  <c r="H79" i="141" s="1"/>
  <c r="A79" i="141"/>
  <c r="D78" i="141"/>
  <c r="H78" i="141" s="1"/>
  <c r="A78" i="141"/>
  <c r="D77" i="141"/>
  <c r="H77" i="141" s="1"/>
  <c r="A77" i="141"/>
  <c r="D76" i="141"/>
  <c r="H76" i="141" s="1"/>
  <c r="A76" i="141"/>
  <c r="D75" i="141"/>
  <c r="H75" i="141" s="1"/>
  <c r="A75" i="141"/>
  <c r="D74" i="141"/>
  <c r="H74" i="141" s="1"/>
  <c r="A74" i="141"/>
  <c r="D73" i="141"/>
  <c r="H73" i="141" s="1"/>
  <c r="A73" i="141"/>
  <c r="D72" i="141"/>
  <c r="H72" i="141" s="1"/>
  <c r="A72" i="141"/>
  <c r="D71" i="141"/>
  <c r="H71" i="141" s="1"/>
  <c r="A71" i="141"/>
  <c r="D70" i="141"/>
  <c r="H70" i="141" s="1"/>
  <c r="A70" i="141"/>
  <c r="D69" i="141"/>
  <c r="A69" i="141"/>
  <c r="D68" i="141"/>
  <c r="A68" i="141"/>
  <c r="D67" i="141"/>
  <c r="A67" i="141"/>
  <c r="D66" i="141"/>
  <c r="A66" i="141"/>
  <c r="D65" i="141"/>
  <c r="A65" i="141"/>
  <c r="D64" i="141"/>
  <c r="A64" i="141"/>
  <c r="D63" i="141"/>
  <c r="A63" i="141"/>
  <c r="D62" i="141"/>
  <c r="A62" i="141"/>
  <c r="D61" i="141"/>
  <c r="A61" i="141"/>
  <c r="D60" i="141"/>
  <c r="G60" i="141" s="1"/>
  <c r="A60" i="141"/>
  <c r="D59" i="141"/>
  <c r="H59" i="141" s="1"/>
  <c r="A59" i="141"/>
  <c r="D58" i="141"/>
  <c r="H58" i="141" s="1"/>
  <c r="A58" i="141"/>
  <c r="D57" i="141"/>
  <c r="H57" i="141" s="1"/>
  <c r="A57" i="141"/>
  <c r="D56" i="141"/>
  <c r="H56" i="141" s="1"/>
  <c r="A56" i="141"/>
  <c r="D55" i="141"/>
  <c r="H55" i="141" s="1"/>
  <c r="A55" i="141"/>
  <c r="D54" i="141"/>
  <c r="H54" i="141" s="1"/>
  <c r="A54" i="141"/>
  <c r="D53" i="141"/>
  <c r="H53" i="141" s="1"/>
  <c r="A53" i="141"/>
  <c r="D52" i="141"/>
  <c r="H52" i="141" s="1"/>
  <c r="A52" i="141"/>
  <c r="D51" i="141"/>
  <c r="H51" i="141" s="1"/>
  <c r="A51" i="141"/>
  <c r="D50" i="141"/>
  <c r="H50" i="141" s="1"/>
  <c r="A50" i="141"/>
  <c r="D49" i="141"/>
  <c r="H49" i="141" s="1"/>
  <c r="A49" i="141"/>
  <c r="D48" i="141"/>
  <c r="H48" i="141" s="1"/>
  <c r="A48" i="141"/>
  <c r="D47" i="141"/>
  <c r="H47" i="141" s="1"/>
  <c r="A47" i="141"/>
  <c r="D46" i="141"/>
  <c r="H46" i="141" s="1"/>
  <c r="A46" i="141"/>
  <c r="D45" i="141"/>
  <c r="H45" i="141" s="1"/>
  <c r="A45" i="141"/>
  <c r="D44" i="141"/>
  <c r="H44" i="141" s="1"/>
  <c r="A44" i="141"/>
  <c r="D43" i="141"/>
  <c r="H43" i="141" s="1"/>
  <c r="A43" i="141"/>
  <c r="D42" i="141"/>
  <c r="H42" i="141" s="1"/>
  <c r="A42" i="141"/>
  <c r="D41" i="141"/>
  <c r="H41" i="141" s="1"/>
  <c r="A41" i="141"/>
  <c r="D40" i="141"/>
  <c r="H40" i="141" s="1"/>
  <c r="A40" i="141"/>
  <c r="D39" i="141"/>
  <c r="H39" i="141" s="1"/>
  <c r="A39" i="141"/>
  <c r="D38" i="141"/>
  <c r="H38" i="141" s="1"/>
  <c r="A38" i="141"/>
  <c r="A37" i="141"/>
  <c r="A36" i="141"/>
  <c r="A35" i="141"/>
  <c r="A34" i="141"/>
  <c r="A33" i="141"/>
  <c r="A32" i="141"/>
  <c r="A31" i="141"/>
  <c r="A30" i="141"/>
  <c r="A29" i="141"/>
  <c r="A28" i="141"/>
  <c r="A27" i="141"/>
  <c r="A26" i="141"/>
  <c r="A25" i="141"/>
  <c r="A24" i="141"/>
  <c r="A23" i="141"/>
  <c r="A22" i="141"/>
  <c r="A21" i="141"/>
  <c r="A20" i="141"/>
  <c r="A19" i="141"/>
  <c r="A18" i="141"/>
  <c r="A17" i="141"/>
  <c r="A16" i="141"/>
  <c r="A15" i="141"/>
  <c r="A14" i="141"/>
  <c r="A13" i="141"/>
  <c r="A12" i="141"/>
  <c r="A11" i="141"/>
  <c r="A10" i="141"/>
  <c r="A9" i="141"/>
  <c r="A8" i="141"/>
  <c r="A7" i="141"/>
  <c r="A6" i="141"/>
  <c r="A5" i="141"/>
  <c r="A4" i="141"/>
  <c r="D3" i="141"/>
  <c r="L1" i="141"/>
  <c r="D102" i="140"/>
  <c r="H102" i="140" s="1"/>
  <c r="A102" i="140"/>
  <c r="D101" i="140"/>
  <c r="H101" i="140" s="1"/>
  <c r="A101" i="140"/>
  <c r="D100" i="140"/>
  <c r="H100" i="140" s="1"/>
  <c r="A100" i="140"/>
  <c r="D99" i="140"/>
  <c r="H99" i="140" s="1"/>
  <c r="A99" i="140"/>
  <c r="D98" i="140"/>
  <c r="H98" i="140" s="1"/>
  <c r="A98" i="140"/>
  <c r="D97" i="140"/>
  <c r="H97" i="140" s="1"/>
  <c r="A97" i="140"/>
  <c r="D96" i="140"/>
  <c r="H96" i="140" s="1"/>
  <c r="A96" i="140"/>
  <c r="D95" i="140"/>
  <c r="H95" i="140" s="1"/>
  <c r="A95" i="140"/>
  <c r="D94" i="140"/>
  <c r="H94" i="140" s="1"/>
  <c r="A94" i="140"/>
  <c r="D93" i="140"/>
  <c r="H93" i="140" s="1"/>
  <c r="A93" i="140"/>
  <c r="D92" i="140"/>
  <c r="H92" i="140" s="1"/>
  <c r="A92" i="140"/>
  <c r="D91" i="140"/>
  <c r="H91" i="140" s="1"/>
  <c r="A91" i="140"/>
  <c r="D90" i="140"/>
  <c r="H90" i="140" s="1"/>
  <c r="A90" i="140"/>
  <c r="D89" i="140"/>
  <c r="H89" i="140" s="1"/>
  <c r="A89" i="140"/>
  <c r="D88" i="140"/>
  <c r="H88" i="140" s="1"/>
  <c r="A88" i="140"/>
  <c r="D87" i="140"/>
  <c r="H87" i="140" s="1"/>
  <c r="A87" i="140"/>
  <c r="D86" i="140"/>
  <c r="H86" i="140" s="1"/>
  <c r="A86" i="140"/>
  <c r="D85" i="140"/>
  <c r="H85" i="140" s="1"/>
  <c r="A85" i="140"/>
  <c r="D84" i="140"/>
  <c r="A84" i="140"/>
  <c r="D83" i="140"/>
  <c r="A83" i="140"/>
  <c r="D82" i="140"/>
  <c r="A82" i="140"/>
  <c r="D81" i="140"/>
  <c r="A81" i="140"/>
  <c r="D80" i="140"/>
  <c r="A80" i="140"/>
  <c r="D79" i="140"/>
  <c r="A79" i="140"/>
  <c r="D78" i="140"/>
  <c r="A78" i="140"/>
  <c r="D77" i="140"/>
  <c r="A77" i="140"/>
  <c r="D76" i="140"/>
  <c r="A76" i="140"/>
  <c r="D75" i="140"/>
  <c r="A75" i="140"/>
  <c r="D74" i="140"/>
  <c r="A74" i="140"/>
  <c r="D73" i="140"/>
  <c r="A73" i="140"/>
  <c r="D72" i="140"/>
  <c r="A72" i="140"/>
  <c r="D71" i="140"/>
  <c r="A71" i="140"/>
  <c r="D70" i="140"/>
  <c r="A70" i="140"/>
  <c r="D69" i="140"/>
  <c r="A69" i="140"/>
  <c r="D68" i="140"/>
  <c r="A68" i="140"/>
  <c r="D67" i="140"/>
  <c r="A67" i="140"/>
  <c r="D66" i="140"/>
  <c r="A66" i="140"/>
  <c r="D65" i="140"/>
  <c r="A65" i="140"/>
  <c r="D64" i="140"/>
  <c r="A64" i="140"/>
  <c r="D63" i="140"/>
  <c r="A63" i="140"/>
  <c r="D62" i="140"/>
  <c r="A62" i="140"/>
  <c r="D61" i="140"/>
  <c r="A61" i="140"/>
  <c r="D60" i="140"/>
  <c r="G60" i="140" s="1"/>
  <c r="A60" i="140"/>
  <c r="D59" i="140"/>
  <c r="H59" i="140" s="1"/>
  <c r="A59" i="140"/>
  <c r="D58" i="140"/>
  <c r="H58" i="140" s="1"/>
  <c r="A58" i="140"/>
  <c r="D57" i="140"/>
  <c r="H57" i="140" s="1"/>
  <c r="A57" i="140"/>
  <c r="D56" i="140"/>
  <c r="H56" i="140" s="1"/>
  <c r="A56" i="140"/>
  <c r="D55" i="140"/>
  <c r="H55" i="140" s="1"/>
  <c r="A55" i="140"/>
  <c r="D54" i="140"/>
  <c r="H54" i="140" s="1"/>
  <c r="A54" i="140"/>
  <c r="D53" i="140"/>
  <c r="H53" i="140" s="1"/>
  <c r="A53" i="140"/>
  <c r="D52" i="140"/>
  <c r="H52" i="140" s="1"/>
  <c r="A52" i="140"/>
  <c r="D51" i="140"/>
  <c r="H51" i="140" s="1"/>
  <c r="A51" i="140"/>
  <c r="D50" i="140"/>
  <c r="H50" i="140" s="1"/>
  <c r="A50" i="140"/>
  <c r="D49" i="140"/>
  <c r="H49" i="140" s="1"/>
  <c r="A49" i="140"/>
  <c r="D48" i="140"/>
  <c r="H48" i="140" s="1"/>
  <c r="A48" i="140"/>
  <c r="D47" i="140"/>
  <c r="H47" i="140" s="1"/>
  <c r="A47" i="140"/>
  <c r="D46" i="140"/>
  <c r="H46" i="140" s="1"/>
  <c r="A46" i="140"/>
  <c r="D45" i="140"/>
  <c r="H45" i="140" s="1"/>
  <c r="A45" i="140"/>
  <c r="D44" i="140"/>
  <c r="H44" i="140" s="1"/>
  <c r="A44" i="140"/>
  <c r="D43" i="140"/>
  <c r="H43" i="140" s="1"/>
  <c r="A43" i="140"/>
  <c r="D42" i="140"/>
  <c r="H42" i="140" s="1"/>
  <c r="A42" i="140"/>
  <c r="D41" i="140"/>
  <c r="H41" i="140" s="1"/>
  <c r="A41" i="140"/>
  <c r="D40" i="140"/>
  <c r="H40" i="140" s="1"/>
  <c r="A40" i="140"/>
  <c r="D39" i="140"/>
  <c r="H39" i="140" s="1"/>
  <c r="A39" i="140"/>
  <c r="D38" i="140"/>
  <c r="H38" i="140" s="1"/>
  <c r="A38" i="140"/>
  <c r="A37" i="140"/>
  <c r="A36" i="140"/>
  <c r="A35" i="140"/>
  <c r="A34" i="140"/>
  <c r="A33" i="140"/>
  <c r="A32" i="140"/>
  <c r="A31" i="140"/>
  <c r="A30" i="140"/>
  <c r="A29" i="140"/>
  <c r="A28" i="140"/>
  <c r="A27" i="140"/>
  <c r="A26" i="140"/>
  <c r="A25" i="140"/>
  <c r="A24" i="140"/>
  <c r="A23" i="140"/>
  <c r="A22" i="140"/>
  <c r="A21" i="140"/>
  <c r="A20" i="140"/>
  <c r="A19" i="140"/>
  <c r="A18" i="140"/>
  <c r="A17" i="140"/>
  <c r="A16" i="140"/>
  <c r="A15" i="140"/>
  <c r="A14" i="140"/>
  <c r="A13" i="140"/>
  <c r="A12" i="140"/>
  <c r="A11" i="140"/>
  <c r="A10" i="140"/>
  <c r="A9" i="140"/>
  <c r="A8" i="140"/>
  <c r="A7" i="140"/>
  <c r="A6" i="140"/>
  <c r="A5" i="140"/>
  <c r="A4" i="140"/>
  <c r="D3" i="140"/>
  <c r="L1" i="140"/>
  <c r="G39" i="142" l="1"/>
  <c r="G41" i="142"/>
  <c r="G43" i="142"/>
  <c r="G45" i="142"/>
  <c r="G48" i="142"/>
  <c r="G50" i="142"/>
  <c r="G52" i="142"/>
  <c r="G54" i="142"/>
  <c r="G56" i="142"/>
  <c r="G58" i="142"/>
  <c r="E38" i="142"/>
  <c r="F38" i="142" s="1"/>
  <c r="E39" i="142"/>
  <c r="F39" i="142" s="1"/>
  <c r="E40" i="142"/>
  <c r="F40" i="142" s="1"/>
  <c r="E41" i="142"/>
  <c r="F41" i="142" s="1"/>
  <c r="E42" i="142"/>
  <c r="F42" i="142" s="1"/>
  <c r="E43" i="142"/>
  <c r="F43" i="142" s="1"/>
  <c r="E44" i="142"/>
  <c r="F44" i="142" s="1"/>
  <c r="E45" i="142"/>
  <c r="F45" i="142" s="1"/>
  <c r="E46" i="142"/>
  <c r="F46" i="142" s="1"/>
  <c r="E47" i="142"/>
  <c r="F47" i="142" s="1"/>
  <c r="E48" i="142"/>
  <c r="F48" i="142" s="1"/>
  <c r="E49" i="142"/>
  <c r="F49" i="142" s="1"/>
  <c r="E50" i="142"/>
  <c r="F50" i="142" s="1"/>
  <c r="E51" i="142"/>
  <c r="F51" i="142" s="1"/>
  <c r="E52" i="142"/>
  <c r="F52" i="142" s="1"/>
  <c r="E53" i="142"/>
  <c r="F53" i="142" s="1"/>
  <c r="E54" i="142"/>
  <c r="F54" i="142" s="1"/>
  <c r="E55" i="142"/>
  <c r="F55" i="142" s="1"/>
  <c r="E56" i="142"/>
  <c r="F56" i="142" s="1"/>
  <c r="E57" i="142"/>
  <c r="F57" i="142" s="1"/>
  <c r="E58" i="142"/>
  <c r="F58" i="142" s="1"/>
  <c r="E59" i="142"/>
  <c r="F59" i="142" s="1"/>
  <c r="E60" i="142"/>
  <c r="F60" i="142" s="1"/>
  <c r="G38" i="142"/>
  <c r="G40" i="142"/>
  <c r="G42" i="142"/>
  <c r="G44" i="142"/>
  <c r="G46" i="142"/>
  <c r="G47" i="142"/>
  <c r="G49" i="142"/>
  <c r="G51" i="142"/>
  <c r="G53" i="142"/>
  <c r="G55" i="142"/>
  <c r="G57" i="142"/>
  <c r="G59" i="142"/>
  <c r="H60" i="142"/>
  <c r="D4" i="142"/>
  <c r="G61" i="142"/>
  <c r="E61" i="142"/>
  <c r="F61" i="142" s="1"/>
  <c r="G63" i="142"/>
  <c r="E63" i="142"/>
  <c r="F63" i="142" s="1"/>
  <c r="G65" i="142"/>
  <c r="E65" i="142"/>
  <c r="F65" i="142" s="1"/>
  <c r="G67" i="142"/>
  <c r="E67" i="142"/>
  <c r="F67" i="142" s="1"/>
  <c r="G69" i="142"/>
  <c r="E69" i="142"/>
  <c r="F69" i="142" s="1"/>
  <c r="G71" i="142"/>
  <c r="E71" i="142"/>
  <c r="F71" i="142" s="1"/>
  <c r="G73" i="142"/>
  <c r="E73" i="142"/>
  <c r="F73" i="142" s="1"/>
  <c r="G75" i="142"/>
  <c r="E75" i="142"/>
  <c r="F75" i="142" s="1"/>
  <c r="G77" i="142"/>
  <c r="E77" i="142"/>
  <c r="F77" i="142" s="1"/>
  <c r="G79" i="142"/>
  <c r="E79" i="142"/>
  <c r="F79" i="142" s="1"/>
  <c r="G81" i="142"/>
  <c r="E81" i="142"/>
  <c r="F81" i="142" s="1"/>
  <c r="G83" i="142"/>
  <c r="E83" i="142"/>
  <c r="F83" i="142" s="1"/>
  <c r="E3" i="142"/>
  <c r="F3" i="142" s="1"/>
  <c r="H3" i="142" s="1"/>
  <c r="H61" i="142"/>
  <c r="G62" i="142"/>
  <c r="E62" i="142"/>
  <c r="F62" i="142" s="1"/>
  <c r="H63" i="142"/>
  <c r="G64" i="142"/>
  <c r="E64" i="142"/>
  <c r="F64" i="142" s="1"/>
  <c r="H65" i="142"/>
  <c r="G66" i="142"/>
  <c r="E66" i="142"/>
  <c r="F66" i="142" s="1"/>
  <c r="H67" i="142"/>
  <c r="G68" i="142"/>
  <c r="E68" i="142"/>
  <c r="F68" i="142" s="1"/>
  <c r="H69" i="142"/>
  <c r="G70" i="142"/>
  <c r="E70" i="142"/>
  <c r="F70" i="142" s="1"/>
  <c r="H71" i="142"/>
  <c r="G72" i="142"/>
  <c r="E72" i="142"/>
  <c r="F72" i="142" s="1"/>
  <c r="H73" i="142"/>
  <c r="G74" i="142"/>
  <c r="E74" i="142"/>
  <c r="F74" i="142" s="1"/>
  <c r="H75" i="142"/>
  <c r="G76" i="142"/>
  <c r="E76" i="142"/>
  <c r="F76" i="142" s="1"/>
  <c r="H77" i="142"/>
  <c r="G78" i="142"/>
  <c r="E78" i="142"/>
  <c r="F78" i="142" s="1"/>
  <c r="H79" i="142"/>
  <c r="G80" i="142"/>
  <c r="E80" i="142"/>
  <c r="F80" i="142" s="1"/>
  <c r="H81" i="142"/>
  <c r="G82" i="142"/>
  <c r="E82" i="142"/>
  <c r="F82" i="142" s="1"/>
  <c r="H83" i="142"/>
  <c r="G84" i="142"/>
  <c r="E84" i="142"/>
  <c r="F84" i="142" s="1"/>
  <c r="E85" i="142"/>
  <c r="F85" i="142" s="1"/>
  <c r="G85" i="142"/>
  <c r="E86" i="142"/>
  <c r="F86" i="142" s="1"/>
  <c r="G86" i="142"/>
  <c r="E87" i="142"/>
  <c r="F87" i="142" s="1"/>
  <c r="G87" i="142"/>
  <c r="E88" i="142"/>
  <c r="F88" i="142" s="1"/>
  <c r="G88" i="142"/>
  <c r="E89" i="142"/>
  <c r="F89" i="142" s="1"/>
  <c r="G89" i="142"/>
  <c r="E90" i="142"/>
  <c r="F90" i="142" s="1"/>
  <c r="G90" i="142"/>
  <c r="E91" i="142"/>
  <c r="F91" i="142" s="1"/>
  <c r="G91" i="142"/>
  <c r="E92" i="142"/>
  <c r="F92" i="142" s="1"/>
  <c r="G92" i="142"/>
  <c r="E93" i="142"/>
  <c r="F93" i="142" s="1"/>
  <c r="G93" i="142"/>
  <c r="E94" i="142"/>
  <c r="F94" i="142" s="1"/>
  <c r="G94" i="142"/>
  <c r="E95" i="142"/>
  <c r="F95" i="142" s="1"/>
  <c r="G95" i="142"/>
  <c r="E96" i="142"/>
  <c r="F96" i="142" s="1"/>
  <c r="G96" i="142"/>
  <c r="E97" i="142"/>
  <c r="F97" i="142" s="1"/>
  <c r="G97" i="142"/>
  <c r="E98" i="142"/>
  <c r="F98" i="142" s="1"/>
  <c r="G98" i="142"/>
  <c r="E99" i="142"/>
  <c r="F99" i="142" s="1"/>
  <c r="G99" i="142"/>
  <c r="E100" i="142"/>
  <c r="F100" i="142" s="1"/>
  <c r="G100" i="142"/>
  <c r="E101" i="142"/>
  <c r="F101" i="142" s="1"/>
  <c r="G101" i="142"/>
  <c r="E102" i="142"/>
  <c r="F102" i="142" s="1"/>
  <c r="G102" i="142"/>
  <c r="G39" i="141"/>
  <c r="G42" i="141"/>
  <c r="G44" i="141"/>
  <c r="G46" i="141"/>
  <c r="G48" i="141"/>
  <c r="G50" i="141"/>
  <c r="G52" i="141"/>
  <c r="G55" i="141"/>
  <c r="G57" i="141"/>
  <c r="G59" i="141"/>
  <c r="E38" i="141"/>
  <c r="F38" i="141" s="1"/>
  <c r="E39" i="141"/>
  <c r="F39" i="141" s="1"/>
  <c r="E40" i="141"/>
  <c r="F40" i="141" s="1"/>
  <c r="E41" i="141"/>
  <c r="F41" i="141" s="1"/>
  <c r="E42" i="141"/>
  <c r="F42" i="141" s="1"/>
  <c r="E43" i="141"/>
  <c r="F43" i="141" s="1"/>
  <c r="E44" i="141"/>
  <c r="F44" i="141" s="1"/>
  <c r="E45" i="141"/>
  <c r="F45" i="141" s="1"/>
  <c r="E46" i="141"/>
  <c r="F46" i="141" s="1"/>
  <c r="E47" i="141"/>
  <c r="F47" i="141" s="1"/>
  <c r="E48" i="141"/>
  <c r="F48" i="141" s="1"/>
  <c r="E49" i="141"/>
  <c r="F49" i="141" s="1"/>
  <c r="E50" i="141"/>
  <c r="F50" i="141" s="1"/>
  <c r="E51" i="141"/>
  <c r="F51" i="141" s="1"/>
  <c r="E52" i="141"/>
  <c r="F52" i="141" s="1"/>
  <c r="E53" i="141"/>
  <c r="F53" i="141" s="1"/>
  <c r="E54" i="141"/>
  <c r="F54" i="141" s="1"/>
  <c r="E55" i="141"/>
  <c r="F55" i="141" s="1"/>
  <c r="E56" i="141"/>
  <c r="F56" i="141" s="1"/>
  <c r="E57" i="141"/>
  <c r="F57" i="141" s="1"/>
  <c r="E58" i="141"/>
  <c r="F58" i="141" s="1"/>
  <c r="E59" i="141"/>
  <c r="F59" i="141" s="1"/>
  <c r="E60" i="141"/>
  <c r="F60" i="141" s="1"/>
  <c r="G38" i="141"/>
  <c r="G40" i="141"/>
  <c r="G41" i="141"/>
  <c r="G43" i="141"/>
  <c r="G45" i="141"/>
  <c r="G47" i="141"/>
  <c r="G49" i="141"/>
  <c r="G51" i="141"/>
  <c r="G53" i="141"/>
  <c r="G54" i="141"/>
  <c r="G56" i="141"/>
  <c r="G58" i="141"/>
  <c r="H60" i="141"/>
  <c r="E3" i="141"/>
  <c r="F3" i="141" s="1"/>
  <c r="H3" i="141" s="1"/>
  <c r="D4" i="141"/>
  <c r="G61" i="141"/>
  <c r="E61" i="141"/>
  <c r="F61" i="141" s="1"/>
  <c r="H61" i="141"/>
  <c r="G62" i="141"/>
  <c r="E62" i="141"/>
  <c r="F62" i="141" s="1"/>
  <c r="H62" i="141"/>
  <c r="G63" i="141"/>
  <c r="E63" i="141"/>
  <c r="F63" i="141" s="1"/>
  <c r="H63" i="141"/>
  <c r="G64" i="141"/>
  <c r="E64" i="141"/>
  <c r="F64" i="141" s="1"/>
  <c r="H64" i="141"/>
  <c r="G65" i="141"/>
  <c r="E65" i="141"/>
  <c r="F65" i="141" s="1"/>
  <c r="H65" i="141"/>
  <c r="G66" i="141"/>
  <c r="E66" i="141"/>
  <c r="F66" i="141" s="1"/>
  <c r="H66" i="141"/>
  <c r="G67" i="141"/>
  <c r="E67" i="141"/>
  <c r="F67" i="141" s="1"/>
  <c r="H67" i="141"/>
  <c r="G68" i="141"/>
  <c r="E68" i="141"/>
  <c r="F68" i="141" s="1"/>
  <c r="H68" i="141"/>
  <c r="G69" i="141"/>
  <c r="E69" i="141"/>
  <c r="F69" i="141" s="1"/>
  <c r="H69" i="141"/>
  <c r="E70" i="141"/>
  <c r="F70" i="141" s="1"/>
  <c r="G70" i="141"/>
  <c r="E71" i="141"/>
  <c r="F71" i="141" s="1"/>
  <c r="G71" i="141"/>
  <c r="E72" i="141"/>
  <c r="F72" i="141" s="1"/>
  <c r="G72" i="141"/>
  <c r="E73" i="141"/>
  <c r="F73" i="141" s="1"/>
  <c r="G73" i="141"/>
  <c r="E74" i="141"/>
  <c r="F74" i="141" s="1"/>
  <c r="G74" i="141"/>
  <c r="E75" i="141"/>
  <c r="F75" i="141" s="1"/>
  <c r="G75" i="141"/>
  <c r="E76" i="141"/>
  <c r="F76" i="141" s="1"/>
  <c r="G76" i="141"/>
  <c r="E77" i="141"/>
  <c r="F77" i="141" s="1"/>
  <c r="G77" i="141"/>
  <c r="E78" i="141"/>
  <c r="F78" i="141" s="1"/>
  <c r="G78" i="141"/>
  <c r="E79" i="141"/>
  <c r="F79" i="141" s="1"/>
  <c r="G79" i="141"/>
  <c r="E80" i="141"/>
  <c r="F80" i="141" s="1"/>
  <c r="G80" i="141"/>
  <c r="E81" i="141"/>
  <c r="F81" i="141" s="1"/>
  <c r="G81" i="141"/>
  <c r="E82" i="141"/>
  <c r="F82" i="141" s="1"/>
  <c r="G82" i="141"/>
  <c r="E83" i="141"/>
  <c r="F83" i="141" s="1"/>
  <c r="G83" i="141"/>
  <c r="E84" i="141"/>
  <c r="F84" i="141" s="1"/>
  <c r="G84" i="141"/>
  <c r="E85" i="141"/>
  <c r="F85" i="141" s="1"/>
  <c r="G85" i="141"/>
  <c r="E86" i="141"/>
  <c r="F86" i="141" s="1"/>
  <c r="G86" i="141"/>
  <c r="E87" i="141"/>
  <c r="F87" i="141" s="1"/>
  <c r="G87" i="141"/>
  <c r="E88" i="141"/>
  <c r="F88" i="141" s="1"/>
  <c r="G88" i="141"/>
  <c r="E89" i="141"/>
  <c r="F89" i="141" s="1"/>
  <c r="G89" i="141"/>
  <c r="E90" i="141"/>
  <c r="F90" i="141" s="1"/>
  <c r="G90" i="141"/>
  <c r="E91" i="141"/>
  <c r="F91" i="141" s="1"/>
  <c r="G91" i="141"/>
  <c r="E92" i="141"/>
  <c r="F92" i="141" s="1"/>
  <c r="G92" i="141"/>
  <c r="E93" i="141"/>
  <c r="F93" i="141" s="1"/>
  <c r="G93" i="141"/>
  <c r="E94" i="141"/>
  <c r="F94" i="141" s="1"/>
  <c r="G94" i="141"/>
  <c r="E95" i="141"/>
  <c r="F95" i="141" s="1"/>
  <c r="G95" i="141"/>
  <c r="E96" i="141"/>
  <c r="F96" i="141" s="1"/>
  <c r="G96" i="141"/>
  <c r="E97" i="141"/>
  <c r="F97" i="141" s="1"/>
  <c r="G97" i="141"/>
  <c r="E98" i="141"/>
  <c r="F98" i="141" s="1"/>
  <c r="G98" i="141"/>
  <c r="E99" i="141"/>
  <c r="F99" i="141" s="1"/>
  <c r="G99" i="141"/>
  <c r="E100" i="141"/>
  <c r="F100" i="141" s="1"/>
  <c r="G100" i="141"/>
  <c r="E101" i="141"/>
  <c r="F101" i="141" s="1"/>
  <c r="G101" i="141"/>
  <c r="E102" i="141"/>
  <c r="F102" i="141" s="1"/>
  <c r="G102" i="141"/>
  <c r="G39" i="140"/>
  <c r="G41" i="140"/>
  <c r="G43" i="140"/>
  <c r="G45" i="140"/>
  <c r="G48" i="140"/>
  <c r="G50" i="140"/>
  <c r="G52" i="140"/>
  <c r="G54" i="140"/>
  <c r="G57" i="140"/>
  <c r="H60" i="140"/>
  <c r="E38" i="140"/>
  <c r="F38" i="140" s="1"/>
  <c r="E39" i="140"/>
  <c r="F39" i="140" s="1"/>
  <c r="E40" i="140"/>
  <c r="F40" i="140" s="1"/>
  <c r="E41" i="140"/>
  <c r="F41" i="140" s="1"/>
  <c r="E42" i="140"/>
  <c r="F42" i="140" s="1"/>
  <c r="E43" i="140"/>
  <c r="F43" i="140" s="1"/>
  <c r="E44" i="140"/>
  <c r="F44" i="140" s="1"/>
  <c r="E45" i="140"/>
  <c r="F45" i="140" s="1"/>
  <c r="E46" i="140"/>
  <c r="F46" i="140" s="1"/>
  <c r="E47" i="140"/>
  <c r="F47" i="140" s="1"/>
  <c r="E48" i="140"/>
  <c r="F48" i="140" s="1"/>
  <c r="E49" i="140"/>
  <c r="F49" i="140" s="1"/>
  <c r="E50" i="140"/>
  <c r="F50" i="140" s="1"/>
  <c r="E51" i="140"/>
  <c r="F51" i="140" s="1"/>
  <c r="E52" i="140"/>
  <c r="F52" i="140" s="1"/>
  <c r="E53" i="140"/>
  <c r="F53" i="140" s="1"/>
  <c r="E54" i="140"/>
  <c r="F54" i="140" s="1"/>
  <c r="E55" i="140"/>
  <c r="F55" i="140" s="1"/>
  <c r="E56" i="140"/>
  <c r="F56" i="140" s="1"/>
  <c r="E57" i="140"/>
  <c r="F57" i="140" s="1"/>
  <c r="E58" i="140"/>
  <c r="F58" i="140" s="1"/>
  <c r="E59" i="140"/>
  <c r="F59" i="140" s="1"/>
  <c r="E60" i="140"/>
  <c r="F60" i="140" s="1"/>
  <c r="G38" i="140"/>
  <c r="G40" i="140"/>
  <c r="G42" i="140"/>
  <c r="G44" i="140"/>
  <c r="G46" i="140"/>
  <c r="G47" i="140"/>
  <c r="G49" i="140"/>
  <c r="G51" i="140"/>
  <c r="G53" i="140"/>
  <c r="G55" i="140"/>
  <c r="G56" i="140"/>
  <c r="G58" i="140"/>
  <c r="G59" i="140"/>
  <c r="D4" i="140"/>
  <c r="E3" i="140"/>
  <c r="F3" i="140" s="1"/>
  <c r="H3" i="140" s="1"/>
  <c r="G3" i="140"/>
  <c r="G61" i="140"/>
  <c r="E61" i="140"/>
  <c r="F61" i="140" s="1"/>
  <c r="H61" i="140"/>
  <c r="G62" i="140"/>
  <c r="E62" i="140"/>
  <c r="F62" i="140" s="1"/>
  <c r="H62" i="140"/>
  <c r="G63" i="140"/>
  <c r="E63" i="140"/>
  <c r="F63" i="140" s="1"/>
  <c r="H63" i="140"/>
  <c r="G64" i="140"/>
  <c r="E64" i="140"/>
  <c r="F64" i="140" s="1"/>
  <c r="H64" i="140"/>
  <c r="G65" i="140"/>
  <c r="E65" i="140"/>
  <c r="F65" i="140" s="1"/>
  <c r="H65" i="140"/>
  <c r="G66" i="140"/>
  <c r="E66" i="140"/>
  <c r="F66" i="140" s="1"/>
  <c r="H66" i="140"/>
  <c r="G67" i="140"/>
  <c r="E67" i="140"/>
  <c r="F67" i="140" s="1"/>
  <c r="H67" i="140"/>
  <c r="G68" i="140"/>
  <c r="E68" i="140"/>
  <c r="F68" i="140" s="1"/>
  <c r="H68" i="140"/>
  <c r="G69" i="140"/>
  <c r="E69" i="140"/>
  <c r="F69" i="140" s="1"/>
  <c r="H69" i="140"/>
  <c r="G70" i="140"/>
  <c r="E70" i="140"/>
  <c r="F70" i="140" s="1"/>
  <c r="H70" i="140"/>
  <c r="G71" i="140"/>
  <c r="E71" i="140"/>
  <c r="F71" i="140" s="1"/>
  <c r="H71" i="140"/>
  <c r="G72" i="140"/>
  <c r="E72" i="140"/>
  <c r="F72" i="140" s="1"/>
  <c r="H72" i="140"/>
  <c r="G73" i="140"/>
  <c r="E73" i="140"/>
  <c r="F73" i="140" s="1"/>
  <c r="H73" i="140"/>
  <c r="G74" i="140"/>
  <c r="E74" i="140"/>
  <c r="F74" i="140" s="1"/>
  <c r="H74" i="140"/>
  <c r="G75" i="140"/>
  <c r="E75" i="140"/>
  <c r="F75" i="140" s="1"/>
  <c r="H75" i="140"/>
  <c r="G76" i="140"/>
  <c r="E76" i="140"/>
  <c r="F76" i="140" s="1"/>
  <c r="H76" i="140"/>
  <c r="G77" i="140"/>
  <c r="E77" i="140"/>
  <c r="F77" i="140" s="1"/>
  <c r="H77" i="140"/>
  <c r="G78" i="140"/>
  <c r="E78" i="140"/>
  <c r="F78" i="140" s="1"/>
  <c r="H78" i="140"/>
  <c r="G79" i="140"/>
  <c r="E79" i="140"/>
  <c r="F79" i="140" s="1"/>
  <c r="H79" i="140"/>
  <c r="G80" i="140"/>
  <c r="E80" i="140"/>
  <c r="F80" i="140" s="1"/>
  <c r="H80" i="140"/>
  <c r="G81" i="140"/>
  <c r="E81" i="140"/>
  <c r="F81" i="140" s="1"/>
  <c r="H81" i="140"/>
  <c r="G82" i="140"/>
  <c r="E82" i="140"/>
  <c r="F82" i="140" s="1"/>
  <c r="H82" i="140"/>
  <c r="G83" i="140"/>
  <c r="E83" i="140"/>
  <c r="F83" i="140" s="1"/>
  <c r="H83" i="140"/>
  <c r="G84" i="140"/>
  <c r="E84" i="140"/>
  <c r="F84" i="140" s="1"/>
  <c r="H84" i="140"/>
  <c r="E85" i="140"/>
  <c r="F85" i="140" s="1"/>
  <c r="G85" i="140"/>
  <c r="E86" i="140"/>
  <c r="F86" i="140" s="1"/>
  <c r="G86" i="140"/>
  <c r="E87" i="140"/>
  <c r="F87" i="140" s="1"/>
  <c r="G87" i="140"/>
  <c r="E88" i="140"/>
  <c r="F88" i="140" s="1"/>
  <c r="G88" i="140"/>
  <c r="E89" i="140"/>
  <c r="F89" i="140" s="1"/>
  <c r="G89" i="140"/>
  <c r="E90" i="140"/>
  <c r="F90" i="140" s="1"/>
  <c r="G90" i="140"/>
  <c r="E91" i="140"/>
  <c r="F91" i="140" s="1"/>
  <c r="G91" i="140"/>
  <c r="E92" i="140"/>
  <c r="F92" i="140" s="1"/>
  <c r="G92" i="140"/>
  <c r="E93" i="140"/>
  <c r="F93" i="140" s="1"/>
  <c r="G93" i="140"/>
  <c r="E94" i="140"/>
  <c r="F94" i="140" s="1"/>
  <c r="G94" i="140"/>
  <c r="E95" i="140"/>
  <c r="F95" i="140" s="1"/>
  <c r="G95" i="140"/>
  <c r="E96" i="140"/>
  <c r="F96" i="140" s="1"/>
  <c r="G96" i="140"/>
  <c r="E97" i="140"/>
  <c r="F97" i="140" s="1"/>
  <c r="G97" i="140"/>
  <c r="E98" i="140"/>
  <c r="F98" i="140" s="1"/>
  <c r="G98" i="140"/>
  <c r="E99" i="140"/>
  <c r="F99" i="140" s="1"/>
  <c r="G99" i="140"/>
  <c r="E100" i="140"/>
  <c r="F100" i="140" s="1"/>
  <c r="G100" i="140"/>
  <c r="E101" i="140"/>
  <c r="F101" i="140" s="1"/>
  <c r="G101" i="140"/>
  <c r="E102" i="140"/>
  <c r="F102" i="140" s="1"/>
  <c r="G102" i="140"/>
  <c r="A38" i="13"/>
  <c r="A5" i="13"/>
  <c r="A6" i="13"/>
  <c r="A7" i="13"/>
  <c r="A8" i="13"/>
  <c r="A9" i="13"/>
  <c r="A10" i="13"/>
  <c r="A11" i="13"/>
  <c r="A12" i="13"/>
  <c r="A13" i="13"/>
  <c r="A14" i="13"/>
  <c r="A15" i="13"/>
  <c r="A16" i="13"/>
  <c r="A17" i="13"/>
  <c r="A18" i="13"/>
  <c r="A19" i="13"/>
  <c r="A20" i="13"/>
  <c r="A21" i="13"/>
  <c r="A22" i="13"/>
  <c r="A23" i="13"/>
  <c r="A24" i="13"/>
  <c r="A25" i="13"/>
  <c r="A26" i="13"/>
  <c r="A27" i="13"/>
  <c r="A28" i="13"/>
  <c r="A29" i="13"/>
  <c r="A30" i="13"/>
  <c r="A31" i="13"/>
  <c r="A33" i="13"/>
  <c r="A35" i="13"/>
  <c r="A37" i="13"/>
  <c r="A39" i="13"/>
  <c r="A40" i="13"/>
  <c r="A41" i="13"/>
  <c r="A42" i="13"/>
  <c r="A43" i="13"/>
  <c r="A44" i="13"/>
  <c r="A45" i="13"/>
  <c r="A46" i="13"/>
  <c r="A47" i="13"/>
  <c r="A48" i="13"/>
  <c r="A49" i="13"/>
  <c r="A50" i="13"/>
  <c r="A51" i="13"/>
  <c r="A52" i="13"/>
  <c r="A53" i="13"/>
  <c r="A54" i="13"/>
  <c r="A55" i="13"/>
  <c r="A56" i="13"/>
  <c r="A57" i="13"/>
  <c r="A58" i="13"/>
  <c r="A59" i="13"/>
  <c r="A60" i="13"/>
  <c r="A61" i="13"/>
  <c r="A62" i="13"/>
  <c r="A63" i="13"/>
  <c r="A64" i="13"/>
  <c r="A65" i="13"/>
  <c r="A66" i="13"/>
  <c r="A67" i="13"/>
  <c r="A68" i="13"/>
  <c r="A69" i="13"/>
  <c r="A70" i="13"/>
  <c r="A71" i="13"/>
  <c r="A72" i="13"/>
  <c r="A73" i="13"/>
  <c r="A74" i="13"/>
  <c r="A75" i="13"/>
  <c r="A76" i="13"/>
  <c r="A77" i="13"/>
  <c r="A78" i="13"/>
  <c r="A79" i="13"/>
  <c r="A80" i="13"/>
  <c r="A81" i="13"/>
  <c r="A82" i="13"/>
  <c r="A83" i="13"/>
  <c r="A84" i="13"/>
  <c r="A85" i="13"/>
  <c r="A86" i="13"/>
  <c r="A87" i="13"/>
  <c r="A88" i="13"/>
  <c r="A89" i="13"/>
  <c r="A90" i="13"/>
  <c r="A91" i="13"/>
  <c r="A92" i="13"/>
  <c r="A93" i="13"/>
  <c r="A94" i="13"/>
  <c r="A95" i="13"/>
  <c r="A96" i="13"/>
  <c r="A97" i="13"/>
  <c r="A98" i="13"/>
  <c r="A99" i="13"/>
  <c r="A100" i="13"/>
  <c r="A101" i="13"/>
  <c r="A102" i="13"/>
  <c r="E4" i="142" l="1"/>
  <c r="F4" i="142" s="1"/>
  <c r="H4" i="142" s="1"/>
  <c r="D5" i="142"/>
  <c r="G3" i="142"/>
  <c r="G3" i="141"/>
  <c r="E4" i="141"/>
  <c r="F4" i="141" s="1"/>
  <c r="H4" i="141" s="1"/>
  <c r="D5" i="141"/>
  <c r="E4" i="140"/>
  <c r="F4" i="140" s="1"/>
  <c r="D5" i="140"/>
  <c r="H4" i="140"/>
  <c r="A36" i="13"/>
  <c r="A34" i="13"/>
  <c r="A32" i="13"/>
  <c r="A4" i="13"/>
  <c r="C40" i="12"/>
  <c r="C39" i="12"/>
  <c r="C41" i="12" s="1"/>
  <c r="C38" i="12"/>
  <c r="D4" i="12"/>
  <c r="D5" i="12" s="1"/>
  <c r="D3" i="12"/>
  <c r="F3" i="12" s="1"/>
  <c r="H3" i="12" s="1"/>
  <c r="C40" i="11"/>
  <c r="C39" i="11"/>
  <c r="C41" i="11" s="1"/>
  <c r="C38" i="11"/>
  <c r="D4" i="11"/>
  <c r="D5" i="11" s="1"/>
  <c r="E3" i="11"/>
  <c r="G3" i="11" s="1"/>
  <c r="D3" i="11"/>
  <c r="F3" i="11" s="1"/>
  <c r="H3" i="11" s="1"/>
  <c r="E5" i="142" l="1"/>
  <c r="F5" i="142" s="1"/>
  <c r="H5" i="142" s="1"/>
  <c r="D6" i="142"/>
  <c r="G4" i="142"/>
  <c r="E5" i="141"/>
  <c r="F5" i="141" s="1"/>
  <c r="D6" i="141"/>
  <c r="H5" i="141"/>
  <c r="G4" i="141"/>
  <c r="E5" i="140"/>
  <c r="F5" i="140" s="1"/>
  <c r="H5" i="140" s="1"/>
  <c r="D6" i="140"/>
  <c r="G4" i="140"/>
  <c r="E3" i="12"/>
  <c r="G3" i="12" s="1"/>
  <c r="D6" i="12"/>
  <c r="F5" i="12"/>
  <c r="H5" i="12" s="1"/>
  <c r="E5" i="12"/>
  <c r="G5" i="12" s="1"/>
  <c r="F4" i="12"/>
  <c r="H4" i="12" s="1"/>
  <c r="E4" i="12"/>
  <c r="G4" i="12" s="1"/>
  <c r="F5" i="11"/>
  <c r="H5" i="11" s="1"/>
  <c r="D6" i="11"/>
  <c r="E5" i="11"/>
  <c r="G5" i="11" s="1"/>
  <c r="F4" i="11"/>
  <c r="H4" i="11" s="1"/>
  <c r="E4" i="11"/>
  <c r="G4" i="11" s="1"/>
  <c r="E6" i="142" l="1"/>
  <c r="F6" i="142" s="1"/>
  <c r="H6" i="142" s="1"/>
  <c r="D7" i="142"/>
  <c r="G5" i="142"/>
  <c r="E6" i="141"/>
  <c r="F6" i="141" s="1"/>
  <c r="H6" i="141" s="1"/>
  <c r="D7" i="141"/>
  <c r="G5" i="141"/>
  <c r="E6" i="140"/>
  <c r="F6" i="140" s="1"/>
  <c r="H6" i="140"/>
  <c r="D7" i="140"/>
  <c r="G5" i="140"/>
  <c r="D7" i="12"/>
  <c r="F6" i="12"/>
  <c r="H6" i="12" s="1"/>
  <c r="E6" i="12"/>
  <c r="G6" i="12" s="1"/>
  <c r="E6" i="11"/>
  <c r="G6" i="11" s="1"/>
  <c r="D7" i="11"/>
  <c r="F6" i="11"/>
  <c r="H6" i="11" s="1"/>
  <c r="E7" i="142" l="1"/>
  <c r="F7" i="142" s="1"/>
  <c r="H7" i="142" s="1"/>
  <c r="D8" i="142"/>
  <c r="G6" i="142"/>
  <c r="E7" i="141"/>
  <c r="F7" i="141" s="1"/>
  <c r="H7" i="141" s="1"/>
  <c r="D8" i="141"/>
  <c r="G6" i="141"/>
  <c r="G6" i="140"/>
  <c r="E7" i="140"/>
  <c r="F7" i="140" s="1"/>
  <c r="H7" i="140" s="1"/>
  <c r="D8" i="140"/>
  <c r="F7" i="12"/>
  <c r="H7" i="12" s="1"/>
  <c r="E7" i="12"/>
  <c r="G7" i="12" s="1"/>
  <c r="D8" i="12"/>
  <c r="D8" i="11"/>
  <c r="E7" i="11"/>
  <c r="G7" i="11" s="1"/>
  <c r="F7" i="11"/>
  <c r="H7" i="11" s="1"/>
  <c r="G7" i="142" l="1"/>
  <c r="E8" i="142"/>
  <c r="F8" i="142" s="1"/>
  <c r="H8" i="142" s="1"/>
  <c r="D9" i="142"/>
  <c r="E8" i="141"/>
  <c r="F8" i="141" s="1"/>
  <c r="H8" i="141" s="1"/>
  <c r="D9" i="141"/>
  <c r="G7" i="141"/>
  <c r="G7" i="140"/>
  <c r="E8" i="140"/>
  <c r="F8" i="140" s="1"/>
  <c r="H8" i="140" s="1"/>
  <c r="D9" i="140"/>
  <c r="D9" i="12"/>
  <c r="E8" i="12"/>
  <c r="G8" i="12" s="1"/>
  <c r="F8" i="12"/>
  <c r="H8" i="12" s="1"/>
  <c r="F8" i="11"/>
  <c r="H8" i="11" s="1"/>
  <c r="D9" i="11"/>
  <c r="E8" i="11"/>
  <c r="G8" i="11" s="1"/>
  <c r="E9" i="142" l="1"/>
  <c r="F9" i="142" s="1"/>
  <c r="H9" i="142" s="1"/>
  <c r="D10" i="142"/>
  <c r="G8" i="142"/>
  <c r="E9" i="141"/>
  <c r="F9" i="141" s="1"/>
  <c r="H9" i="141" s="1"/>
  <c r="D10" i="141"/>
  <c r="G8" i="141"/>
  <c r="E9" i="140"/>
  <c r="F9" i="140" s="1"/>
  <c r="H9" i="140" s="1"/>
  <c r="D10" i="140"/>
  <c r="G8" i="140"/>
  <c r="F9" i="12"/>
  <c r="H9" i="12" s="1"/>
  <c r="D10" i="12"/>
  <c r="E9" i="12"/>
  <c r="G9" i="12" s="1"/>
  <c r="D10" i="11"/>
  <c r="E9" i="11"/>
  <c r="G9" i="11" s="1"/>
  <c r="F9" i="11"/>
  <c r="H9" i="11" s="1"/>
  <c r="E10" i="142" l="1"/>
  <c r="F10" i="142" s="1"/>
  <c r="H10" i="142" s="1"/>
  <c r="D11" i="142"/>
  <c r="G9" i="142"/>
  <c r="E10" i="141"/>
  <c r="F10" i="141" s="1"/>
  <c r="H10" i="141" s="1"/>
  <c r="D11" i="141"/>
  <c r="G9" i="141"/>
  <c r="E10" i="140"/>
  <c r="F10" i="140" s="1"/>
  <c r="H10" i="140" s="1"/>
  <c r="D11" i="140"/>
  <c r="G9" i="140"/>
  <c r="D11" i="12"/>
  <c r="E10" i="12"/>
  <c r="G10" i="12" s="1"/>
  <c r="F10" i="12"/>
  <c r="H10" i="12" s="1"/>
  <c r="F10" i="11"/>
  <c r="H10" i="11" s="1"/>
  <c r="E10" i="11"/>
  <c r="G10" i="11" s="1"/>
  <c r="D11" i="11"/>
  <c r="E11" i="142" l="1"/>
  <c r="F11" i="142" s="1"/>
  <c r="H11" i="142" s="1"/>
  <c r="D12" i="142"/>
  <c r="G10" i="142"/>
  <c r="E11" i="141"/>
  <c r="F11" i="141" s="1"/>
  <c r="H11" i="141" s="1"/>
  <c r="D12" i="141"/>
  <c r="G10" i="141"/>
  <c r="G10" i="140"/>
  <c r="E11" i="140"/>
  <c r="F11" i="140" s="1"/>
  <c r="H11" i="140" s="1"/>
  <c r="D12" i="140"/>
  <c r="F11" i="12"/>
  <c r="H11" i="12" s="1"/>
  <c r="D12" i="12"/>
  <c r="E11" i="12"/>
  <c r="G11" i="12" s="1"/>
  <c r="D12" i="11"/>
  <c r="E11" i="11"/>
  <c r="G11" i="11" s="1"/>
  <c r="F11" i="11"/>
  <c r="H11" i="11" s="1"/>
  <c r="G11" i="142" l="1"/>
  <c r="E12" i="142"/>
  <c r="F12" i="142" s="1"/>
  <c r="H12" i="142" s="1"/>
  <c r="D13" i="142"/>
  <c r="E12" i="141"/>
  <c r="F12" i="141" s="1"/>
  <c r="H12" i="141" s="1"/>
  <c r="D13" i="141"/>
  <c r="G11" i="141"/>
  <c r="E12" i="140"/>
  <c r="F12" i="140" s="1"/>
  <c r="H12" i="140" s="1"/>
  <c r="D13" i="140"/>
  <c r="G11" i="140"/>
  <c r="D13" i="12"/>
  <c r="E12" i="12"/>
  <c r="G12" i="12" s="1"/>
  <c r="F12" i="12"/>
  <c r="H12" i="12" s="1"/>
  <c r="F12" i="11"/>
  <c r="H12" i="11" s="1"/>
  <c r="D13" i="11"/>
  <c r="E12" i="11"/>
  <c r="G12" i="11" s="1"/>
  <c r="E13" i="142" l="1"/>
  <c r="F13" i="142" s="1"/>
  <c r="H13" i="142" s="1"/>
  <c r="D14" i="142"/>
  <c r="G12" i="142"/>
  <c r="E13" i="141"/>
  <c r="F13" i="141" s="1"/>
  <c r="H13" i="141" s="1"/>
  <c r="D14" i="141"/>
  <c r="G12" i="141"/>
  <c r="E13" i="140"/>
  <c r="F13" i="140" s="1"/>
  <c r="H13" i="140" s="1"/>
  <c r="D14" i="140"/>
  <c r="G12" i="140"/>
  <c r="F13" i="12"/>
  <c r="H13" i="12" s="1"/>
  <c r="D14" i="12"/>
  <c r="E13" i="12"/>
  <c r="G13" i="12" s="1"/>
  <c r="D14" i="11"/>
  <c r="E13" i="11"/>
  <c r="G13" i="11" s="1"/>
  <c r="F13" i="11"/>
  <c r="H13" i="11" s="1"/>
  <c r="G13" i="142" l="1"/>
  <c r="E14" i="142"/>
  <c r="F14" i="142" s="1"/>
  <c r="H14" i="142" s="1"/>
  <c r="D15" i="142"/>
  <c r="G13" i="141"/>
  <c r="E14" i="141"/>
  <c r="F14" i="141" s="1"/>
  <c r="H14" i="141" s="1"/>
  <c r="D15" i="141"/>
  <c r="E14" i="140"/>
  <c r="F14" i="140" s="1"/>
  <c r="H14" i="140" s="1"/>
  <c r="D15" i="140"/>
  <c r="G13" i="140"/>
  <c r="D15" i="12"/>
  <c r="E14" i="12"/>
  <c r="G14" i="12" s="1"/>
  <c r="F14" i="12"/>
  <c r="H14" i="12" s="1"/>
  <c r="F14" i="11"/>
  <c r="H14" i="11" s="1"/>
  <c r="D15" i="11"/>
  <c r="E14" i="11"/>
  <c r="G14" i="11" s="1"/>
  <c r="E15" i="142" l="1"/>
  <c r="F15" i="142" s="1"/>
  <c r="H15" i="142" s="1"/>
  <c r="D16" i="142"/>
  <c r="G14" i="142"/>
  <c r="E15" i="141"/>
  <c r="F15" i="141" s="1"/>
  <c r="H15" i="141" s="1"/>
  <c r="D16" i="141"/>
  <c r="G14" i="141"/>
  <c r="E15" i="140"/>
  <c r="F15" i="140" s="1"/>
  <c r="H15" i="140" s="1"/>
  <c r="D16" i="140"/>
  <c r="G14" i="140"/>
  <c r="F15" i="12"/>
  <c r="H15" i="12" s="1"/>
  <c r="D16" i="12"/>
  <c r="E15" i="12"/>
  <c r="G15" i="12" s="1"/>
  <c r="D16" i="11"/>
  <c r="E15" i="11"/>
  <c r="G15" i="11" s="1"/>
  <c r="F15" i="11"/>
  <c r="H15" i="11" s="1"/>
  <c r="G15" i="142" l="1"/>
  <c r="E16" i="142"/>
  <c r="F16" i="142" s="1"/>
  <c r="H16" i="142" s="1"/>
  <c r="D17" i="142"/>
  <c r="G15" i="141"/>
  <c r="E16" i="141"/>
  <c r="F16" i="141" s="1"/>
  <c r="H16" i="141" s="1"/>
  <c r="D17" i="141"/>
  <c r="E16" i="140"/>
  <c r="F16" i="140" s="1"/>
  <c r="H16" i="140" s="1"/>
  <c r="D17" i="140"/>
  <c r="G15" i="140"/>
  <c r="D17" i="12"/>
  <c r="E16" i="12"/>
  <c r="G16" i="12" s="1"/>
  <c r="F16" i="12"/>
  <c r="H16" i="12" s="1"/>
  <c r="F16" i="11"/>
  <c r="H16" i="11" s="1"/>
  <c r="D17" i="11"/>
  <c r="E16" i="11"/>
  <c r="G16" i="11" s="1"/>
  <c r="E17" i="142" l="1"/>
  <c r="F17" i="142" s="1"/>
  <c r="H17" i="142" s="1"/>
  <c r="D18" i="142"/>
  <c r="G16" i="142"/>
  <c r="E17" i="141"/>
  <c r="F17" i="141" s="1"/>
  <c r="H17" i="141" s="1"/>
  <c r="D18" i="141"/>
  <c r="G16" i="141"/>
  <c r="G16" i="140"/>
  <c r="E17" i="140"/>
  <c r="F17" i="140" s="1"/>
  <c r="H17" i="140" s="1"/>
  <c r="D18" i="140"/>
  <c r="F17" i="12"/>
  <c r="H17" i="12" s="1"/>
  <c r="D18" i="12"/>
  <c r="E17" i="12"/>
  <c r="G17" i="12" s="1"/>
  <c r="D18" i="11"/>
  <c r="E17" i="11"/>
  <c r="G17" i="11" s="1"/>
  <c r="F17" i="11"/>
  <c r="H17" i="11" s="1"/>
  <c r="G17" i="142" l="1"/>
  <c r="E18" i="142"/>
  <c r="F18" i="142" s="1"/>
  <c r="H18" i="142" s="1"/>
  <c r="D19" i="142"/>
  <c r="G17" i="141"/>
  <c r="E18" i="141"/>
  <c r="F18" i="141" s="1"/>
  <c r="H18" i="141" s="1"/>
  <c r="D19" i="141"/>
  <c r="E18" i="140"/>
  <c r="F18" i="140" s="1"/>
  <c r="H18" i="140" s="1"/>
  <c r="D19" i="140"/>
  <c r="G17" i="140"/>
  <c r="D19" i="12"/>
  <c r="E18" i="12"/>
  <c r="G18" i="12" s="1"/>
  <c r="F18" i="12"/>
  <c r="H18" i="12" s="1"/>
  <c r="F18" i="11"/>
  <c r="H18" i="11" s="1"/>
  <c r="D19" i="11"/>
  <c r="E18" i="11"/>
  <c r="G18" i="11" s="1"/>
  <c r="E19" i="142" l="1"/>
  <c r="F19" i="142" s="1"/>
  <c r="H19" i="142" s="1"/>
  <c r="D20" i="142"/>
  <c r="G18" i="142"/>
  <c r="E19" i="141"/>
  <c r="F19" i="141" s="1"/>
  <c r="H19" i="141" s="1"/>
  <c r="D20" i="141"/>
  <c r="G18" i="141"/>
  <c r="E19" i="140"/>
  <c r="F19" i="140" s="1"/>
  <c r="H19" i="140" s="1"/>
  <c r="D20" i="140"/>
  <c r="G18" i="140"/>
  <c r="F19" i="12"/>
  <c r="H19" i="12" s="1"/>
  <c r="D20" i="12"/>
  <c r="E19" i="12"/>
  <c r="G19" i="12" s="1"/>
  <c r="D20" i="11"/>
  <c r="E19" i="11"/>
  <c r="G19" i="11" s="1"/>
  <c r="F19" i="11"/>
  <c r="H19" i="11" s="1"/>
  <c r="E20" i="142" l="1"/>
  <c r="F20" i="142" s="1"/>
  <c r="H20" i="142" s="1"/>
  <c r="D21" i="142"/>
  <c r="G19" i="142"/>
  <c r="G19" i="141"/>
  <c r="E20" i="141"/>
  <c r="F20" i="141" s="1"/>
  <c r="H20" i="141" s="1"/>
  <c r="D21" i="141"/>
  <c r="E20" i="140"/>
  <c r="F20" i="140" s="1"/>
  <c r="H20" i="140" s="1"/>
  <c r="D21" i="140"/>
  <c r="G19" i="140"/>
  <c r="D21" i="12"/>
  <c r="E20" i="12"/>
  <c r="G20" i="12" s="1"/>
  <c r="F20" i="12"/>
  <c r="H20" i="12" s="1"/>
  <c r="F20" i="11"/>
  <c r="H20" i="11" s="1"/>
  <c r="D21" i="11"/>
  <c r="E20" i="11"/>
  <c r="G20" i="11" s="1"/>
  <c r="E21" i="142" l="1"/>
  <c r="F21" i="142" s="1"/>
  <c r="H21" i="142" s="1"/>
  <c r="D22" i="142"/>
  <c r="G20" i="142"/>
  <c r="E21" i="141"/>
  <c r="F21" i="141" s="1"/>
  <c r="H21" i="141" s="1"/>
  <c r="D22" i="141"/>
  <c r="G20" i="141"/>
  <c r="E21" i="140"/>
  <c r="F21" i="140" s="1"/>
  <c r="H21" i="140" s="1"/>
  <c r="D22" i="140"/>
  <c r="G20" i="140"/>
  <c r="F21" i="12"/>
  <c r="H21" i="12" s="1"/>
  <c r="D22" i="12"/>
  <c r="E21" i="12"/>
  <c r="G21" i="12" s="1"/>
  <c r="D22" i="11"/>
  <c r="E21" i="11"/>
  <c r="G21" i="11" s="1"/>
  <c r="F21" i="11"/>
  <c r="H21" i="11" s="1"/>
  <c r="E22" i="142" l="1"/>
  <c r="F22" i="142" s="1"/>
  <c r="H22" i="142" s="1"/>
  <c r="D23" i="142"/>
  <c r="G21" i="142"/>
  <c r="G21" i="141"/>
  <c r="E22" i="141"/>
  <c r="F22" i="141" s="1"/>
  <c r="H22" i="141" s="1"/>
  <c r="D23" i="141"/>
  <c r="E22" i="140"/>
  <c r="F22" i="140" s="1"/>
  <c r="H22" i="140" s="1"/>
  <c r="D23" i="140"/>
  <c r="G21" i="140"/>
  <c r="D23" i="12"/>
  <c r="E22" i="12"/>
  <c r="G22" i="12" s="1"/>
  <c r="F22" i="12"/>
  <c r="H22" i="12" s="1"/>
  <c r="F22" i="11"/>
  <c r="H22" i="11" s="1"/>
  <c r="D23" i="11"/>
  <c r="E22" i="11"/>
  <c r="G22" i="11" s="1"/>
  <c r="E23" i="142" l="1"/>
  <c r="F23" i="142" s="1"/>
  <c r="H23" i="142" s="1"/>
  <c r="D24" i="142"/>
  <c r="G22" i="142"/>
  <c r="G22" i="141"/>
  <c r="E23" i="141"/>
  <c r="F23" i="141" s="1"/>
  <c r="H23" i="141" s="1"/>
  <c r="D24" i="141"/>
  <c r="E23" i="140"/>
  <c r="F23" i="140" s="1"/>
  <c r="H23" i="140" s="1"/>
  <c r="D24" i="140"/>
  <c r="G22" i="140"/>
  <c r="F23" i="12"/>
  <c r="H23" i="12" s="1"/>
  <c r="D24" i="12"/>
  <c r="E23" i="12"/>
  <c r="G23" i="12" s="1"/>
  <c r="D24" i="11"/>
  <c r="E23" i="11"/>
  <c r="G23" i="11" s="1"/>
  <c r="F23" i="11"/>
  <c r="H23" i="11" s="1"/>
  <c r="E24" i="142" l="1"/>
  <c r="F24" i="142" s="1"/>
  <c r="H24" i="142" s="1"/>
  <c r="D25" i="142"/>
  <c r="G23" i="142"/>
  <c r="E24" i="141"/>
  <c r="F24" i="141" s="1"/>
  <c r="H24" i="141" s="1"/>
  <c r="D25" i="141"/>
  <c r="G23" i="141"/>
  <c r="E24" i="140"/>
  <c r="F24" i="140" s="1"/>
  <c r="H24" i="140" s="1"/>
  <c r="D25" i="140"/>
  <c r="G23" i="140"/>
  <c r="D25" i="12"/>
  <c r="E24" i="12"/>
  <c r="G24" i="12" s="1"/>
  <c r="F24" i="12"/>
  <c r="H24" i="12" s="1"/>
  <c r="F24" i="11"/>
  <c r="H24" i="11" s="1"/>
  <c r="D25" i="11"/>
  <c r="E24" i="11"/>
  <c r="G24" i="11" s="1"/>
  <c r="E25" i="142" l="1"/>
  <c r="F25" i="142" s="1"/>
  <c r="H25" i="142" s="1"/>
  <c r="D26" i="142"/>
  <c r="G24" i="142"/>
  <c r="G24" i="141"/>
  <c r="E25" i="141"/>
  <c r="F25" i="141" s="1"/>
  <c r="H25" i="141" s="1"/>
  <c r="D26" i="141"/>
  <c r="E25" i="140"/>
  <c r="F25" i="140" s="1"/>
  <c r="H25" i="140" s="1"/>
  <c r="D26" i="140"/>
  <c r="G24" i="140"/>
  <c r="F25" i="12"/>
  <c r="H25" i="12" s="1"/>
  <c r="D26" i="12"/>
  <c r="E25" i="12"/>
  <c r="G25" i="12" s="1"/>
  <c r="D26" i="11"/>
  <c r="E25" i="11"/>
  <c r="G25" i="11" s="1"/>
  <c r="F25" i="11"/>
  <c r="H25" i="11" s="1"/>
  <c r="E26" i="142" l="1"/>
  <c r="F26" i="142" s="1"/>
  <c r="H26" i="142" s="1"/>
  <c r="D27" i="142"/>
  <c r="G25" i="142"/>
  <c r="E26" i="141"/>
  <c r="F26" i="141" s="1"/>
  <c r="H26" i="141" s="1"/>
  <c r="D27" i="141"/>
  <c r="G25" i="141"/>
  <c r="E26" i="140"/>
  <c r="F26" i="140" s="1"/>
  <c r="H26" i="140" s="1"/>
  <c r="D27" i="140"/>
  <c r="G25" i="140"/>
  <c r="D27" i="12"/>
  <c r="E26" i="12"/>
  <c r="G26" i="12" s="1"/>
  <c r="F26" i="12"/>
  <c r="H26" i="12" s="1"/>
  <c r="F26" i="11"/>
  <c r="H26" i="11" s="1"/>
  <c r="D27" i="11"/>
  <c r="E26" i="11"/>
  <c r="G26" i="11" s="1"/>
  <c r="E27" i="142" l="1"/>
  <c r="F27" i="142" s="1"/>
  <c r="H27" i="142" s="1"/>
  <c r="D28" i="142"/>
  <c r="G26" i="142"/>
  <c r="G26" i="141"/>
  <c r="E27" i="141"/>
  <c r="F27" i="141" s="1"/>
  <c r="H27" i="141" s="1"/>
  <c r="D28" i="141"/>
  <c r="G26" i="140"/>
  <c r="E27" i="140"/>
  <c r="F27" i="140" s="1"/>
  <c r="H27" i="140" s="1"/>
  <c r="D28" i="140"/>
  <c r="F27" i="12"/>
  <c r="H27" i="12" s="1"/>
  <c r="D28" i="12"/>
  <c r="E27" i="12"/>
  <c r="G27" i="12" s="1"/>
  <c r="D28" i="11"/>
  <c r="E27" i="11"/>
  <c r="G27" i="11" s="1"/>
  <c r="F27" i="11"/>
  <c r="H27" i="11" s="1"/>
  <c r="G27" i="142" l="1"/>
  <c r="E28" i="142"/>
  <c r="F28" i="142" s="1"/>
  <c r="H28" i="142" s="1"/>
  <c r="D29" i="142"/>
  <c r="E28" i="141"/>
  <c r="F28" i="141" s="1"/>
  <c r="H28" i="141" s="1"/>
  <c r="G28" i="141"/>
  <c r="D29" i="141"/>
  <c r="G27" i="141"/>
  <c r="E28" i="140"/>
  <c r="F28" i="140" s="1"/>
  <c r="H28" i="140" s="1"/>
  <c r="D29" i="140"/>
  <c r="G27" i="140"/>
  <c r="D29" i="12"/>
  <c r="E28" i="12"/>
  <c r="G28" i="12" s="1"/>
  <c r="F28" i="12"/>
  <c r="H28" i="12" s="1"/>
  <c r="F28" i="11"/>
  <c r="H28" i="11" s="1"/>
  <c r="D29" i="11"/>
  <c r="E28" i="11"/>
  <c r="G28" i="11" s="1"/>
  <c r="E29" i="142" l="1"/>
  <c r="F29" i="142" s="1"/>
  <c r="H29" i="142" s="1"/>
  <c r="D30" i="142"/>
  <c r="G28" i="142"/>
  <c r="E29" i="141"/>
  <c r="F29" i="141" s="1"/>
  <c r="H29" i="141" s="1"/>
  <c r="D30" i="141"/>
  <c r="E29" i="140"/>
  <c r="F29" i="140" s="1"/>
  <c r="H29" i="140" s="1"/>
  <c r="D30" i="140"/>
  <c r="G28" i="140"/>
  <c r="F29" i="12"/>
  <c r="H29" i="12" s="1"/>
  <c r="D30" i="12"/>
  <c r="E29" i="12"/>
  <c r="G29" i="12" s="1"/>
  <c r="D30" i="11"/>
  <c r="E29" i="11"/>
  <c r="G29" i="11" s="1"/>
  <c r="F29" i="11"/>
  <c r="H29" i="11" s="1"/>
  <c r="E30" i="142" l="1"/>
  <c r="F30" i="142" s="1"/>
  <c r="H30" i="142" s="1"/>
  <c r="D31" i="142"/>
  <c r="G29" i="142"/>
  <c r="E30" i="141"/>
  <c r="F30" i="141" s="1"/>
  <c r="H30" i="141" s="1"/>
  <c r="D31" i="141"/>
  <c r="G29" i="141"/>
  <c r="E30" i="140"/>
  <c r="F30" i="140" s="1"/>
  <c r="H30" i="140" s="1"/>
  <c r="D31" i="140"/>
  <c r="G29" i="140"/>
  <c r="D31" i="12"/>
  <c r="E30" i="12"/>
  <c r="G30" i="12" s="1"/>
  <c r="F30" i="12"/>
  <c r="H30" i="12" s="1"/>
  <c r="F30" i="11"/>
  <c r="H30" i="11" s="1"/>
  <c r="D31" i="11"/>
  <c r="E30" i="11"/>
  <c r="G30" i="11" s="1"/>
  <c r="E31" i="142" l="1"/>
  <c r="F31" i="142" s="1"/>
  <c r="H31" i="142" s="1"/>
  <c r="D32" i="142"/>
  <c r="G30" i="142"/>
  <c r="G30" i="141"/>
  <c r="E31" i="141"/>
  <c r="F31" i="141" s="1"/>
  <c r="H31" i="141" s="1"/>
  <c r="D32" i="141"/>
  <c r="E31" i="140"/>
  <c r="F31" i="140" s="1"/>
  <c r="H31" i="140" s="1"/>
  <c r="D32" i="140"/>
  <c r="G30" i="140"/>
  <c r="F31" i="12"/>
  <c r="H31" i="12" s="1"/>
  <c r="D32" i="12"/>
  <c r="E31" i="12"/>
  <c r="G31" i="12" s="1"/>
  <c r="D32" i="11"/>
  <c r="E31" i="11"/>
  <c r="G31" i="11" s="1"/>
  <c r="F31" i="11"/>
  <c r="H31" i="11" s="1"/>
  <c r="E32" i="142" l="1"/>
  <c r="F32" i="142" s="1"/>
  <c r="H32" i="142" s="1"/>
  <c r="D33" i="142"/>
  <c r="G31" i="142"/>
  <c r="E32" i="141"/>
  <c r="F32" i="141" s="1"/>
  <c r="H32" i="141" s="1"/>
  <c r="D33" i="141"/>
  <c r="G31" i="141"/>
  <c r="E32" i="140"/>
  <c r="F32" i="140" s="1"/>
  <c r="H32" i="140" s="1"/>
  <c r="D33" i="140"/>
  <c r="G31" i="140"/>
  <c r="D33" i="12"/>
  <c r="E32" i="12"/>
  <c r="G32" i="12" s="1"/>
  <c r="F32" i="12"/>
  <c r="H32" i="12" s="1"/>
  <c r="F32" i="11"/>
  <c r="H32" i="11" s="1"/>
  <c r="D33" i="11"/>
  <c r="E32" i="11"/>
  <c r="G32" i="11" s="1"/>
  <c r="E33" i="142" l="1"/>
  <c r="F33" i="142" s="1"/>
  <c r="H33" i="142" s="1"/>
  <c r="D34" i="142"/>
  <c r="G32" i="142"/>
  <c r="G32" i="141"/>
  <c r="E33" i="141"/>
  <c r="F33" i="141" s="1"/>
  <c r="H33" i="141" s="1"/>
  <c r="D34" i="141"/>
  <c r="G32" i="140"/>
  <c r="E33" i="140"/>
  <c r="F33" i="140" s="1"/>
  <c r="H33" i="140" s="1"/>
  <c r="D34" i="140"/>
  <c r="F33" i="12"/>
  <c r="H33" i="12" s="1"/>
  <c r="D34" i="12"/>
  <c r="E33" i="12"/>
  <c r="G33" i="12" s="1"/>
  <c r="D34" i="11"/>
  <c r="E33" i="11"/>
  <c r="G33" i="11" s="1"/>
  <c r="F33" i="11"/>
  <c r="H33" i="11" s="1"/>
  <c r="G33" i="142" l="1"/>
  <c r="E34" i="142"/>
  <c r="F34" i="142" s="1"/>
  <c r="H34" i="142" s="1"/>
  <c r="D35" i="142"/>
  <c r="E34" i="141"/>
  <c r="F34" i="141" s="1"/>
  <c r="H34" i="141" s="1"/>
  <c r="D35" i="141"/>
  <c r="G33" i="141"/>
  <c r="E34" i="140"/>
  <c r="F34" i="140" s="1"/>
  <c r="H34" i="140" s="1"/>
  <c r="D35" i="140"/>
  <c r="G33" i="140"/>
  <c r="L1" i="13"/>
  <c r="D35" i="12"/>
  <c r="E34" i="12"/>
  <c r="G34" i="12" s="1"/>
  <c r="F34" i="12"/>
  <c r="H34" i="12" s="1"/>
  <c r="F34" i="11"/>
  <c r="H34" i="11" s="1"/>
  <c r="D35" i="11"/>
  <c r="E34" i="11"/>
  <c r="G34" i="11" s="1"/>
  <c r="E35" i="142" l="1"/>
  <c r="F35" i="142" s="1"/>
  <c r="H35" i="142" s="1"/>
  <c r="D36" i="142"/>
  <c r="G34" i="142"/>
  <c r="E35" i="141"/>
  <c r="F35" i="141" s="1"/>
  <c r="H35" i="141" s="1"/>
  <c r="D36" i="141"/>
  <c r="G34" i="141"/>
  <c r="E35" i="140"/>
  <c r="F35" i="140" s="1"/>
  <c r="H35" i="140" s="1"/>
  <c r="D36" i="140"/>
  <c r="G34" i="140"/>
  <c r="D3" i="13"/>
  <c r="F35" i="12"/>
  <c r="H35" i="12" s="1"/>
  <c r="D36" i="12"/>
  <c r="E35" i="12"/>
  <c r="G35" i="12" s="1"/>
  <c r="D36" i="11"/>
  <c r="E35" i="11"/>
  <c r="G35" i="11" s="1"/>
  <c r="F35" i="11"/>
  <c r="H35" i="11" s="1"/>
  <c r="G35" i="142" l="1"/>
  <c r="E36" i="142"/>
  <c r="F36" i="142" s="1"/>
  <c r="H36" i="142" s="1"/>
  <c r="D37" i="142"/>
  <c r="E36" i="141"/>
  <c r="F36" i="141" s="1"/>
  <c r="H36" i="141" s="1"/>
  <c r="D37" i="141"/>
  <c r="G35" i="141"/>
  <c r="E36" i="140"/>
  <c r="F36" i="140" s="1"/>
  <c r="H36" i="140" s="1"/>
  <c r="D37" i="140"/>
  <c r="G35" i="140"/>
  <c r="E3" i="13"/>
  <c r="F3" i="13" s="1"/>
  <c r="H3" i="13" s="1"/>
  <c r="D4" i="13"/>
  <c r="D37" i="12"/>
  <c r="E36" i="12"/>
  <c r="G36" i="12" s="1"/>
  <c r="F36" i="12"/>
  <c r="H36" i="12" s="1"/>
  <c r="F36" i="11"/>
  <c r="H36" i="11" s="1"/>
  <c r="D37" i="11"/>
  <c r="E36" i="11"/>
  <c r="G36" i="11" s="1"/>
  <c r="E37" i="142" l="1"/>
  <c r="F37" i="142" s="1"/>
  <c r="H37" i="142" s="1"/>
  <c r="L4" i="142" s="1"/>
  <c r="G36" i="142"/>
  <c r="E37" i="141"/>
  <c r="F37" i="141" s="1"/>
  <c r="H37" i="141" s="1"/>
  <c r="L4" i="141" s="1"/>
  <c r="G36" i="141"/>
  <c r="E37" i="140"/>
  <c r="F37" i="140" s="1"/>
  <c r="H37" i="140" s="1"/>
  <c r="L4" i="140" s="1"/>
  <c r="G36" i="140"/>
  <c r="E4" i="13"/>
  <c r="F4" i="13" s="1"/>
  <c r="H4" i="13" s="1"/>
  <c r="D5" i="13"/>
  <c r="G3" i="13"/>
  <c r="F37" i="12"/>
  <c r="H37" i="12" s="1"/>
  <c r="L4" i="12" s="1"/>
  <c r="E37" i="12"/>
  <c r="G37" i="12" s="1"/>
  <c r="K4" i="12" s="1"/>
  <c r="E37" i="11"/>
  <c r="G37" i="11" s="1"/>
  <c r="K4" i="11" s="1"/>
  <c r="F37" i="11"/>
  <c r="H37" i="11" s="1"/>
  <c r="L4" i="11" s="1"/>
  <c r="L5" i="142" l="1"/>
  <c r="G37" i="142"/>
  <c r="K4" i="142" s="1"/>
  <c r="L5" i="141"/>
  <c r="G37" i="141"/>
  <c r="K4" i="141" s="1"/>
  <c r="L5" i="140"/>
  <c r="G37" i="140"/>
  <c r="K4" i="140" s="1"/>
  <c r="D6" i="13"/>
  <c r="E5" i="13"/>
  <c r="F5" i="13" s="1"/>
  <c r="H5" i="13" s="1"/>
  <c r="G4" i="13"/>
  <c r="K5" i="12"/>
  <c r="L5" i="12"/>
  <c r="L5" i="11"/>
  <c r="K5" i="11"/>
  <c r="K5" i="142" l="1"/>
  <c r="K7" i="142" s="1"/>
  <c r="M4" i="142" s="1"/>
  <c r="K5" i="141"/>
  <c r="K7" i="141" s="1"/>
  <c r="M4" i="141" s="1"/>
  <c r="K5" i="140"/>
  <c r="K7" i="140" s="1"/>
  <c r="M4" i="140" s="1"/>
  <c r="G5" i="13"/>
  <c r="D7" i="13"/>
  <c r="E6" i="13"/>
  <c r="F6" i="13" s="1"/>
  <c r="H6" i="13" s="1"/>
  <c r="K7" i="12"/>
  <c r="K7" i="11"/>
  <c r="N4" i="142" l="1"/>
  <c r="M5" i="142"/>
  <c r="M5" i="141"/>
  <c r="N4" i="141"/>
  <c r="N4" i="140"/>
  <c r="M5" i="140"/>
  <c r="G6" i="13"/>
  <c r="D8" i="13"/>
  <c r="E7" i="13"/>
  <c r="F7" i="13" s="1"/>
  <c r="H7" i="13" s="1"/>
  <c r="M4" i="12"/>
  <c r="N4" i="12"/>
  <c r="M4" i="11"/>
  <c r="N4" i="11"/>
  <c r="N6" i="142" l="1"/>
  <c r="N7" i="142" s="1"/>
  <c r="N5" i="142"/>
  <c r="N6" i="141"/>
  <c r="N7" i="141" s="1"/>
  <c r="N5" i="141"/>
  <c r="N6" i="140"/>
  <c r="N7" i="140" s="1"/>
  <c r="N5" i="140"/>
  <c r="G7" i="13"/>
  <c r="D9" i="13"/>
  <c r="E8" i="13"/>
  <c r="F8" i="13" s="1"/>
  <c r="H8" i="13" s="1"/>
  <c r="N5" i="12"/>
  <c r="N6" i="12"/>
  <c r="N7" i="12" s="1"/>
  <c r="M5" i="12"/>
  <c r="N6" i="11"/>
  <c r="N7" i="11" s="1"/>
  <c r="N5" i="11"/>
  <c r="M5" i="11"/>
  <c r="G8" i="13" l="1"/>
  <c r="D10" i="13"/>
  <c r="E9" i="13"/>
  <c r="F9" i="13" s="1"/>
  <c r="H9" i="13" s="1"/>
  <c r="C38" i="2"/>
  <c r="C39" i="2"/>
  <c r="C40" i="2"/>
  <c r="G9" i="13" l="1"/>
  <c r="D11" i="13"/>
  <c r="E10" i="13"/>
  <c r="F10" i="13" s="1"/>
  <c r="H10" i="13" s="1"/>
  <c r="C41" i="2"/>
  <c r="D3" i="2"/>
  <c r="D4" i="2" s="1"/>
  <c r="G10" i="13" l="1"/>
  <c r="D12" i="13"/>
  <c r="E11" i="13"/>
  <c r="F11" i="13" s="1"/>
  <c r="H11" i="13" s="1"/>
  <c r="F4" i="2"/>
  <c r="H4" i="2" s="1"/>
  <c r="D5" i="2"/>
  <c r="E4" i="2"/>
  <c r="G4" i="2" s="1"/>
  <c r="F3" i="2"/>
  <c r="H3" i="2" s="1"/>
  <c r="E3" i="2"/>
  <c r="G3" i="2" s="1"/>
  <c r="G11" i="13" l="1"/>
  <c r="D13" i="13"/>
  <c r="E12" i="13"/>
  <c r="F12" i="13" s="1"/>
  <c r="H12" i="13" s="1"/>
  <c r="F5" i="2"/>
  <c r="H5" i="2" s="1"/>
  <c r="D6" i="2"/>
  <c r="E5" i="2"/>
  <c r="G5" i="2" s="1"/>
  <c r="G12" i="13" l="1"/>
  <c r="D14" i="13"/>
  <c r="E13" i="13"/>
  <c r="F13" i="13" s="1"/>
  <c r="H13" i="13" s="1"/>
  <c r="D7" i="2"/>
  <c r="F6" i="2"/>
  <c r="H6" i="2" s="1"/>
  <c r="E6" i="2"/>
  <c r="G6" i="2" s="1"/>
  <c r="G13" i="13" l="1"/>
  <c r="D15" i="13"/>
  <c r="E14" i="13"/>
  <c r="F14" i="13" s="1"/>
  <c r="H14" i="13" s="1"/>
  <c r="D8" i="2"/>
  <c r="F7" i="2"/>
  <c r="H7" i="2" s="1"/>
  <c r="E7" i="2"/>
  <c r="G7" i="2" s="1"/>
  <c r="G14" i="13" l="1"/>
  <c r="D16" i="13"/>
  <c r="E15" i="13"/>
  <c r="F15" i="13" s="1"/>
  <c r="H15" i="13" s="1"/>
  <c r="D9" i="2"/>
  <c r="E8" i="2"/>
  <c r="G8" i="2" s="1"/>
  <c r="F8" i="2"/>
  <c r="H8" i="2" s="1"/>
  <c r="G15" i="13" l="1"/>
  <c r="D17" i="13"/>
  <c r="E16" i="13"/>
  <c r="F16" i="13" s="1"/>
  <c r="H16" i="13" s="1"/>
  <c r="F9" i="2"/>
  <c r="H9" i="2" s="1"/>
  <c r="D10" i="2"/>
  <c r="E9" i="2"/>
  <c r="G9" i="2" s="1"/>
  <c r="G16" i="13" l="1"/>
  <c r="D18" i="13"/>
  <c r="E17" i="13"/>
  <c r="F17" i="13" s="1"/>
  <c r="H17" i="13" s="1"/>
  <c r="F10" i="2"/>
  <c r="H10" i="2" s="1"/>
  <c r="D11" i="2"/>
  <c r="E10" i="2"/>
  <c r="G10" i="2" s="1"/>
  <c r="G17" i="13" l="1"/>
  <c r="D19" i="13"/>
  <c r="E18" i="13"/>
  <c r="F18" i="13" s="1"/>
  <c r="H18" i="13" s="1"/>
  <c r="F11" i="2"/>
  <c r="H11" i="2" s="1"/>
  <c r="D12" i="2"/>
  <c r="E11" i="2"/>
  <c r="G11" i="2" s="1"/>
  <c r="G18" i="13" l="1"/>
  <c r="D20" i="13"/>
  <c r="E19" i="13"/>
  <c r="F19" i="13" s="1"/>
  <c r="H19" i="13" s="1"/>
  <c r="D13" i="2"/>
  <c r="E12" i="2"/>
  <c r="G12" i="2" s="1"/>
  <c r="F12" i="2"/>
  <c r="H12" i="2" s="1"/>
  <c r="G19" i="13" l="1"/>
  <c r="D21" i="13"/>
  <c r="E20" i="13"/>
  <c r="F20" i="13" s="1"/>
  <c r="H20" i="13" s="1"/>
  <c r="F13" i="2"/>
  <c r="H13" i="2" s="1"/>
  <c r="D14" i="2"/>
  <c r="E13" i="2"/>
  <c r="G13" i="2" s="1"/>
  <c r="G20" i="13" l="1"/>
  <c r="D22" i="13"/>
  <c r="E21" i="13"/>
  <c r="F21" i="13" s="1"/>
  <c r="H21" i="13" s="1"/>
  <c r="F14" i="2"/>
  <c r="H14" i="2" s="1"/>
  <c r="D15" i="2"/>
  <c r="E14" i="2"/>
  <c r="G14" i="2" s="1"/>
  <c r="G21" i="13" l="1"/>
  <c r="D23" i="13"/>
  <c r="E22" i="13"/>
  <c r="F22" i="13" s="1"/>
  <c r="H22" i="13" s="1"/>
  <c r="F15" i="2"/>
  <c r="H15" i="2" s="1"/>
  <c r="D16" i="2"/>
  <c r="E15" i="2"/>
  <c r="G15" i="2" s="1"/>
  <c r="G22" i="13" l="1"/>
  <c r="D24" i="13"/>
  <c r="E23" i="13"/>
  <c r="F23" i="13" s="1"/>
  <c r="H23" i="13" s="1"/>
  <c r="D17" i="2"/>
  <c r="E16" i="2"/>
  <c r="G16" i="2" s="1"/>
  <c r="F16" i="2"/>
  <c r="H16" i="2" s="1"/>
  <c r="G23" i="13" l="1"/>
  <c r="D25" i="13"/>
  <c r="E24" i="13"/>
  <c r="F24" i="13" s="1"/>
  <c r="H24" i="13" s="1"/>
  <c r="F17" i="2"/>
  <c r="H17" i="2" s="1"/>
  <c r="D18" i="2"/>
  <c r="E17" i="2"/>
  <c r="G17" i="2" s="1"/>
  <c r="G24" i="13" l="1"/>
  <c r="D26" i="13"/>
  <c r="E25" i="13"/>
  <c r="F25" i="13" s="1"/>
  <c r="H25" i="13" s="1"/>
  <c r="F18" i="2"/>
  <c r="H18" i="2" s="1"/>
  <c r="D19" i="2"/>
  <c r="E18" i="2"/>
  <c r="G18" i="2" s="1"/>
  <c r="G25" i="13" l="1"/>
  <c r="D27" i="13"/>
  <c r="E26" i="13"/>
  <c r="F26" i="13" s="1"/>
  <c r="H26" i="13" s="1"/>
  <c r="F19" i="2"/>
  <c r="H19" i="2" s="1"/>
  <c r="D20" i="2"/>
  <c r="E19" i="2"/>
  <c r="G19" i="2" s="1"/>
  <c r="G26" i="13" l="1"/>
  <c r="D28" i="13"/>
  <c r="E27" i="13"/>
  <c r="F27" i="13" s="1"/>
  <c r="H27" i="13" s="1"/>
  <c r="D21" i="2"/>
  <c r="E20" i="2"/>
  <c r="G20" i="2" s="1"/>
  <c r="F20" i="2"/>
  <c r="H20" i="2" s="1"/>
  <c r="G27" i="13" l="1"/>
  <c r="D29" i="13"/>
  <c r="E28" i="13"/>
  <c r="F28" i="13" s="1"/>
  <c r="H28" i="13" s="1"/>
  <c r="F21" i="2"/>
  <c r="H21" i="2" s="1"/>
  <c r="D22" i="2"/>
  <c r="E21" i="2"/>
  <c r="G21" i="2" s="1"/>
  <c r="G28" i="13" l="1"/>
  <c r="D30" i="13"/>
  <c r="E29" i="13"/>
  <c r="F29" i="13" s="1"/>
  <c r="H29" i="13" s="1"/>
  <c r="F22" i="2"/>
  <c r="H22" i="2" s="1"/>
  <c r="D23" i="2"/>
  <c r="E22" i="2"/>
  <c r="G22" i="2" s="1"/>
  <c r="G29" i="13" l="1"/>
  <c r="D31" i="13"/>
  <c r="E30" i="13"/>
  <c r="F30" i="13" s="1"/>
  <c r="H30" i="13" s="1"/>
  <c r="F23" i="2"/>
  <c r="H23" i="2" s="1"/>
  <c r="D24" i="2"/>
  <c r="E23" i="2"/>
  <c r="G23" i="2" s="1"/>
  <c r="G30" i="13" l="1"/>
  <c r="D32" i="13"/>
  <c r="E31" i="13"/>
  <c r="F31" i="13" s="1"/>
  <c r="H31" i="13" s="1"/>
  <c r="D25" i="2"/>
  <c r="E24" i="2"/>
  <c r="G24" i="2" s="1"/>
  <c r="F24" i="2"/>
  <c r="H24" i="2" s="1"/>
  <c r="G31" i="13" l="1"/>
  <c r="D33" i="13"/>
  <c r="E32" i="13"/>
  <c r="F32" i="13" s="1"/>
  <c r="H32" i="13" s="1"/>
  <c r="F25" i="2"/>
  <c r="H25" i="2" s="1"/>
  <c r="D26" i="2"/>
  <c r="E25" i="2"/>
  <c r="G25" i="2" s="1"/>
  <c r="G32" i="13" l="1"/>
  <c r="D34" i="13"/>
  <c r="E33" i="13"/>
  <c r="F33" i="13" s="1"/>
  <c r="H33" i="13" s="1"/>
  <c r="F26" i="2"/>
  <c r="H26" i="2" s="1"/>
  <c r="D27" i="2"/>
  <c r="E26" i="2"/>
  <c r="G26" i="2" s="1"/>
  <c r="G33" i="13" l="1"/>
  <c r="D35" i="13"/>
  <c r="E34" i="13"/>
  <c r="F34" i="13" s="1"/>
  <c r="H34" i="13" s="1"/>
  <c r="F27" i="2"/>
  <c r="H27" i="2" s="1"/>
  <c r="D28" i="2"/>
  <c r="E27" i="2"/>
  <c r="G27" i="2" s="1"/>
  <c r="G34" i="13" l="1"/>
  <c r="D36" i="13"/>
  <c r="E35" i="13"/>
  <c r="F35" i="13" s="1"/>
  <c r="H35" i="13" s="1"/>
  <c r="D29" i="2"/>
  <c r="E28" i="2"/>
  <c r="G28" i="2" s="1"/>
  <c r="F28" i="2"/>
  <c r="H28" i="2" s="1"/>
  <c r="G35" i="13" l="1"/>
  <c r="D37" i="13"/>
  <c r="E36" i="13"/>
  <c r="F36" i="13" s="1"/>
  <c r="H36" i="13" s="1"/>
  <c r="F29" i="2"/>
  <c r="H29" i="2" s="1"/>
  <c r="D30" i="2"/>
  <c r="E29" i="2"/>
  <c r="G29" i="2" s="1"/>
  <c r="G36" i="13" l="1"/>
  <c r="D38" i="13"/>
  <c r="D39" i="13" s="1"/>
  <c r="E37" i="13"/>
  <c r="F37" i="13" s="1"/>
  <c r="H37" i="13" s="1"/>
  <c r="F30" i="2"/>
  <c r="H30" i="2" s="1"/>
  <c r="D31" i="2"/>
  <c r="E30" i="2"/>
  <c r="G30" i="2" s="1"/>
  <c r="E39" i="13" l="1"/>
  <c r="F39" i="13" s="1"/>
  <c r="H39" i="13" s="1"/>
  <c r="D40" i="13"/>
  <c r="G37" i="13"/>
  <c r="E38" i="13"/>
  <c r="F38" i="13" s="1"/>
  <c r="H38" i="13" s="1"/>
  <c r="F31" i="2"/>
  <c r="H31" i="2" s="1"/>
  <c r="D32" i="2"/>
  <c r="E31" i="2"/>
  <c r="G31" i="2" s="1"/>
  <c r="G39" i="13" l="1"/>
  <c r="E40" i="13"/>
  <c r="F40" i="13" s="1"/>
  <c r="H40" i="13" s="1"/>
  <c r="D41" i="13"/>
  <c r="G38" i="13"/>
  <c r="D33" i="2"/>
  <c r="E32" i="2"/>
  <c r="G32" i="2" s="1"/>
  <c r="F32" i="2"/>
  <c r="H32" i="2" s="1"/>
  <c r="E41" i="13" l="1"/>
  <c r="F41" i="13" s="1"/>
  <c r="H41" i="13" s="1"/>
  <c r="D42" i="13"/>
  <c r="G40" i="13"/>
  <c r="F33" i="2"/>
  <c r="H33" i="2" s="1"/>
  <c r="D34" i="2"/>
  <c r="E33" i="2"/>
  <c r="G33" i="2" s="1"/>
  <c r="E42" i="13" l="1"/>
  <c r="F42" i="13" s="1"/>
  <c r="H42" i="13" s="1"/>
  <c r="D43" i="13"/>
  <c r="G41" i="13"/>
  <c r="F34" i="2"/>
  <c r="H34" i="2" s="1"/>
  <c r="D35" i="2"/>
  <c r="E34" i="2"/>
  <c r="G34" i="2" s="1"/>
  <c r="G42" i="13" l="1"/>
  <c r="E43" i="13"/>
  <c r="F43" i="13" s="1"/>
  <c r="H43" i="13" s="1"/>
  <c r="D44" i="13"/>
  <c r="F35" i="2"/>
  <c r="H35" i="2" s="1"/>
  <c r="D36" i="2"/>
  <c r="E35" i="2"/>
  <c r="G35" i="2" s="1"/>
  <c r="G43" i="13" l="1"/>
  <c r="E44" i="13"/>
  <c r="F44" i="13" s="1"/>
  <c r="H44" i="13" s="1"/>
  <c r="D45" i="13"/>
  <c r="D37" i="2"/>
  <c r="E36" i="2"/>
  <c r="G36" i="2" s="1"/>
  <c r="F36" i="2"/>
  <c r="H36" i="2" s="1"/>
  <c r="E45" i="13" l="1"/>
  <c r="F45" i="13" s="1"/>
  <c r="H45" i="13" s="1"/>
  <c r="D46" i="13"/>
  <c r="G44" i="13"/>
  <c r="F37" i="2"/>
  <c r="H37" i="2" s="1"/>
  <c r="L4" i="2" s="1"/>
  <c r="E37" i="2"/>
  <c r="G37" i="2" s="1"/>
  <c r="K4" i="2" s="1"/>
  <c r="G45" i="13" l="1"/>
  <c r="E46" i="13"/>
  <c r="F46" i="13" s="1"/>
  <c r="H46" i="13" s="1"/>
  <c r="D47" i="13"/>
  <c r="K5" i="2"/>
  <c r="L5" i="2"/>
  <c r="G46" i="13" l="1"/>
  <c r="E47" i="13"/>
  <c r="F47" i="13" s="1"/>
  <c r="H47" i="13" s="1"/>
  <c r="D48" i="13"/>
  <c r="K7" i="2"/>
  <c r="E48" i="13" l="1"/>
  <c r="F48" i="13" s="1"/>
  <c r="H48" i="13" s="1"/>
  <c r="D49" i="13"/>
  <c r="G47" i="13"/>
  <c r="N4" i="2"/>
  <c r="N5" i="2" s="1"/>
  <c r="M4" i="2"/>
  <c r="M5" i="2" s="1"/>
  <c r="E49" i="13" l="1"/>
  <c r="F49" i="13" s="1"/>
  <c r="H49" i="13" s="1"/>
  <c r="D50" i="13"/>
  <c r="G48" i="13"/>
  <c r="N6" i="2"/>
  <c r="N7" i="2" s="1"/>
  <c r="E50" i="13" l="1"/>
  <c r="F50" i="13" s="1"/>
  <c r="H50" i="13" s="1"/>
  <c r="D51" i="13"/>
  <c r="G49" i="13"/>
  <c r="G50" i="13" l="1"/>
  <c r="E51" i="13"/>
  <c r="F51" i="13" s="1"/>
  <c r="H51" i="13" s="1"/>
  <c r="D52" i="13"/>
  <c r="E52" i="13" l="1"/>
  <c r="F52" i="13" s="1"/>
  <c r="H52" i="13" s="1"/>
  <c r="D53" i="13"/>
  <c r="G51" i="13"/>
  <c r="G52" i="13" l="1"/>
  <c r="E53" i="13"/>
  <c r="F53" i="13" s="1"/>
  <c r="H53" i="13" s="1"/>
  <c r="D54" i="13"/>
  <c r="E54" i="13" l="1"/>
  <c r="F54" i="13" s="1"/>
  <c r="H54" i="13" s="1"/>
  <c r="D55" i="13"/>
  <c r="G53" i="13"/>
  <c r="E55" i="13" l="1"/>
  <c r="F55" i="13" s="1"/>
  <c r="H55" i="13" s="1"/>
  <c r="D56" i="13"/>
  <c r="G54" i="13"/>
  <c r="E56" i="13" l="1"/>
  <c r="F56" i="13" s="1"/>
  <c r="H56" i="13" s="1"/>
  <c r="D57" i="13"/>
  <c r="G55" i="13"/>
  <c r="G56" i="13" l="1"/>
  <c r="E57" i="13"/>
  <c r="F57" i="13" s="1"/>
  <c r="H57" i="13" s="1"/>
  <c r="D58" i="13"/>
  <c r="E58" i="13" l="1"/>
  <c r="F58" i="13" s="1"/>
  <c r="H58" i="13" s="1"/>
  <c r="D59" i="13"/>
  <c r="G57" i="13"/>
  <c r="G58" i="13" l="1"/>
  <c r="E59" i="13"/>
  <c r="F59" i="13" s="1"/>
  <c r="H59" i="13" s="1"/>
  <c r="D60" i="13"/>
  <c r="G59" i="13" l="1"/>
  <c r="E60" i="13"/>
  <c r="F60" i="13" s="1"/>
  <c r="H60" i="13" s="1"/>
  <c r="D61" i="13"/>
  <c r="E61" i="13" l="1"/>
  <c r="F61" i="13" s="1"/>
  <c r="H61" i="13" s="1"/>
  <c r="D62" i="13"/>
  <c r="G60" i="13"/>
  <c r="G61" i="13" l="1"/>
  <c r="E62" i="13"/>
  <c r="F62" i="13" s="1"/>
  <c r="H62" i="13" s="1"/>
  <c r="D63" i="13"/>
  <c r="G62" i="13" l="1"/>
  <c r="E63" i="13"/>
  <c r="F63" i="13" s="1"/>
  <c r="H63" i="13" s="1"/>
  <c r="D64" i="13"/>
  <c r="E64" i="13" l="1"/>
  <c r="F64" i="13" s="1"/>
  <c r="H64" i="13" s="1"/>
  <c r="D65" i="13"/>
  <c r="G63" i="13"/>
  <c r="E65" i="13" l="1"/>
  <c r="F65" i="13" s="1"/>
  <c r="H65" i="13" s="1"/>
  <c r="D66" i="13"/>
  <c r="G64" i="13"/>
  <c r="E66" i="13" l="1"/>
  <c r="F66" i="13" s="1"/>
  <c r="H66" i="13" s="1"/>
  <c r="D67" i="13"/>
  <c r="G65" i="13"/>
  <c r="G66" i="13" l="1"/>
  <c r="E67" i="13"/>
  <c r="F67" i="13" s="1"/>
  <c r="H67" i="13" s="1"/>
  <c r="D68" i="13"/>
  <c r="E68" i="13" l="1"/>
  <c r="F68" i="13" s="1"/>
  <c r="H68" i="13" s="1"/>
  <c r="D69" i="13"/>
  <c r="G67" i="13"/>
  <c r="E69" i="13" l="1"/>
  <c r="F69" i="13" s="1"/>
  <c r="H69" i="13" s="1"/>
  <c r="D70" i="13"/>
  <c r="G68" i="13"/>
  <c r="G69" i="13" l="1"/>
  <c r="E70" i="13"/>
  <c r="F70" i="13" s="1"/>
  <c r="H70" i="13" s="1"/>
  <c r="D71" i="13"/>
  <c r="G70" i="13" l="1"/>
  <c r="E71" i="13"/>
  <c r="F71" i="13" s="1"/>
  <c r="H71" i="13" s="1"/>
  <c r="D72" i="13"/>
  <c r="G71" i="13" l="1"/>
  <c r="E72" i="13"/>
  <c r="F72" i="13" s="1"/>
  <c r="H72" i="13" s="1"/>
  <c r="D73" i="13"/>
  <c r="E73" i="13" l="1"/>
  <c r="F73" i="13" s="1"/>
  <c r="H73" i="13" s="1"/>
  <c r="D74" i="13"/>
  <c r="G72" i="13"/>
  <c r="E74" i="13" l="1"/>
  <c r="F74" i="13" s="1"/>
  <c r="H74" i="13" s="1"/>
  <c r="D75" i="13"/>
  <c r="G73" i="13"/>
  <c r="G74" i="13" l="1"/>
  <c r="E75" i="13"/>
  <c r="F75" i="13" s="1"/>
  <c r="H75" i="13" s="1"/>
  <c r="D76" i="13"/>
  <c r="E76" i="13" l="1"/>
  <c r="F76" i="13" s="1"/>
  <c r="H76" i="13" s="1"/>
  <c r="D77" i="13"/>
  <c r="G75" i="13"/>
  <c r="E77" i="13" l="1"/>
  <c r="F77" i="13" s="1"/>
  <c r="H77" i="13" s="1"/>
  <c r="D78" i="13"/>
  <c r="G76" i="13"/>
  <c r="E78" i="13" l="1"/>
  <c r="F78" i="13" s="1"/>
  <c r="H78" i="13" s="1"/>
  <c r="D79" i="13"/>
  <c r="G77" i="13"/>
  <c r="G78" i="13" l="1"/>
  <c r="E79" i="13"/>
  <c r="F79" i="13" s="1"/>
  <c r="H79" i="13" s="1"/>
  <c r="D80" i="13"/>
  <c r="E80" i="13" l="1"/>
  <c r="F80" i="13" s="1"/>
  <c r="H80" i="13" s="1"/>
  <c r="D81" i="13"/>
  <c r="G79" i="13"/>
  <c r="E81" i="13" l="1"/>
  <c r="F81" i="13" s="1"/>
  <c r="H81" i="13" s="1"/>
  <c r="D82" i="13"/>
  <c r="G80" i="13"/>
  <c r="E82" i="13" l="1"/>
  <c r="F82" i="13" s="1"/>
  <c r="H82" i="13" s="1"/>
  <c r="D83" i="13"/>
  <c r="G81" i="13"/>
  <c r="G82" i="13" l="1"/>
  <c r="E83" i="13"/>
  <c r="F83" i="13" s="1"/>
  <c r="H83" i="13" s="1"/>
  <c r="D84" i="13"/>
  <c r="E84" i="13" l="1"/>
  <c r="F84" i="13" s="1"/>
  <c r="H84" i="13" s="1"/>
  <c r="D85" i="13"/>
  <c r="G83" i="13"/>
  <c r="E85" i="13" l="1"/>
  <c r="F85" i="13" s="1"/>
  <c r="H85" i="13" s="1"/>
  <c r="D86" i="13"/>
  <c r="G84" i="13"/>
  <c r="E86" i="13" l="1"/>
  <c r="F86" i="13" s="1"/>
  <c r="H86" i="13" s="1"/>
  <c r="D87" i="13"/>
  <c r="G85" i="13"/>
  <c r="G86" i="13" l="1"/>
  <c r="E87" i="13"/>
  <c r="F87" i="13" s="1"/>
  <c r="H87" i="13" s="1"/>
  <c r="D88" i="13"/>
  <c r="E88" i="13" l="1"/>
  <c r="F88" i="13" s="1"/>
  <c r="H88" i="13" s="1"/>
  <c r="D89" i="13"/>
  <c r="G87" i="13"/>
  <c r="E89" i="13" l="1"/>
  <c r="F89" i="13" s="1"/>
  <c r="H89" i="13" s="1"/>
  <c r="D90" i="13"/>
  <c r="G88" i="13"/>
  <c r="E90" i="13" l="1"/>
  <c r="F90" i="13" s="1"/>
  <c r="H90" i="13" s="1"/>
  <c r="D91" i="13"/>
  <c r="G89" i="13"/>
  <c r="G90" i="13" l="1"/>
  <c r="E91" i="13"/>
  <c r="F91" i="13" s="1"/>
  <c r="H91" i="13" s="1"/>
  <c r="D92" i="13"/>
  <c r="E92" i="13" l="1"/>
  <c r="F92" i="13" s="1"/>
  <c r="H92" i="13" s="1"/>
  <c r="D93" i="13"/>
  <c r="G91" i="13"/>
  <c r="E93" i="13" l="1"/>
  <c r="F93" i="13" s="1"/>
  <c r="H93" i="13" s="1"/>
  <c r="D94" i="13"/>
  <c r="G92" i="13"/>
  <c r="E94" i="13" l="1"/>
  <c r="F94" i="13" s="1"/>
  <c r="H94" i="13" s="1"/>
  <c r="D95" i="13"/>
  <c r="G93" i="13"/>
  <c r="G94" i="13" l="1"/>
  <c r="E95" i="13"/>
  <c r="F95" i="13" s="1"/>
  <c r="H95" i="13" s="1"/>
  <c r="D96" i="13"/>
  <c r="E96" i="13" l="1"/>
  <c r="F96" i="13" s="1"/>
  <c r="H96" i="13" s="1"/>
  <c r="D97" i="13"/>
  <c r="G95" i="13"/>
  <c r="E97" i="13" l="1"/>
  <c r="F97" i="13" s="1"/>
  <c r="H97" i="13" s="1"/>
  <c r="D98" i="13"/>
  <c r="G96" i="13"/>
  <c r="E98" i="13" l="1"/>
  <c r="F98" i="13" s="1"/>
  <c r="H98" i="13" s="1"/>
  <c r="D99" i="13"/>
  <c r="G97" i="13"/>
  <c r="G98" i="13" l="1"/>
  <c r="E99" i="13"/>
  <c r="F99" i="13" s="1"/>
  <c r="H99" i="13" s="1"/>
  <c r="D100" i="13"/>
  <c r="E100" i="13" l="1"/>
  <c r="F100" i="13" s="1"/>
  <c r="H100" i="13" s="1"/>
  <c r="D101" i="13"/>
  <c r="G99" i="13"/>
  <c r="E101" i="13" l="1"/>
  <c r="F101" i="13" s="1"/>
  <c r="H101" i="13" s="1"/>
  <c r="D102" i="13"/>
  <c r="G100" i="13"/>
  <c r="E102" i="13" l="1"/>
  <c r="F102" i="13" s="1"/>
  <c r="H102" i="13" s="1"/>
  <c r="L4" i="13" s="1"/>
  <c r="G101" i="13"/>
  <c r="G102" i="13" l="1"/>
  <c r="K4" i="13" s="1"/>
  <c r="K5" i="13" s="1"/>
  <c r="L5" i="13"/>
  <c r="K7" i="13" l="1"/>
  <c r="N4" i="13" s="1"/>
  <c r="N6" i="13" s="1"/>
  <c r="N5" i="13" l="1"/>
  <c r="M4" i="13"/>
  <c r="N7" i="13" s="1"/>
  <c r="M5" i="13" l="1"/>
</calcChain>
</file>

<file path=xl/sharedStrings.xml><?xml version="1.0" encoding="utf-8"?>
<sst xmlns="http://schemas.openxmlformats.org/spreadsheetml/2006/main" count="568" uniqueCount="126">
  <si>
    <t>Angle rds</t>
  </si>
  <si>
    <t>Cos</t>
  </si>
  <si>
    <t>Sin</t>
  </si>
  <si>
    <t>Somme</t>
  </si>
  <si>
    <t>sinus</t>
  </si>
  <si>
    <t>cosinus</t>
  </si>
  <si>
    <t>Angle relatif</t>
  </si>
  <si>
    <t>Résultante calculée</t>
  </si>
  <si>
    <t>g .m</t>
  </si>
  <si>
    <r>
      <t>Angle réel calculé (</t>
    </r>
    <r>
      <rPr>
        <i/>
        <sz val="8"/>
        <rFont val="Symbol"/>
        <family val="1"/>
        <charset val="2"/>
      </rPr>
      <t>a</t>
    </r>
    <r>
      <rPr>
        <i/>
        <sz val="8"/>
        <rFont val="Arial"/>
        <family val="2"/>
      </rPr>
      <t>)</t>
    </r>
  </si>
  <si>
    <t>deg (°)</t>
  </si>
  <si>
    <t>Valeur de résultante cible</t>
  </si>
  <si>
    <t>LEGENDE</t>
  </si>
  <si>
    <t>Masse</t>
  </si>
  <si>
    <t>identification pièce</t>
  </si>
  <si>
    <t>Emplacement</t>
  </si>
  <si>
    <t>Nombre de pièces sur la roue :</t>
  </si>
  <si>
    <t>Masse*Cos</t>
  </si>
  <si>
    <t>Masse* Sin</t>
  </si>
  <si>
    <t>Valeur mini</t>
  </si>
  <si>
    <t>Valeur MAXI</t>
  </si>
  <si>
    <t>MOYENNE</t>
  </si>
  <si>
    <t>Ecart Maxi-mini</t>
  </si>
  <si>
    <t>Valeur a rentrer</t>
  </si>
  <si>
    <t>Valeurs issues d'une formule</t>
  </si>
  <si>
    <t>31</t>
  </si>
  <si>
    <t>35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</si>
  <si>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</si>
  <si>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</si>
  <si>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</si>
  <si>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</si>
  <si>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</si>
  <si>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</si>
  <si>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</si>
  <si>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</si>
  <si>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</si>
  <si>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</si>
  <si>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</si>
  <si>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</si>
  <si>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</si>
  <si>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</si>
  <si>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</si>
  <si>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</si>
  <si>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</si>
  <si>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</si>
  <si>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</si>
  <si>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</si>
  <si>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</si>
  <si>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</si>
  <si>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</si>
  <si>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</si>
  <si>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</si>
  <si>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</si>
  <si>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</si>
  <si>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</si>
  <si>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</si>
  <si>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32</t>
  </si>
  <si>
    <t>33</t>
  </si>
  <si>
    <t>34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</si>
  <si>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</si>
  <si>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</si>
  <si>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</si>
  <si>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</si>
  <si>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</si>
  <si>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</si>
  <si>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</si>
  <si>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</si>
  <si>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</si>
  <si>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</si>
  <si>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</si>
  <si>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</si>
  <si>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</si>
  <si>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</si>
  <si>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</si>
  <si>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</si>
  <si>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</si>
  <si>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</si>
  <si>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</si>
  <si>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</si>
  <si>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</si>
  <si>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</si>
  <si>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</si>
  <si>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</si>
  <si>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</si>
  <si>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</si>
  <si>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</si>
  <si>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</si>
  <si>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</si>
  <si>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</si>
  <si>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</si>
  <si>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</si>
  <si>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</si>
  <si>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</si>
  <si>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</si>
  <si>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</si>
  <si>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</si>
  <si>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</si>
  <si>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</si>
  <si>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</si>
  <si>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</si>
  <si>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</si>
  <si>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</si>
  <si>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</si>
  <si>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</si>
  <si>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</si>
  <si>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</si>
  <si>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</si>
  <si>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</si>
  <si>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</si>
  <si>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</si>
  <si>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</si>
  <si>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</si>
  <si>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</si>
  <si>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</si>
  <si>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</si>
  <si>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</si>
  <si>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</si>
  <si>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</si>
  <si>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</si>
  <si>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</si>
  <si>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</si>
  <si>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</si>
  <si>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</si>
  <si>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</si>
  <si>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Tel que reçu</t>
  </si>
  <si>
    <t>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</si>
</sst>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16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  <font>
      <i/>
      <sz val="8"/>
      <name val="Arial"/>
      <family val="2"/>
    </font>
    <font>
      <b/>
      <i/>
      <sz val="10"/>
      <name val="Arial"/>
      <family val="2"/>
    </font>
    <font>
      <i/>
      <sz val="8"/>
      <name val="Symbol"/>
      <family val="1"/>
      <charset val="2"/>
    </font>
    <font>
      <b/>
      <sz val="16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8"/>
      <color theme="1"/>
      <name val="Calibri"/>
      <family val="2"/>
      <scheme val="minor"/>
    </font>
    <font>
      <b/>
      <sz val="12"/>
      <name val="Arial"/>
      <family val="2"/>
    </font>
    <font>
      <sz val="12"/>
      <name val="Arial"/>
      <family val="2"/>
    </font>
    <font>
      <sz val="12"/>
      <color theme="1"/>
      <name val="Calibri"/>
      <family val="2"/>
      <scheme val="minor"/>
    </font>
    <font>
      <b/>
      <i/>
      <sz val="16"/>
      <color rgb="FFFF0000"/>
      <name val="Arial"/>
      <family val="2"/>
    </font>
    <font>
      <sz val="11"/>
      <color rgb="FF000000"/>
      <name val="Calibri"/>
      <family val="2"/>
    </font>
  </fonts>
  <fills count="1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</fills>
  <borders count="37">
    <border>
      <left/>
      <right/>
      <top/>
      <bottom/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 diagonalUp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/>
      <diagonal style="thin">
        <color indexed="64"/>
      </diagonal>
    </border>
    <border diagonalUp="1"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 diagonalUp="1"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Up="1"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10">
    <xf numFmtId="0" fontId="0" fillId="0" borderId="0" xfId="0"/>
    <xf numFmtId="0" fontId="2" fillId="0" borderId="0" xfId="0" applyFont="1" applyFill="1" applyBorder="1" applyAlignment="1">
      <alignment horizontal="center" vertical="center"/>
    </xf>
    <xf numFmtId="1" fontId="3" fillId="0" borderId="0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/>
    </xf>
    <xf numFmtId="2" fontId="4" fillId="0" borderId="0" xfId="0" applyNumberFormat="1" applyFont="1" applyFill="1" applyBorder="1" applyAlignment="1">
      <alignment horizontal="center"/>
    </xf>
    <xf numFmtId="164" fontId="2" fillId="0" borderId="0" xfId="0" applyNumberFormat="1" applyFont="1" applyFill="1" applyBorder="1" applyAlignment="1">
      <alignment horizontal="center"/>
    </xf>
    <xf numFmtId="2" fontId="2" fillId="0" borderId="0" xfId="0" applyNumberFormat="1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 vertical="center"/>
    </xf>
    <xf numFmtId="2" fontId="5" fillId="2" borderId="2" xfId="0" applyNumberFormat="1" applyFont="1" applyFill="1" applyBorder="1" applyAlignment="1">
      <alignment horizontal="center" vertical="center"/>
    </xf>
    <xf numFmtId="2" fontId="4" fillId="0" borderId="2" xfId="0" applyNumberFormat="1" applyFont="1" applyFill="1" applyBorder="1" applyAlignment="1">
      <alignment horizontal="left" vertical="center"/>
    </xf>
    <xf numFmtId="49" fontId="2" fillId="0" borderId="0" xfId="0" applyNumberFormat="1" applyFont="1" applyFill="1" applyBorder="1" applyAlignment="1">
      <alignment horizontal="center"/>
    </xf>
    <xf numFmtId="164" fontId="7" fillId="0" borderId="2" xfId="0" applyNumberFormat="1" applyFont="1" applyFill="1" applyBorder="1" applyAlignment="1">
      <alignment horizontal="center" vertical="center"/>
    </xf>
    <xf numFmtId="164" fontId="2" fillId="2" borderId="2" xfId="0" applyNumberFormat="1" applyFont="1" applyFill="1" applyBorder="1" applyAlignment="1">
      <alignment horizontal="center"/>
    </xf>
    <xf numFmtId="0" fontId="2" fillId="0" borderId="0" xfId="0" applyFont="1" applyFill="1" applyBorder="1" applyAlignment="1">
      <alignment horizontal="left"/>
    </xf>
    <xf numFmtId="164" fontId="3" fillId="0" borderId="0" xfId="0" applyNumberFormat="1" applyFont="1" applyFill="1" applyBorder="1" applyAlignment="1">
      <alignment horizontal="center" vertical="center"/>
    </xf>
    <xf numFmtId="2" fontId="9" fillId="2" borderId="1" xfId="0" applyNumberFormat="1" applyFont="1" applyFill="1" applyBorder="1" applyAlignment="1">
      <alignment horizontal="center"/>
    </xf>
    <xf numFmtId="2" fontId="9" fillId="2" borderId="6" xfId="0" applyNumberFormat="1" applyFont="1" applyFill="1" applyBorder="1" applyAlignment="1">
      <alignment horizontal="center"/>
    </xf>
    <xf numFmtId="0" fontId="10" fillId="0" borderId="0" xfId="0" applyFont="1"/>
    <xf numFmtId="0" fontId="13" fillId="0" borderId="0" xfId="0" applyFont="1"/>
    <xf numFmtId="164" fontId="13" fillId="0" borderId="0" xfId="0" applyNumberFormat="1" applyFont="1"/>
    <xf numFmtId="2" fontId="9" fillId="2" borderId="10" xfId="0" applyNumberFormat="1" applyFont="1" applyFill="1" applyBorder="1" applyAlignment="1">
      <alignment horizontal="center"/>
    </xf>
    <xf numFmtId="2" fontId="9" fillId="2" borderId="11" xfId="0" applyNumberFormat="1" applyFont="1" applyFill="1" applyBorder="1" applyAlignment="1">
      <alignment horizontal="center"/>
    </xf>
    <xf numFmtId="2" fontId="9" fillId="2" borderId="12" xfId="0" applyNumberFormat="1" applyFont="1" applyFill="1" applyBorder="1" applyAlignment="1">
      <alignment horizontal="center"/>
    </xf>
    <xf numFmtId="2" fontId="9" fillId="2" borderId="13" xfId="0" applyNumberFormat="1" applyFont="1" applyFill="1" applyBorder="1" applyAlignment="1">
      <alignment horizontal="center"/>
    </xf>
    <xf numFmtId="2" fontId="9" fillId="2" borderId="14" xfId="0" applyNumberFormat="1" applyFont="1" applyFill="1" applyBorder="1" applyAlignment="1">
      <alignment horizontal="center"/>
    </xf>
    <xf numFmtId="2" fontId="9" fillId="2" borderId="15" xfId="0" applyNumberFormat="1" applyFont="1" applyFill="1" applyBorder="1" applyAlignment="1">
      <alignment horizontal="center"/>
    </xf>
    <xf numFmtId="2" fontId="9" fillId="2" borderId="16" xfId="0" applyNumberFormat="1" applyFont="1" applyFill="1" applyBorder="1" applyAlignment="1">
      <alignment horizontal="center"/>
    </xf>
    <xf numFmtId="0" fontId="12" fillId="0" borderId="22" xfId="0" applyFont="1" applyFill="1" applyBorder="1" applyAlignment="1">
      <alignment horizontal="center"/>
    </xf>
    <xf numFmtId="0" fontId="12" fillId="0" borderId="24" xfId="0" applyFont="1" applyFill="1" applyBorder="1" applyAlignment="1">
      <alignment horizontal="center"/>
    </xf>
    <xf numFmtId="0" fontId="12" fillId="0" borderId="23" xfId="0" applyFont="1" applyFill="1" applyBorder="1" applyAlignment="1">
      <alignment horizontal="center"/>
    </xf>
    <xf numFmtId="164" fontId="12" fillId="0" borderId="27" xfId="0" applyNumberFormat="1" applyFont="1" applyFill="1" applyBorder="1" applyAlignment="1">
      <alignment horizontal="center"/>
    </xf>
    <xf numFmtId="164" fontId="12" fillId="0" borderId="4" xfId="0" applyNumberFormat="1" applyFont="1" applyFill="1" applyBorder="1" applyAlignment="1">
      <alignment horizontal="center"/>
    </xf>
    <xf numFmtId="164" fontId="12" fillId="0" borderId="5" xfId="0" applyNumberFormat="1" applyFont="1" applyFill="1" applyBorder="1" applyAlignment="1">
      <alignment horizontal="center"/>
    </xf>
    <xf numFmtId="49" fontId="12" fillId="0" borderId="17" xfId="0" applyNumberFormat="1" applyFont="1" applyFill="1" applyBorder="1" applyAlignment="1">
      <alignment horizontal="center"/>
    </xf>
    <xf numFmtId="49" fontId="12" fillId="0" borderId="18" xfId="0" applyNumberFormat="1" applyFont="1" applyFill="1" applyBorder="1" applyAlignment="1">
      <alignment horizontal="center"/>
    </xf>
    <xf numFmtId="49" fontId="12" fillId="0" borderId="29" xfId="0" applyNumberFormat="1" applyFont="1" applyFill="1" applyBorder="1" applyAlignment="1">
      <alignment horizontal="center"/>
    </xf>
    <xf numFmtId="49" fontId="12" fillId="0" borderId="28" xfId="0" applyNumberFormat="1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2" fontId="4" fillId="0" borderId="0" xfId="0" applyNumberFormat="1" applyFont="1" applyFill="1" applyBorder="1" applyAlignment="1">
      <alignment horizontal="left" vertical="center"/>
    </xf>
    <xf numFmtId="2" fontId="4" fillId="0" borderId="30" xfId="0" applyNumberFormat="1" applyFont="1" applyFill="1" applyBorder="1" applyAlignment="1">
      <alignment horizontal="center" vertical="center"/>
    </xf>
    <xf numFmtId="164" fontId="12" fillId="0" borderId="31" xfId="0" applyNumberFormat="1" applyFont="1" applyFill="1" applyBorder="1" applyAlignment="1">
      <alignment horizontal="center"/>
    </xf>
    <xf numFmtId="2" fontId="9" fillId="2" borderId="32" xfId="0" applyNumberFormat="1" applyFont="1" applyFill="1" applyBorder="1" applyAlignment="1">
      <alignment horizontal="center"/>
    </xf>
    <xf numFmtId="2" fontId="9" fillId="2" borderId="33" xfId="0" applyNumberFormat="1" applyFont="1" applyFill="1" applyBorder="1" applyAlignment="1">
      <alignment horizontal="center"/>
    </xf>
    <xf numFmtId="2" fontId="9" fillId="2" borderId="34" xfId="0" applyNumberFormat="1" applyFont="1" applyFill="1" applyBorder="1" applyAlignment="1">
      <alignment horizontal="center"/>
    </xf>
    <xf numFmtId="0" fontId="0" fillId="0" borderId="0" xfId="0" applyAlignment="1">
      <alignment vertical="center"/>
    </xf>
    <xf numFmtId="0" fontId="0" fillId="0" borderId="0" xfId="0" applyBorder="1"/>
    <xf numFmtId="164" fontId="12" fillId="0" borderId="0" xfId="0" applyNumberFormat="1" applyFont="1" applyFill="1" applyBorder="1" applyAlignment="1">
      <alignment horizontal="center"/>
    </xf>
    <xf numFmtId="2" fontId="4" fillId="0" borderId="0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2" fontId="4" fillId="0" borderId="0" xfId="0" applyNumberFormat="1" applyFont="1" applyFill="1" applyBorder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" fillId="0" borderId="0" xfId="0" applyFont="1" applyFill="1" applyBorder="1" applyAlignment="1">
      <alignment vertical="center"/>
    </xf>
    <xf numFmtId="2" fontId="4" fillId="0" borderId="2" xfId="0" applyNumberFormat="1" applyFont="1" applyFill="1" applyBorder="1" applyAlignment="1">
      <alignment vertical="center"/>
    </xf>
    <xf numFmtId="0" fontId="2" fillId="0" borderId="0" xfId="0" applyFont="1" applyFill="1" applyBorder="1" applyAlignment="1"/>
    <xf numFmtId="49" fontId="12" fillId="4" borderId="17" xfId="0" applyNumberFormat="1" applyFont="1" applyFill="1" applyBorder="1" applyAlignment="1">
      <alignment horizontal="center"/>
    </xf>
    <xf numFmtId="164" fontId="12" fillId="4" borderId="17" xfId="0" applyNumberFormat="1" applyFont="1" applyFill="1" applyBorder="1" applyAlignment="1">
      <alignment horizontal="center" vertical="center"/>
    </xf>
    <xf numFmtId="49" fontId="12" fillId="4" borderId="29" xfId="0" applyNumberFormat="1" applyFont="1" applyFill="1" applyBorder="1" applyAlignment="1">
      <alignment horizontal="center"/>
    </xf>
    <xf numFmtId="164" fontId="12" fillId="4" borderId="18" xfId="0" applyNumberFormat="1" applyFont="1" applyFill="1" applyBorder="1" applyAlignment="1">
      <alignment horizontal="center" vertical="center"/>
    </xf>
    <xf numFmtId="164" fontId="12" fillId="4" borderId="35" xfId="0" applyNumberFormat="1" applyFont="1" applyFill="1" applyBorder="1" applyAlignment="1">
      <alignment horizontal="center" vertical="center"/>
    </xf>
    <xf numFmtId="164" fontId="12" fillId="4" borderId="29" xfId="0" applyNumberFormat="1" applyFont="1" applyFill="1" applyBorder="1" applyAlignment="1">
      <alignment horizontal="center" vertical="center"/>
    </xf>
    <xf numFmtId="49" fontId="12" fillId="5" borderId="18" xfId="0" applyNumberFormat="1" applyFont="1" applyFill="1" applyBorder="1" applyAlignment="1">
      <alignment horizontal="center"/>
    </xf>
    <xf numFmtId="164" fontId="12" fillId="5" borderId="29" xfId="0" applyNumberFormat="1" applyFont="1" applyFill="1" applyBorder="1" applyAlignment="1">
      <alignment horizontal="center" vertical="center"/>
    </xf>
    <xf numFmtId="164" fontId="12" fillId="5" borderId="36" xfId="0" applyNumberFormat="1" applyFont="1" applyFill="1" applyBorder="1" applyAlignment="1">
      <alignment horizontal="center" vertical="center"/>
    </xf>
    <xf numFmtId="164" fontId="12" fillId="5" borderId="18" xfId="0" applyNumberFormat="1" applyFont="1" applyFill="1" applyBorder="1" applyAlignment="1">
      <alignment horizontal="center" vertical="center"/>
    </xf>
    <xf numFmtId="164" fontId="12" fillId="0" borderId="0" xfId="0" applyNumberFormat="1" applyFont="1" applyFill="1" applyBorder="1" applyAlignment="1">
      <alignment horizontal="center" vertical="center"/>
    </xf>
    <xf numFmtId="0" fontId="0" fillId="0" borderId="0" xfId="0" applyFill="1" applyBorder="1"/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>
      <alignment vertical="center"/>
    </xf>
    <xf numFmtId="49" fontId="12" fillId="0" borderId="0" xfId="0" applyNumberFormat="1" applyFont="1" applyFill="1" applyBorder="1" applyAlignment="1">
      <alignment horizontal="center"/>
    </xf>
    <xf numFmtId="2" fontId="14" fillId="2" borderId="2" xfId="0" applyNumberFormat="1" applyFont="1" applyFill="1" applyBorder="1" applyAlignment="1">
      <alignment horizontal="center" vertical="center"/>
    </xf>
    <xf numFmtId="2" fontId="9" fillId="0" borderId="33" xfId="0" applyNumberFormat="1" applyFont="1" applyFill="1" applyBorder="1" applyAlignment="1">
      <alignment horizontal="center"/>
    </xf>
    <xf numFmtId="2" fontId="9" fillId="0" borderId="34" xfId="0" applyNumberFormat="1" applyFont="1" applyFill="1" applyBorder="1" applyAlignment="1">
      <alignment horizontal="center"/>
    </xf>
    <xf numFmtId="2" fontId="9" fillId="0" borderId="10" xfId="0" applyNumberFormat="1" applyFont="1" applyFill="1" applyBorder="1" applyAlignment="1">
      <alignment horizontal="center"/>
    </xf>
    <xf numFmtId="2" fontId="9" fillId="6" borderId="32" xfId="0" applyNumberFormat="1" applyFont="1" applyFill="1" applyBorder="1" applyAlignment="1">
      <alignment horizontal="center"/>
    </xf>
    <xf numFmtId="49" fontId="12" fillId="8" borderId="17" xfId="0" applyNumberFormat="1" applyFont="1" applyFill="1" applyBorder="1" applyAlignment="1" applyProtection="1">
      <alignment horizontal="center"/>
      <protection locked="0"/>
    </xf>
    <xf numFmtId="164" fontId="12" fillId="8" borderId="31" xfId="0" applyNumberFormat="1" applyFont="1" applyFill="1" applyBorder="1" applyAlignment="1" applyProtection="1">
      <alignment horizontal="center"/>
      <protection locked="0"/>
    </xf>
    <xf numFmtId="49" fontId="12" fillId="8" borderId="18" xfId="0" applyNumberFormat="1" applyFont="1" applyFill="1" applyBorder="1" applyAlignment="1" applyProtection="1">
      <alignment horizontal="center"/>
      <protection locked="0"/>
    </xf>
    <xf numFmtId="164" fontId="12" fillId="8" borderId="27" xfId="0" applyNumberFormat="1" applyFont="1" applyFill="1" applyBorder="1" applyAlignment="1" applyProtection="1">
      <alignment horizontal="center"/>
      <protection locked="0"/>
    </xf>
    <xf numFmtId="49" fontId="12" fillId="7" borderId="17" xfId="0" applyNumberFormat="1" applyFont="1" applyFill="1" applyBorder="1" applyAlignment="1" applyProtection="1">
      <alignment horizontal="center"/>
      <protection locked="0"/>
    </xf>
    <xf numFmtId="164" fontId="12" fillId="7" borderId="31" xfId="0" applyNumberFormat="1" applyFont="1" applyFill="1" applyBorder="1" applyAlignment="1" applyProtection="1">
      <alignment horizontal="center"/>
      <protection locked="0"/>
    </xf>
    <xf numFmtId="49" fontId="12" fillId="7" borderId="18" xfId="0" applyNumberFormat="1" applyFont="1" applyFill="1" applyBorder="1" applyAlignment="1" applyProtection="1">
      <alignment horizontal="center"/>
      <protection locked="0"/>
    </xf>
    <xf numFmtId="164" fontId="12" fillId="7" borderId="27" xfId="0" applyNumberFormat="1" applyFont="1" applyFill="1" applyBorder="1" applyAlignment="1" applyProtection="1">
      <alignment horizontal="center"/>
      <protection locked="0"/>
    </xf>
    <xf numFmtId="2" fontId="8" fillId="0" borderId="8" xfId="0" applyNumberFormat="1" applyFont="1" applyFill="1" applyBorder="1" applyAlignment="1">
      <alignment horizontal="center" vertical="center"/>
    </xf>
    <xf numFmtId="2" fontId="8" fillId="0" borderId="20" xfId="0" applyNumberFormat="1" applyFont="1" applyBorder="1" applyAlignment="1">
      <alignment horizontal="center"/>
    </xf>
    <xf numFmtId="2" fontId="8" fillId="0" borderId="9" xfId="0" applyNumberFormat="1" applyFont="1" applyFill="1" applyBorder="1" applyAlignment="1">
      <alignment horizontal="center" vertical="center"/>
    </xf>
    <xf numFmtId="2" fontId="8" fillId="0" borderId="21" xfId="0" applyNumberFormat="1" applyFont="1" applyBorder="1" applyAlignment="1">
      <alignment horizontal="center"/>
    </xf>
    <xf numFmtId="2" fontId="3" fillId="0" borderId="0" xfId="0" applyNumberFormat="1" applyFont="1" applyFill="1" applyBorder="1" applyAlignment="1">
      <alignment horizontal="right" vertical="center"/>
    </xf>
    <xf numFmtId="0" fontId="0" fillId="0" borderId="0" xfId="0" applyAlignment="1">
      <alignment vertical="center"/>
    </xf>
    <xf numFmtId="0" fontId="0" fillId="0" borderId="0" xfId="0" applyAlignment="1"/>
    <xf numFmtId="0" fontId="11" fillId="0" borderId="22" xfId="0" applyFont="1" applyFill="1" applyBorder="1" applyAlignment="1">
      <alignment horizontal="center" vertical="center" wrapText="1"/>
    </xf>
    <xf numFmtId="0" fontId="11" fillId="0" borderId="23" xfId="0" applyFont="1" applyBorder="1" applyAlignment="1">
      <alignment horizontal="center" wrapText="1"/>
    </xf>
    <xf numFmtId="0" fontId="11" fillId="0" borderId="17" xfId="0" applyFont="1" applyFill="1" applyBorder="1" applyAlignment="1">
      <alignment horizontal="center" vertical="center" wrapText="1"/>
    </xf>
    <xf numFmtId="0" fontId="11" fillId="0" borderId="28" xfId="0" applyFont="1" applyBorder="1" applyAlignment="1">
      <alignment horizontal="center" wrapText="1"/>
    </xf>
    <xf numFmtId="0" fontId="11" fillId="0" borderId="25" xfId="0" applyFont="1" applyFill="1" applyBorder="1" applyAlignment="1">
      <alignment horizontal="center" vertical="center" wrapText="1"/>
    </xf>
    <xf numFmtId="0" fontId="11" fillId="0" borderId="26" xfId="0" applyFont="1" applyBorder="1" applyAlignment="1">
      <alignment horizontal="center" wrapText="1"/>
    </xf>
    <xf numFmtId="2" fontId="8" fillId="0" borderId="7" xfId="0" applyNumberFormat="1" applyFont="1" applyFill="1" applyBorder="1" applyAlignment="1">
      <alignment horizontal="center" vertical="center"/>
    </xf>
    <xf numFmtId="2" fontId="8" fillId="0" borderId="19" xfId="0" applyNumberFormat="1" applyFont="1" applyBorder="1" applyAlignment="1">
      <alignment horizontal="center"/>
    </xf>
    <xf numFmtId="49" fontId="12" fillId="9" borderId="17" xfId="0" applyNumberFormat="1" applyFont="1" applyFill="1" applyBorder="1" applyAlignment="1" applyProtection="1">
      <alignment horizontal="center"/>
      <protection locked="0"/>
    </xf>
    <xf numFmtId="164" fontId="12" fillId="9" borderId="31" xfId="0" applyNumberFormat="1" applyFont="1" applyFill="1" applyBorder="1" applyAlignment="1" applyProtection="1">
      <alignment horizontal="center"/>
      <protection locked="0"/>
    </xf>
    <xf numFmtId="49" fontId="12" fillId="9" borderId="18" xfId="0" applyNumberFormat="1" applyFont="1" applyFill="1" applyBorder="1" applyAlignment="1" applyProtection="1">
      <alignment horizontal="center"/>
      <protection locked="0"/>
    </xf>
    <xf numFmtId="164" fontId="12" fillId="9" borderId="27" xfId="0" applyNumberFormat="1" applyFont="1" applyFill="1" applyBorder="1" applyAlignment="1" applyProtection="1">
      <alignment horizontal="center"/>
      <protection locked="0"/>
    </xf>
    <xf numFmtId="49" fontId="12" fillId="10" borderId="18" xfId="0" applyNumberFormat="1" applyFont="1" applyFill="1" applyBorder="1" applyAlignment="1" applyProtection="1">
      <alignment horizontal="center"/>
      <protection locked="0"/>
    </xf>
    <xf numFmtId="164" fontId="12" fillId="10" borderId="27" xfId="0" applyNumberFormat="1" applyFont="1" applyFill="1" applyBorder="1" applyAlignment="1" applyProtection="1">
      <alignment horizontal="center"/>
      <protection locked="0"/>
    </xf>
    <xf numFmtId="49" fontId="12" fillId="10" borderId="17" xfId="0" applyNumberFormat="1" applyFont="1" applyFill="1" applyBorder="1" applyAlignment="1" applyProtection="1">
      <alignment horizontal="center"/>
      <protection locked="0"/>
    </xf>
    <xf numFmtId="164" fontId="12" fillId="10" borderId="31" xfId="0" applyNumberFormat="1" applyFont="1" applyFill="1" applyBorder="1" applyAlignment="1" applyProtection="1">
      <alignment horizontal="center"/>
      <protection locked="0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647700</xdr:colOff>
          <xdr:row>9</xdr:row>
          <xdr:rowOff>152400</xdr:rowOff>
        </xdr:from>
        <xdr:to>
          <xdr:col>11</xdr:col>
          <xdr:colOff>0</xdr:colOff>
          <xdr:row>12</xdr:row>
          <xdr:rowOff>133350</xdr:rowOff>
        </xdr:to>
        <xdr:sp macro="" textlink="">
          <xdr:nvSpPr>
            <xdr:cNvPr id="11266" name="Button 2" hidden="1">
              <a:extLst>
                <a:ext uri="{63B3BB69-23CF-44E3-9099-C40C66FF867C}">
                  <a14:compatExt spid="_x0000_s11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</a:rPr>
                <a:t>Répartition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209550</xdr:colOff>
          <xdr:row>24</xdr:row>
          <xdr:rowOff>19050</xdr:rowOff>
        </xdr:from>
        <xdr:to>
          <xdr:col>10</xdr:col>
          <xdr:colOff>28575</xdr:colOff>
          <xdr:row>26</xdr:row>
          <xdr:rowOff>76200</xdr:rowOff>
        </xdr:to>
        <xdr:sp macro="" textlink="">
          <xdr:nvSpPr>
            <xdr:cNvPr id="11267" name="Button 3" hidden="1">
              <a:extLst>
                <a:ext uri="{63B3BB69-23CF-44E3-9099-C40C66FF867C}">
                  <a14:compatExt spid="_x0000_s11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</a:rPr>
                <a:t>Tel que reçu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381000</xdr:colOff>
          <xdr:row>27</xdr:row>
          <xdr:rowOff>19050</xdr:rowOff>
        </xdr:from>
        <xdr:to>
          <xdr:col>10</xdr:col>
          <xdr:colOff>200025</xdr:colOff>
          <xdr:row>29</xdr:row>
          <xdr:rowOff>76200</xdr:rowOff>
        </xdr:to>
        <xdr:sp macro="" textlink="">
          <xdr:nvSpPr>
            <xdr:cNvPr id="11268" name="Button 4" hidden="1">
              <a:extLst>
                <a:ext uri="{63B3BB69-23CF-44E3-9099-C40C66FF867C}">
                  <a14:compatExt spid="_x0000_s11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</a:rPr>
                <a:t>31 données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238125</xdr:colOff>
          <xdr:row>30</xdr:row>
          <xdr:rowOff>0</xdr:rowOff>
        </xdr:from>
        <xdr:to>
          <xdr:col>10</xdr:col>
          <xdr:colOff>57150</xdr:colOff>
          <xdr:row>32</xdr:row>
          <xdr:rowOff>57150</xdr:rowOff>
        </xdr:to>
        <xdr:sp macro="" textlink="">
          <xdr:nvSpPr>
            <xdr:cNvPr id="11269" name="Button 5" hidden="1">
              <a:extLst>
                <a:ext uri="{63B3BB69-23CF-44E3-9099-C40C66FF867C}">
                  <a14:compatExt spid="_x0000_s11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</a:rPr>
                <a:t>32 données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533400</xdr:colOff>
          <xdr:row>33</xdr:row>
          <xdr:rowOff>0</xdr:rowOff>
        </xdr:from>
        <xdr:to>
          <xdr:col>10</xdr:col>
          <xdr:colOff>352425</xdr:colOff>
          <xdr:row>35</xdr:row>
          <xdr:rowOff>57150</xdr:rowOff>
        </xdr:to>
        <xdr:sp macro="" textlink="">
          <xdr:nvSpPr>
            <xdr:cNvPr id="11270" name="Button 6" hidden="1">
              <a:extLst>
                <a:ext uri="{63B3BB69-23CF-44E3-9099-C40C66FF867C}">
                  <a14:compatExt spid="_x0000_s11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</a:rPr>
                <a:t>100 données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1:AC102"/>
  <sheetViews>
    <sheetView tabSelected="1" workbookViewId="0">
      <selection activeCell="I3" sqref="I3"/>
    </sheetView>
  </sheetViews>
  <sheetFormatPr baseColWidth="10" defaultRowHeight="15.75" x14ac:dyDescent="0.25"/>
  <cols>
    <col min="1" max="1" width="17.42578125" style="21" customWidth="1"/>
    <col min="2" max="2" width="17.140625" style="21" customWidth="1"/>
    <col min="3" max="3" width="14" style="21" customWidth="1"/>
    <col min="4" max="4" width="9.5703125" style="20" customWidth="1"/>
    <col min="5" max="6" width="4.5703125" style="20" bestFit="1" customWidth="1"/>
    <col min="7" max="7" width="10" style="20" bestFit="1" customWidth="1"/>
    <col min="8" max="8" width="9.7109375" style="20" bestFit="1" customWidth="1"/>
    <col min="9" max="9" width="16.85546875" customWidth="1"/>
    <col min="10" max="10" width="24.7109375" customWidth="1"/>
    <col min="11" max="11" width="15" customWidth="1"/>
    <col min="12" max="12" width="10.5703125" customWidth="1"/>
    <col min="13" max="13" width="22.85546875" customWidth="1"/>
    <col min="15" max="15" width="6.5703125" customWidth="1"/>
    <col min="27" max="27" width="2.42578125" customWidth="1"/>
  </cols>
  <sheetData>
    <row r="1" spans="1:29" ht="15" x14ac:dyDescent="0.25">
      <c r="A1" s="94" t="s">
        <v>15</v>
      </c>
      <c r="B1" s="96" t="s">
        <v>14</v>
      </c>
      <c r="C1" s="98" t="s">
        <v>13</v>
      </c>
      <c r="D1" s="100" t="s">
        <v>0</v>
      </c>
      <c r="E1" s="87" t="s">
        <v>1</v>
      </c>
      <c r="F1" s="87" t="s">
        <v>2</v>
      </c>
      <c r="G1" s="87" t="s">
        <v>17</v>
      </c>
      <c r="H1" s="89" t="s">
        <v>18</v>
      </c>
      <c r="I1" s="1"/>
      <c r="J1" s="91" t="s">
        <v>16</v>
      </c>
      <c r="K1" s="92"/>
      <c r="L1" s="2">
        <f>COUNT(C3:C102)</f>
        <v>35</v>
      </c>
      <c r="M1" s="3"/>
      <c r="N1" s="3"/>
      <c r="O1" s="4"/>
      <c r="P1" s="4"/>
      <c r="Q1" s="4"/>
    </row>
    <row r="2" spans="1:29" thickBot="1" x14ac:dyDescent="0.3">
      <c r="A2" s="95"/>
      <c r="B2" s="97"/>
      <c r="C2" s="99"/>
      <c r="D2" s="101"/>
      <c r="E2" s="88"/>
      <c r="F2" s="88"/>
      <c r="G2" s="88"/>
      <c r="H2" s="90"/>
      <c r="I2" s="1"/>
      <c r="J2" s="91"/>
      <c r="K2" s="93"/>
      <c r="L2" s="17"/>
      <c r="M2" s="16"/>
      <c r="N2" s="3"/>
      <c r="O2" s="5"/>
      <c r="P2" s="5"/>
      <c r="Q2" s="5"/>
      <c r="Y2" t="s">
        <v>124</v>
      </c>
    </row>
    <row r="3" spans="1:29" ht="15" customHeight="1" thickBot="1" x14ac:dyDescent="0.3">
      <c r="A3" s="30">
        <v>1</v>
      </c>
      <c r="B3" s="79">
        <v>1</v>
      </c>
      <c r="C3" s="80">
        <v>11.55</v>
      </c>
      <c r="D3" s="78">
        <f>(2*PI()/$L$1)</f>
        <v>0.17951958020513104</v>
      </c>
      <c r="E3" s="75">
        <f>IF(D3="","",COS(D3))</f>
        <v>0.98392958859862967</v>
      </c>
      <c r="F3" s="75">
        <f>IF(E3="","",SIN(D3))</f>
        <v>0.17855689479863665</v>
      </c>
      <c r="G3" s="75">
        <f>IF(D3="","",C3*E3)</f>
        <v>11.364386748314173</v>
      </c>
      <c r="H3" s="76">
        <f>IF(D3="","",C3*F3)</f>
        <v>2.0623321349242536</v>
      </c>
      <c r="I3" s="1"/>
      <c r="J3" s="6"/>
      <c r="K3" s="7"/>
      <c r="L3" s="7"/>
      <c r="M3" s="7" t="s">
        <v>4</v>
      </c>
      <c r="N3" s="7" t="s">
        <v>5</v>
      </c>
      <c r="O3" s="3"/>
      <c r="P3" s="3"/>
      <c r="Q3" s="3"/>
      <c r="Y3" s="79">
        <v>1</v>
      </c>
      <c r="Z3" s="80">
        <v>11.55</v>
      </c>
      <c r="AB3" s="79" t="s">
        <v>125</v>
      </c>
      <c r="AC3" s="80">
        <v>6.5500000000000007</v>
      </c>
    </row>
    <row r="4" spans="1:29" ht="15" customHeight="1" thickBot="1" x14ac:dyDescent="0.3">
      <c r="A4" s="31">
        <f>IF(C4="","",ROW(C2))</f>
        <v>2</v>
      </c>
      <c r="B4" s="81">
        <v>15</v>
      </c>
      <c r="C4" s="82">
        <v>11.6</v>
      </c>
      <c r="D4" s="77">
        <f>IF(C4="","",(2*PI()/$L$1)+D3)</f>
        <v>0.35903916041026207</v>
      </c>
      <c r="E4" s="75">
        <f t="shared" ref="E4:E67" si="0">IF(D4="","",COS(D4))</f>
        <v>0.9362348706397372</v>
      </c>
      <c r="F4" s="75">
        <f t="shared" ref="F4:F67" si="1">IF(E4="","",SIN(D4))</f>
        <v>0.35137482408134268</v>
      </c>
      <c r="G4" s="75">
        <f t="shared" ref="G4:G67" si="2">IF(D4="","",C4*E4)</f>
        <v>10.860324499420951</v>
      </c>
      <c r="H4" s="76">
        <f t="shared" ref="H4:H67" si="3">IF(D4="","",C4*F4)</f>
        <v>4.0759479593435755</v>
      </c>
      <c r="I4" s="1"/>
      <c r="J4" s="6" t="s">
        <v>3</v>
      </c>
      <c r="K4" s="11">
        <f>SUM(G3:G102)</f>
        <v>1.1832467987458433</v>
      </c>
      <c r="L4" s="11">
        <f>SUM(H3:H102)</f>
        <v>-5.1963490213538375</v>
      </c>
      <c r="M4" s="11">
        <f>L4/K7</f>
        <v>-0.97504119320001903</v>
      </c>
      <c r="N4" s="11">
        <f>K4/K7</f>
        <v>0.22202403375104032</v>
      </c>
      <c r="O4" s="3"/>
      <c r="P4" s="3"/>
      <c r="Q4" s="3"/>
      <c r="Y4" s="81">
        <v>15</v>
      </c>
      <c r="Z4" s="82">
        <v>11.6</v>
      </c>
      <c r="AB4" s="81" t="s">
        <v>27</v>
      </c>
      <c r="AC4" s="82">
        <v>6.5620000000000003</v>
      </c>
    </row>
    <row r="5" spans="1:29" ht="15" customHeight="1" thickBot="1" x14ac:dyDescent="0.3">
      <c r="A5" s="31">
        <f t="shared" ref="A5:A68" si="4">IF(C5="","",ROW(C3))</f>
        <v>3</v>
      </c>
      <c r="B5" s="81">
        <v>14</v>
      </c>
      <c r="C5" s="82">
        <v>11.75</v>
      </c>
      <c r="D5" s="77">
        <f t="shared" ref="D5:D68" si="5">IF(C5="","",(2*PI()/$L$1)+D4)</f>
        <v>0.53855874061539311</v>
      </c>
      <c r="E5" s="75">
        <f t="shared" si="0"/>
        <v>0.8584487936018661</v>
      </c>
      <c r="F5" s="75">
        <f t="shared" si="1"/>
        <v>0.51289927740590613</v>
      </c>
      <c r="G5" s="75">
        <f t="shared" si="2"/>
        <v>10.086773324821927</v>
      </c>
      <c r="H5" s="76">
        <f t="shared" si="3"/>
        <v>6.0265665095193972</v>
      </c>
      <c r="I5" s="1"/>
      <c r="J5" s="6"/>
      <c r="K5" s="11">
        <f>POWER(K4,2)</f>
        <v>1.4000729867422861</v>
      </c>
      <c r="L5" s="11">
        <f>POWER(L4,2)</f>
        <v>27.002043151724983</v>
      </c>
      <c r="M5" s="11">
        <f>ASIN(M4)</f>
        <v>-1.3469065008382051</v>
      </c>
      <c r="N5" s="11">
        <f>ACOS(N4)</f>
        <v>1.3469065008382046</v>
      </c>
      <c r="O5" s="3"/>
      <c r="P5" s="3"/>
      <c r="Q5" s="3"/>
      <c r="Y5" s="81">
        <v>14</v>
      </c>
      <c r="Z5" s="82">
        <v>11.75</v>
      </c>
      <c r="AB5" s="81" t="s">
        <v>28</v>
      </c>
      <c r="AC5" s="82">
        <v>6.5730000000000004</v>
      </c>
    </row>
    <row r="6" spans="1:29" ht="15" customHeight="1" thickBot="1" x14ac:dyDescent="0.3">
      <c r="A6" s="31">
        <f t="shared" si="4"/>
        <v>4</v>
      </c>
      <c r="B6" s="81">
        <v>2</v>
      </c>
      <c r="C6" s="82">
        <v>11.8</v>
      </c>
      <c r="D6" s="77">
        <f t="shared" si="5"/>
        <v>0.71807832082052414</v>
      </c>
      <c r="E6" s="75">
        <f t="shared" si="0"/>
        <v>0.75307146600361097</v>
      </c>
      <c r="F6" s="75">
        <f t="shared" si="1"/>
        <v>0.65793872593971259</v>
      </c>
      <c r="G6" s="75">
        <f t="shared" si="2"/>
        <v>8.8862432988426097</v>
      </c>
      <c r="H6" s="76">
        <f t="shared" si="3"/>
        <v>7.7636769660886094</v>
      </c>
      <c r="I6" s="1"/>
      <c r="J6" s="6"/>
      <c r="K6" s="7"/>
      <c r="L6" s="7"/>
      <c r="M6" s="7" t="s">
        <v>6</v>
      </c>
      <c r="N6" s="11">
        <f>ACOS(N4)*180/PI()</f>
        <v>77.172057896763008</v>
      </c>
      <c r="O6" s="3"/>
      <c r="P6" s="3"/>
      <c r="Q6" s="3"/>
      <c r="Y6" s="81">
        <v>2</v>
      </c>
      <c r="Z6" s="82">
        <v>11.8</v>
      </c>
      <c r="AB6" s="81" t="s">
        <v>29</v>
      </c>
      <c r="AC6" s="82">
        <v>6.585</v>
      </c>
    </row>
    <row r="7" spans="1:29" ht="15" customHeight="1" thickBot="1" x14ac:dyDescent="0.3">
      <c r="A7" s="31">
        <f t="shared" si="4"/>
        <v>5</v>
      </c>
      <c r="B7" s="81">
        <v>3</v>
      </c>
      <c r="C7" s="82">
        <v>11.85</v>
      </c>
      <c r="D7" s="77">
        <f t="shared" si="5"/>
        <v>0.89759790102565518</v>
      </c>
      <c r="E7" s="75">
        <f t="shared" si="0"/>
        <v>0.62348980185873359</v>
      </c>
      <c r="F7" s="75">
        <f t="shared" si="1"/>
        <v>0.7818314824680298</v>
      </c>
      <c r="G7" s="75">
        <f t="shared" si="2"/>
        <v>7.3883541520259932</v>
      </c>
      <c r="H7" s="76">
        <f t="shared" si="3"/>
        <v>9.2647030672461526</v>
      </c>
      <c r="I7" s="1"/>
      <c r="J7" s="10" t="s">
        <v>7</v>
      </c>
      <c r="K7" s="74">
        <f>SQRT(K5+L5)</f>
        <v>5.3293635772451546</v>
      </c>
      <c r="L7" s="12" t="s">
        <v>8</v>
      </c>
      <c r="M7" s="43" t="s">
        <v>9</v>
      </c>
      <c r="N7" s="11">
        <f>IF(M4&gt;0,N6,360-(N6))</f>
        <v>282.82794210323698</v>
      </c>
      <c r="O7" s="12" t="s">
        <v>10</v>
      </c>
      <c r="P7" s="3"/>
      <c r="Q7" s="3"/>
      <c r="Y7" s="81">
        <v>3</v>
      </c>
      <c r="Z7" s="82">
        <v>11.85</v>
      </c>
      <c r="AB7" s="81" t="s">
        <v>30</v>
      </c>
      <c r="AC7" s="82">
        <v>6.5960000000000001</v>
      </c>
    </row>
    <row r="8" spans="1:29" ht="15" customHeight="1" thickBot="1" x14ac:dyDescent="0.3">
      <c r="A8" s="31">
        <f t="shared" si="4"/>
        <v>6</v>
      </c>
      <c r="B8" s="81">
        <v>7</v>
      </c>
      <c r="C8" s="82">
        <v>11.9</v>
      </c>
      <c r="D8" s="77">
        <f t="shared" si="5"/>
        <v>1.0771174812307862</v>
      </c>
      <c r="E8" s="75">
        <f t="shared" si="0"/>
        <v>0.47386866247299869</v>
      </c>
      <c r="F8" s="75">
        <f t="shared" si="1"/>
        <v>0.880595531856738</v>
      </c>
      <c r="G8" s="75">
        <f t="shared" si="2"/>
        <v>5.6390370834286845</v>
      </c>
      <c r="H8" s="76">
        <f t="shared" si="3"/>
        <v>10.479086829095182</v>
      </c>
      <c r="I8" s="13"/>
      <c r="J8" s="10" t="s">
        <v>11</v>
      </c>
      <c r="K8" s="40">
        <v>0</v>
      </c>
      <c r="L8" s="12" t="s">
        <v>8</v>
      </c>
      <c r="M8" s="41"/>
      <c r="N8" s="1"/>
      <c r="O8" s="42"/>
      <c r="P8" s="4"/>
      <c r="Q8" s="3"/>
      <c r="Y8" s="81">
        <v>7</v>
      </c>
      <c r="Z8" s="82">
        <v>11.9</v>
      </c>
      <c r="AB8" s="81" t="s">
        <v>31</v>
      </c>
      <c r="AC8" s="82">
        <v>6.6079999999999997</v>
      </c>
    </row>
    <row r="9" spans="1:29" ht="15" customHeight="1" thickBot="1" x14ac:dyDescent="0.3">
      <c r="A9" s="31">
        <f t="shared" si="4"/>
        <v>7</v>
      </c>
      <c r="B9" s="81">
        <v>12</v>
      </c>
      <c r="C9" s="82">
        <v>11.9</v>
      </c>
      <c r="D9" s="77">
        <f t="shared" si="5"/>
        <v>1.2566370614359172</v>
      </c>
      <c r="E9" s="75">
        <f t="shared" si="0"/>
        <v>0.30901699437494745</v>
      </c>
      <c r="F9" s="75">
        <f t="shared" si="1"/>
        <v>0.95105651629515353</v>
      </c>
      <c r="G9" s="75">
        <f t="shared" si="2"/>
        <v>3.6773022330618748</v>
      </c>
      <c r="H9" s="76">
        <f t="shared" si="3"/>
        <v>11.317572543912327</v>
      </c>
      <c r="I9" s="13"/>
      <c r="J9" s="41"/>
      <c r="K9" s="1"/>
      <c r="L9" s="42"/>
      <c r="M9" s="41"/>
      <c r="N9" s="1"/>
      <c r="O9" s="42"/>
      <c r="P9" s="4"/>
      <c r="Q9" s="3"/>
      <c r="Y9" s="81">
        <v>12</v>
      </c>
      <c r="Z9" s="82">
        <v>11.9</v>
      </c>
      <c r="AB9" s="81" t="s">
        <v>32</v>
      </c>
      <c r="AC9" s="82">
        <v>6.6189999999999998</v>
      </c>
    </row>
    <row r="10" spans="1:29" ht="15" customHeight="1" thickBot="1" x14ac:dyDescent="0.3">
      <c r="A10" s="31">
        <f t="shared" si="4"/>
        <v>8</v>
      </c>
      <c r="B10" s="81">
        <v>20</v>
      </c>
      <c r="C10" s="82">
        <v>11.9</v>
      </c>
      <c r="D10" s="77">
        <f t="shared" si="5"/>
        <v>1.4361566416410483</v>
      </c>
      <c r="E10" s="75">
        <f t="shared" si="0"/>
        <v>0.13423326581765554</v>
      </c>
      <c r="F10" s="75">
        <f t="shared" si="1"/>
        <v>0.9909497617679347</v>
      </c>
      <c r="G10" s="75">
        <f t="shared" si="2"/>
        <v>1.5973758632301009</v>
      </c>
      <c r="H10" s="76">
        <f t="shared" si="3"/>
        <v>11.792302165038423</v>
      </c>
      <c r="Q10" s="3"/>
      <c r="Y10" s="81">
        <v>20</v>
      </c>
      <c r="Z10" s="82">
        <v>11.9</v>
      </c>
      <c r="AB10" s="81" t="s">
        <v>33</v>
      </c>
      <c r="AC10" s="82">
        <v>6.6740000000000004</v>
      </c>
    </row>
    <row r="11" spans="1:29" ht="15" customHeight="1" thickBot="1" x14ac:dyDescent="0.3">
      <c r="A11" s="31">
        <f t="shared" si="4"/>
        <v>9</v>
      </c>
      <c r="B11" s="81">
        <v>23</v>
      </c>
      <c r="C11" s="82">
        <v>11.9</v>
      </c>
      <c r="D11" s="77">
        <f t="shared" si="5"/>
        <v>1.6156762218461793</v>
      </c>
      <c r="E11" s="75">
        <f t="shared" si="0"/>
        <v>-4.4864830350514862E-2</v>
      </c>
      <c r="F11" s="75">
        <f t="shared" si="1"/>
        <v>0.9989930665413147</v>
      </c>
      <c r="G11" s="75">
        <f t="shared" si="2"/>
        <v>-0.53389148117112684</v>
      </c>
      <c r="H11" s="76">
        <f t="shared" si="3"/>
        <v>11.888017491841646</v>
      </c>
      <c r="Q11" s="3"/>
      <c r="Y11" s="81">
        <v>23</v>
      </c>
      <c r="Z11" s="82">
        <v>11.9</v>
      </c>
      <c r="AB11" s="81" t="s">
        <v>34</v>
      </c>
      <c r="AC11" s="82">
        <v>6.6849999999999996</v>
      </c>
    </row>
    <row r="12" spans="1:29" ht="15" customHeight="1" thickBot="1" x14ac:dyDescent="0.3">
      <c r="A12" s="31">
        <f t="shared" si="4"/>
        <v>10</v>
      </c>
      <c r="B12" s="81">
        <v>32</v>
      </c>
      <c r="C12" s="82">
        <v>11.9</v>
      </c>
      <c r="D12" s="77">
        <f t="shared" si="5"/>
        <v>1.7951958020513104</v>
      </c>
      <c r="E12" s="75">
        <f t="shared" si="0"/>
        <v>-0.22252093395631434</v>
      </c>
      <c r="F12" s="75">
        <f t="shared" si="1"/>
        <v>0.97492791218182362</v>
      </c>
      <c r="G12" s="75">
        <f t="shared" si="2"/>
        <v>-2.6479991140801409</v>
      </c>
      <c r="H12" s="76">
        <f t="shared" si="3"/>
        <v>11.601642154963701</v>
      </c>
      <c r="Q12" s="3"/>
      <c r="Y12" s="81">
        <v>32</v>
      </c>
      <c r="Z12" s="82">
        <v>11.9</v>
      </c>
      <c r="AB12" s="81" t="s">
        <v>35</v>
      </c>
      <c r="AC12" s="82">
        <v>6.7409999999999997</v>
      </c>
    </row>
    <row r="13" spans="1:29" ht="15" customHeight="1" thickBot="1" x14ac:dyDescent="0.3">
      <c r="A13" s="31">
        <f t="shared" si="4"/>
        <v>11</v>
      </c>
      <c r="B13" s="81">
        <v>34</v>
      </c>
      <c r="C13" s="82">
        <v>11.9</v>
      </c>
      <c r="D13" s="77">
        <f t="shared" si="5"/>
        <v>1.9747153822564414</v>
      </c>
      <c r="E13" s="75">
        <f t="shared" si="0"/>
        <v>-0.39302503165392355</v>
      </c>
      <c r="F13" s="75">
        <f t="shared" si="1"/>
        <v>0.91952777255145068</v>
      </c>
      <c r="G13" s="75">
        <f t="shared" si="2"/>
        <v>-4.67699787668169</v>
      </c>
      <c r="H13" s="76">
        <f t="shared" si="3"/>
        <v>10.942380493362263</v>
      </c>
      <c r="I13" s="1"/>
      <c r="J13" s="8"/>
      <c r="K13" s="9"/>
      <c r="L13" s="8"/>
      <c r="M13" s="3"/>
      <c r="N13" s="3"/>
      <c r="O13" s="3"/>
      <c r="P13" s="3"/>
      <c r="Q13" s="3"/>
      <c r="Y13" s="81">
        <v>34</v>
      </c>
      <c r="Z13" s="82">
        <v>11.9</v>
      </c>
      <c r="AB13" s="81" t="s">
        <v>36</v>
      </c>
      <c r="AC13" s="82">
        <v>6.7519999999999998</v>
      </c>
    </row>
    <row r="14" spans="1:29" ht="15" customHeight="1" thickBot="1" x14ac:dyDescent="0.3">
      <c r="A14" s="31">
        <f t="shared" si="4"/>
        <v>12</v>
      </c>
      <c r="B14" s="81">
        <v>8</v>
      </c>
      <c r="C14" s="82">
        <v>12</v>
      </c>
      <c r="D14" s="77">
        <f t="shared" si="5"/>
        <v>2.1542349624615724</v>
      </c>
      <c r="E14" s="75">
        <f t="shared" si="0"/>
        <v>-0.55089698145210242</v>
      </c>
      <c r="F14" s="75">
        <f t="shared" si="1"/>
        <v>0.83457325372130264</v>
      </c>
      <c r="G14" s="75">
        <f t="shared" si="2"/>
        <v>-6.6107637774252286</v>
      </c>
      <c r="H14" s="76">
        <f t="shared" si="3"/>
        <v>10.014879044655633</v>
      </c>
      <c r="I14" s="1"/>
      <c r="J14" s="8"/>
      <c r="K14" s="9"/>
      <c r="L14" s="8"/>
      <c r="M14" s="3"/>
      <c r="N14" s="3"/>
      <c r="O14" s="3"/>
      <c r="P14" s="3"/>
      <c r="Q14" s="3"/>
      <c r="Y14" s="81">
        <v>8</v>
      </c>
      <c r="Z14" s="82">
        <v>12</v>
      </c>
      <c r="AB14" s="81" t="s">
        <v>37</v>
      </c>
      <c r="AC14" s="82">
        <v>6.8079999999999998</v>
      </c>
    </row>
    <row r="15" spans="1:29" ht="15" customHeight="1" thickBot="1" x14ac:dyDescent="0.3">
      <c r="A15" s="31">
        <f t="shared" si="4"/>
        <v>13</v>
      </c>
      <c r="B15" s="81">
        <v>9</v>
      </c>
      <c r="C15" s="82">
        <v>12</v>
      </c>
      <c r="D15" s="77">
        <f t="shared" si="5"/>
        <v>2.3337545426667035</v>
      </c>
      <c r="E15" s="75">
        <f t="shared" si="0"/>
        <v>-0.69106264898686465</v>
      </c>
      <c r="F15" s="75">
        <f t="shared" si="1"/>
        <v>0.72279486382739155</v>
      </c>
      <c r="G15" s="75">
        <f t="shared" si="2"/>
        <v>-8.2927517878423753</v>
      </c>
      <c r="H15" s="76">
        <f t="shared" si="3"/>
        <v>8.6735383659286995</v>
      </c>
      <c r="I15" s="1"/>
      <c r="J15" s="8"/>
      <c r="K15" s="9"/>
      <c r="L15" s="8"/>
      <c r="M15" s="3"/>
      <c r="N15" s="3"/>
      <c r="O15" s="3"/>
      <c r="P15" s="3"/>
      <c r="Q15" s="3"/>
      <c r="Y15" s="81">
        <v>9</v>
      </c>
      <c r="Z15" s="82">
        <v>12</v>
      </c>
      <c r="AB15" s="81" t="s">
        <v>38</v>
      </c>
      <c r="AC15" s="82">
        <v>6.82</v>
      </c>
    </row>
    <row r="16" spans="1:29" ht="15" customHeight="1" thickBot="1" x14ac:dyDescent="0.3">
      <c r="A16" s="31">
        <f t="shared" si="4"/>
        <v>14</v>
      </c>
      <c r="B16" s="81">
        <v>24</v>
      </c>
      <c r="C16" s="82">
        <v>12</v>
      </c>
      <c r="D16" s="77">
        <f t="shared" si="5"/>
        <v>2.5132741228718345</v>
      </c>
      <c r="E16" s="75">
        <f t="shared" si="0"/>
        <v>-0.80901699437494734</v>
      </c>
      <c r="F16" s="75">
        <f t="shared" si="1"/>
        <v>0.58778525229247325</v>
      </c>
      <c r="G16" s="75">
        <f t="shared" si="2"/>
        <v>-9.7082039324993676</v>
      </c>
      <c r="H16" s="76">
        <f t="shared" si="3"/>
        <v>7.0534230275096785</v>
      </c>
      <c r="I16" s="3"/>
      <c r="J16" s="8"/>
      <c r="K16" s="9"/>
      <c r="L16" s="8"/>
      <c r="M16" s="3"/>
      <c r="N16" s="3"/>
      <c r="O16" s="3"/>
      <c r="P16" s="3"/>
      <c r="Q16" s="3"/>
      <c r="Y16" s="81">
        <v>24</v>
      </c>
      <c r="Z16" s="82">
        <v>12</v>
      </c>
      <c r="AB16" s="81" t="s">
        <v>39</v>
      </c>
      <c r="AC16" s="82">
        <v>6.8760000000000003</v>
      </c>
    </row>
    <row r="17" spans="1:29" ht="15" customHeight="1" thickBot="1" x14ac:dyDescent="0.3">
      <c r="A17" s="31">
        <f t="shared" si="4"/>
        <v>15</v>
      </c>
      <c r="B17" s="81">
        <v>25</v>
      </c>
      <c r="C17" s="82">
        <v>12</v>
      </c>
      <c r="D17" s="77">
        <f t="shared" si="5"/>
        <v>2.6927937030769655</v>
      </c>
      <c r="E17" s="75">
        <f t="shared" si="0"/>
        <v>-0.90096886790241903</v>
      </c>
      <c r="F17" s="75">
        <f t="shared" si="1"/>
        <v>0.43388373911755823</v>
      </c>
      <c r="G17" s="75">
        <f t="shared" si="2"/>
        <v>-10.811626414829028</v>
      </c>
      <c r="H17" s="76">
        <f t="shared" si="3"/>
        <v>5.2066048694106986</v>
      </c>
      <c r="I17" s="3"/>
      <c r="J17" s="8"/>
      <c r="K17" s="9"/>
      <c r="L17" s="8"/>
      <c r="M17" s="3"/>
      <c r="N17" s="3"/>
      <c r="O17" s="3"/>
      <c r="P17" s="3"/>
      <c r="Q17" s="3"/>
      <c r="Y17" s="81">
        <v>25</v>
      </c>
      <c r="Z17" s="82">
        <v>12</v>
      </c>
      <c r="AB17" s="81" t="s">
        <v>40</v>
      </c>
      <c r="AC17" s="82">
        <v>6.8879999999999999</v>
      </c>
    </row>
    <row r="18" spans="1:29" ht="15" customHeight="1" thickBot="1" x14ac:dyDescent="0.3">
      <c r="A18" s="31">
        <f t="shared" si="4"/>
        <v>16</v>
      </c>
      <c r="B18" s="81">
        <v>28</v>
      </c>
      <c r="C18" s="82">
        <v>12.05</v>
      </c>
      <c r="D18" s="77">
        <f t="shared" si="5"/>
        <v>2.8723132832820966</v>
      </c>
      <c r="E18" s="75">
        <f t="shared" si="0"/>
        <v>-0.96396286069585324</v>
      </c>
      <c r="F18" s="75">
        <f t="shared" si="1"/>
        <v>0.26603684556667523</v>
      </c>
      <c r="G18" s="75">
        <f t="shared" si="2"/>
        <v>-11.615752471385033</v>
      </c>
      <c r="H18" s="76">
        <f t="shared" si="3"/>
        <v>3.2057439890784365</v>
      </c>
      <c r="I18" s="3"/>
      <c r="J18" s="14" t="s">
        <v>12</v>
      </c>
      <c r="K18" s="9"/>
      <c r="L18" s="8"/>
      <c r="M18" s="3"/>
      <c r="N18" s="3"/>
      <c r="O18" s="3"/>
      <c r="P18" s="3"/>
      <c r="Q18" s="3"/>
      <c r="Y18" s="81">
        <v>28</v>
      </c>
      <c r="Z18" s="82">
        <v>12.05</v>
      </c>
      <c r="AB18" s="81" t="s">
        <v>41</v>
      </c>
      <c r="AC18" s="82">
        <v>6.9450000000000003</v>
      </c>
    </row>
    <row r="19" spans="1:29" ht="15" customHeight="1" thickBot="1" x14ac:dyDescent="0.3">
      <c r="A19" s="31">
        <f t="shared" si="4"/>
        <v>17</v>
      </c>
      <c r="B19" s="81">
        <v>17</v>
      </c>
      <c r="C19" s="82">
        <v>12.1</v>
      </c>
      <c r="D19" s="77">
        <f t="shared" si="5"/>
        <v>3.0518328634872276</v>
      </c>
      <c r="E19" s="75">
        <f t="shared" si="0"/>
        <v>-0.99597429399523907</v>
      </c>
      <c r="F19" s="75">
        <f t="shared" si="1"/>
        <v>8.963930890343362E-2</v>
      </c>
      <c r="G19" s="75">
        <f t="shared" si="2"/>
        <v>-12.051288957342392</v>
      </c>
      <c r="H19" s="76">
        <f t="shared" si="3"/>
        <v>1.0846356377315467</v>
      </c>
      <c r="I19" s="3"/>
      <c r="J19" s="15" t="s">
        <v>24</v>
      </c>
      <c r="K19" s="9"/>
      <c r="L19" s="8"/>
      <c r="M19" s="3"/>
      <c r="N19" s="3"/>
      <c r="O19" s="3"/>
      <c r="P19" s="3"/>
      <c r="Q19" s="3"/>
      <c r="Y19" s="81">
        <v>17</v>
      </c>
      <c r="Z19" s="82">
        <v>12.1</v>
      </c>
      <c r="AB19" s="81" t="s">
        <v>42</v>
      </c>
      <c r="AC19" s="82">
        <v>6.9569999999999999</v>
      </c>
    </row>
    <row r="20" spans="1:29" ht="15" customHeight="1" thickBot="1" x14ac:dyDescent="0.3">
      <c r="A20" s="31">
        <f t="shared" si="4"/>
        <v>18</v>
      </c>
      <c r="B20" s="81">
        <v>18</v>
      </c>
      <c r="C20" s="82">
        <v>12.1</v>
      </c>
      <c r="D20" s="77">
        <f t="shared" si="5"/>
        <v>3.2313524436923586</v>
      </c>
      <c r="E20" s="75">
        <f t="shared" si="0"/>
        <v>-0.99597429399523907</v>
      </c>
      <c r="F20" s="75">
        <f t="shared" si="1"/>
        <v>-8.9639308903433371E-2</v>
      </c>
      <c r="G20" s="75">
        <f t="shared" si="2"/>
        <v>-12.051288957342392</v>
      </c>
      <c r="H20" s="76">
        <f t="shared" si="3"/>
        <v>-1.0846356377315438</v>
      </c>
      <c r="I20" s="3"/>
      <c r="J20" s="40" t="s">
        <v>23</v>
      </c>
      <c r="K20" s="9"/>
      <c r="L20" s="8"/>
      <c r="M20" s="3"/>
      <c r="N20" s="3"/>
      <c r="O20" s="3"/>
      <c r="P20" s="3"/>
      <c r="Q20" s="3"/>
      <c r="Y20" s="81">
        <v>18</v>
      </c>
      <c r="Z20" s="82">
        <v>12.1</v>
      </c>
      <c r="AB20" s="81" t="s">
        <v>43</v>
      </c>
      <c r="AC20" s="82">
        <v>7.0149999999999997</v>
      </c>
    </row>
    <row r="21" spans="1:29" ht="15" customHeight="1" thickBot="1" x14ac:dyDescent="0.3">
      <c r="A21" s="31">
        <f t="shared" si="4"/>
        <v>19</v>
      </c>
      <c r="B21" s="81">
        <v>30</v>
      </c>
      <c r="C21" s="82">
        <v>12.1</v>
      </c>
      <c r="D21" s="77">
        <f t="shared" si="5"/>
        <v>3.4108720238974897</v>
      </c>
      <c r="E21" s="75">
        <f t="shared" si="0"/>
        <v>-0.96396286069585335</v>
      </c>
      <c r="F21" s="75">
        <f t="shared" si="1"/>
        <v>-0.26603684556667501</v>
      </c>
      <c r="G21" s="75">
        <f t="shared" si="2"/>
        <v>-11.663950614419825</v>
      </c>
      <c r="H21" s="76">
        <f t="shared" si="3"/>
        <v>-3.2190458313567674</v>
      </c>
      <c r="I21" s="3"/>
      <c r="J21" s="8"/>
      <c r="K21" s="9"/>
      <c r="L21" s="8"/>
      <c r="M21" s="3"/>
      <c r="N21" s="3"/>
      <c r="O21" s="3"/>
      <c r="P21" s="3"/>
      <c r="Q21" s="3"/>
      <c r="Y21" s="81">
        <v>30</v>
      </c>
      <c r="Z21" s="82">
        <v>12.1</v>
      </c>
      <c r="AB21" s="81" t="s">
        <v>44</v>
      </c>
      <c r="AC21" s="82">
        <v>7.0259999999999998</v>
      </c>
    </row>
    <row r="22" spans="1:29" ht="15" customHeight="1" thickBot="1" x14ac:dyDescent="0.3">
      <c r="A22" s="31">
        <f t="shared" si="4"/>
        <v>20</v>
      </c>
      <c r="B22" s="81">
        <v>16</v>
      </c>
      <c r="C22" s="82">
        <v>12.15</v>
      </c>
      <c r="D22" s="77">
        <f t="shared" si="5"/>
        <v>3.5903916041026207</v>
      </c>
      <c r="E22" s="75">
        <f t="shared" si="0"/>
        <v>-0.90096886790241915</v>
      </c>
      <c r="F22" s="75">
        <f t="shared" si="1"/>
        <v>-0.43388373911755801</v>
      </c>
      <c r="G22" s="75">
        <f t="shared" si="2"/>
        <v>-10.946771745014393</v>
      </c>
      <c r="H22" s="76">
        <f t="shared" si="3"/>
        <v>-5.2716874302783303</v>
      </c>
      <c r="I22" s="3"/>
      <c r="J22" s="8"/>
      <c r="K22" s="9"/>
      <c r="L22" s="8"/>
      <c r="M22" s="3"/>
      <c r="N22" s="3"/>
      <c r="O22" s="3"/>
      <c r="P22" s="3"/>
      <c r="Q22" s="3"/>
      <c r="Y22" s="81">
        <v>16</v>
      </c>
      <c r="Z22" s="82">
        <v>12.15</v>
      </c>
      <c r="AB22" s="81" t="s">
        <v>45</v>
      </c>
      <c r="AC22" s="82">
        <v>7.085</v>
      </c>
    </row>
    <row r="23" spans="1:29" ht="15" customHeight="1" thickBot="1" x14ac:dyDescent="0.3">
      <c r="A23" s="31">
        <f t="shared" si="4"/>
        <v>21</v>
      </c>
      <c r="B23" s="81">
        <v>11</v>
      </c>
      <c r="C23" s="82">
        <v>12.25</v>
      </c>
      <c r="D23" s="77">
        <f t="shared" si="5"/>
        <v>3.7699111843077517</v>
      </c>
      <c r="E23" s="75">
        <f t="shared" si="0"/>
        <v>-0.80901699437494756</v>
      </c>
      <c r="F23" s="75">
        <f t="shared" si="1"/>
        <v>-0.58778525229247303</v>
      </c>
      <c r="G23" s="75">
        <f t="shared" si="2"/>
        <v>-9.9104581810931069</v>
      </c>
      <c r="H23" s="76">
        <f t="shared" si="3"/>
        <v>-7.2003693405827942</v>
      </c>
      <c r="I23" s="3"/>
      <c r="Y23" s="81">
        <v>11</v>
      </c>
      <c r="Z23" s="82">
        <v>12.25</v>
      </c>
      <c r="AB23" s="81" t="s">
        <v>46</v>
      </c>
      <c r="AC23" s="82">
        <v>7.0960000000000001</v>
      </c>
    </row>
    <row r="24" spans="1:29" ht="15" customHeight="1" thickBot="1" x14ac:dyDescent="0.3">
      <c r="A24" s="31">
        <f t="shared" si="4"/>
        <v>22</v>
      </c>
      <c r="B24" s="81">
        <v>27</v>
      </c>
      <c r="C24" s="82">
        <v>12.25</v>
      </c>
      <c r="D24" s="77">
        <f t="shared" si="5"/>
        <v>3.9494307645128828</v>
      </c>
      <c r="E24" s="75">
        <f t="shared" si="0"/>
        <v>-0.69106264898686476</v>
      </c>
      <c r="F24" s="75">
        <f t="shared" si="1"/>
        <v>-0.72279486382739144</v>
      </c>
      <c r="G24" s="75">
        <f t="shared" si="2"/>
        <v>-8.4655174500890933</v>
      </c>
      <c r="H24" s="76">
        <f t="shared" si="3"/>
        <v>-8.8542370818855449</v>
      </c>
      <c r="I24" s="3"/>
      <c r="Y24" s="81">
        <v>27</v>
      </c>
      <c r="Z24" s="82">
        <v>12.25</v>
      </c>
      <c r="AB24" s="81" t="s">
        <v>47</v>
      </c>
      <c r="AC24" s="82">
        <v>7.1559999999999997</v>
      </c>
    </row>
    <row r="25" spans="1:29" ht="15" customHeight="1" thickBot="1" x14ac:dyDescent="0.3">
      <c r="A25" s="31">
        <f t="shared" si="4"/>
        <v>23</v>
      </c>
      <c r="B25" s="81">
        <v>6</v>
      </c>
      <c r="C25" s="82">
        <v>12.3</v>
      </c>
      <c r="D25" s="77">
        <f t="shared" si="5"/>
        <v>4.1289503447180138</v>
      </c>
      <c r="E25" s="75">
        <f t="shared" si="0"/>
        <v>-0.55089698145210264</v>
      </c>
      <c r="F25" s="75">
        <f t="shared" si="1"/>
        <v>-0.83457325372130253</v>
      </c>
      <c r="G25" s="75">
        <f t="shared" si="2"/>
        <v>-6.7760328718608624</v>
      </c>
      <c r="H25" s="76">
        <f t="shared" si="3"/>
        <v>-10.265251020772022</v>
      </c>
      <c r="I25" s="3"/>
      <c r="Y25" s="81">
        <v>6</v>
      </c>
      <c r="Z25" s="82">
        <v>12.3</v>
      </c>
      <c r="AB25" s="81" t="s">
        <v>48</v>
      </c>
      <c r="AC25" s="82">
        <v>7.1669999999999998</v>
      </c>
    </row>
    <row r="26" spans="1:29" ht="15" customHeight="1" thickBot="1" x14ac:dyDescent="0.3">
      <c r="A26" s="31">
        <f t="shared" si="4"/>
        <v>24</v>
      </c>
      <c r="B26" s="81">
        <v>22</v>
      </c>
      <c r="C26" s="82">
        <v>12.3</v>
      </c>
      <c r="D26" s="77">
        <f t="shared" si="5"/>
        <v>4.3084699249231448</v>
      </c>
      <c r="E26" s="75">
        <f t="shared" si="0"/>
        <v>-0.39302503165392377</v>
      </c>
      <c r="F26" s="75">
        <f t="shared" si="1"/>
        <v>-0.91952777255145057</v>
      </c>
      <c r="G26" s="75">
        <f t="shared" si="2"/>
        <v>-4.8342078893432623</v>
      </c>
      <c r="H26" s="76">
        <f t="shared" si="3"/>
        <v>-11.310191602382842</v>
      </c>
      <c r="I26" s="1"/>
      <c r="Y26" s="81">
        <v>22</v>
      </c>
      <c r="Z26" s="82">
        <v>12.3</v>
      </c>
      <c r="AB26" s="81" t="s">
        <v>49</v>
      </c>
      <c r="AC26" s="82">
        <v>7.2270000000000003</v>
      </c>
    </row>
    <row r="27" spans="1:29" ht="15" customHeight="1" thickBot="1" x14ac:dyDescent="0.3">
      <c r="A27" s="31">
        <f t="shared" si="4"/>
        <v>25</v>
      </c>
      <c r="B27" s="81">
        <v>10</v>
      </c>
      <c r="C27" s="82">
        <v>12.35</v>
      </c>
      <c r="D27" s="77">
        <f t="shared" si="5"/>
        <v>4.4879895051282759</v>
      </c>
      <c r="E27" s="75">
        <f t="shared" si="0"/>
        <v>-0.22252093395631459</v>
      </c>
      <c r="F27" s="75">
        <f t="shared" si="1"/>
        <v>-0.97492791218182362</v>
      </c>
      <c r="G27" s="75">
        <f t="shared" si="2"/>
        <v>-2.7481335343604849</v>
      </c>
      <c r="H27" s="76">
        <f t="shared" si="3"/>
        <v>-12.040359715445522</v>
      </c>
      <c r="I27" s="1"/>
      <c r="Y27" s="81">
        <v>10</v>
      </c>
      <c r="Z27" s="82">
        <v>12.35</v>
      </c>
      <c r="AB27" s="81" t="s">
        <v>50</v>
      </c>
      <c r="AC27" s="82">
        <v>7.2389999999999999</v>
      </c>
    </row>
    <row r="28" spans="1:29" ht="15" customHeight="1" thickBot="1" x14ac:dyDescent="0.3">
      <c r="A28" s="31">
        <f t="shared" si="4"/>
        <v>26</v>
      </c>
      <c r="B28" s="81">
        <v>26</v>
      </c>
      <c r="C28" s="82">
        <v>12.35</v>
      </c>
      <c r="D28" s="77">
        <f t="shared" si="5"/>
        <v>4.6675090853334069</v>
      </c>
      <c r="E28" s="75">
        <f t="shared" si="0"/>
        <v>-4.4864830350515104E-2</v>
      </c>
      <c r="F28" s="75">
        <f t="shared" si="1"/>
        <v>-0.99899306654131459</v>
      </c>
      <c r="G28" s="75">
        <f t="shared" si="2"/>
        <v>-0.55408065482886149</v>
      </c>
      <c r="H28" s="76">
        <f t="shared" si="3"/>
        <v>-12.337564371785234</v>
      </c>
      <c r="I28" s="1"/>
      <c r="Y28" s="81">
        <v>26</v>
      </c>
      <c r="Z28" s="82">
        <v>12.35</v>
      </c>
      <c r="AB28" s="81" t="s">
        <v>51</v>
      </c>
      <c r="AC28" s="82">
        <v>7.2990000000000004</v>
      </c>
    </row>
    <row r="29" spans="1:29" ht="15" customHeight="1" thickBot="1" x14ac:dyDescent="0.3">
      <c r="A29" s="31">
        <f t="shared" si="4"/>
        <v>27</v>
      </c>
      <c r="B29" s="81">
        <v>29</v>
      </c>
      <c r="C29" s="82">
        <v>12.35</v>
      </c>
      <c r="D29" s="77">
        <f t="shared" si="5"/>
        <v>4.847028665538538</v>
      </c>
      <c r="E29" s="75">
        <f t="shared" si="0"/>
        <v>0.1342332658176553</v>
      </c>
      <c r="F29" s="75">
        <f t="shared" si="1"/>
        <v>-0.99094976176793481</v>
      </c>
      <c r="G29" s="75">
        <f t="shared" si="2"/>
        <v>1.6577808328480428</v>
      </c>
      <c r="H29" s="76">
        <f t="shared" si="3"/>
        <v>-12.238229557833995</v>
      </c>
      <c r="I29" s="1"/>
      <c r="Y29" s="81">
        <v>29</v>
      </c>
      <c r="Z29" s="82">
        <v>12.35</v>
      </c>
      <c r="AB29" s="81" t="s">
        <v>52</v>
      </c>
      <c r="AC29" s="82">
        <v>7.3109999999999999</v>
      </c>
    </row>
    <row r="30" spans="1:29" ht="15" customHeight="1" thickBot="1" x14ac:dyDescent="0.3">
      <c r="A30" s="31">
        <f t="shared" si="4"/>
        <v>28</v>
      </c>
      <c r="B30" s="81">
        <v>35</v>
      </c>
      <c r="C30" s="82">
        <v>12.35</v>
      </c>
      <c r="D30" s="77">
        <f t="shared" si="5"/>
        <v>5.026548245743669</v>
      </c>
      <c r="E30" s="75">
        <f t="shared" si="0"/>
        <v>0.30901699437494723</v>
      </c>
      <c r="F30" s="75">
        <f t="shared" si="1"/>
        <v>-0.95105651629515364</v>
      </c>
      <c r="G30" s="75">
        <f t="shared" si="2"/>
        <v>3.816359880530598</v>
      </c>
      <c r="H30" s="76">
        <f t="shared" si="3"/>
        <v>-11.745547976245147</v>
      </c>
      <c r="I30" s="1"/>
      <c r="Y30" s="81">
        <v>35</v>
      </c>
      <c r="Z30" s="82">
        <v>12.35</v>
      </c>
      <c r="AB30" s="81" t="s">
        <v>53</v>
      </c>
      <c r="AC30" s="82">
        <v>7.3719999999999999</v>
      </c>
    </row>
    <row r="31" spans="1:29" ht="15" customHeight="1" thickBot="1" x14ac:dyDescent="0.3">
      <c r="A31" s="31">
        <f t="shared" si="4"/>
        <v>29</v>
      </c>
      <c r="B31" s="81">
        <v>19</v>
      </c>
      <c r="C31" s="82">
        <v>12.4</v>
      </c>
      <c r="D31" s="77">
        <f t="shared" si="5"/>
        <v>5.2060678259488</v>
      </c>
      <c r="E31" s="75">
        <f t="shared" si="0"/>
        <v>0.47386866247299847</v>
      </c>
      <c r="F31" s="75">
        <f t="shared" si="1"/>
        <v>-0.88059553185673811</v>
      </c>
      <c r="G31" s="75">
        <f t="shared" si="2"/>
        <v>5.8759714146651811</v>
      </c>
      <c r="H31" s="76">
        <f t="shared" si="3"/>
        <v>-10.919384595023553</v>
      </c>
      <c r="I31" s="1"/>
      <c r="Y31" s="81">
        <v>19</v>
      </c>
      <c r="Z31" s="82">
        <v>12.4</v>
      </c>
      <c r="AB31" s="81" t="s">
        <v>54</v>
      </c>
      <c r="AC31" s="82">
        <v>7.3849999999999998</v>
      </c>
    </row>
    <row r="32" spans="1:29" ht="15" customHeight="1" thickBot="1" x14ac:dyDescent="0.3">
      <c r="A32" s="31">
        <f t="shared" si="4"/>
        <v>30</v>
      </c>
      <c r="B32" s="81">
        <v>31</v>
      </c>
      <c r="C32" s="82">
        <v>12.4</v>
      </c>
      <c r="D32" s="77">
        <f t="shared" si="5"/>
        <v>5.3855874061539311</v>
      </c>
      <c r="E32" s="75">
        <f t="shared" si="0"/>
        <v>0.62348980185873337</v>
      </c>
      <c r="F32" s="75">
        <f t="shared" si="1"/>
        <v>-0.78183148246802991</v>
      </c>
      <c r="G32" s="75">
        <f t="shared" si="2"/>
        <v>7.7312735430482942</v>
      </c>
      <c r="H32" s="76">
        <f t="shared" si="3"/>
        <v>-9.6947103826035708</v>
      </c>
      <c r="I32" s="1"/>
      <c r="Y32" s="81">
        <v>31</v>
      </c>
      <c r="Z32" s="82">
        <v>12.4</v>
      </c>
      <c r="AB32" s="81" t="s">
        <v>55</v>
      </c>
      <c r="AC32" s="82">
        <v>7.4459999999999997</v>
      </c>
    </row>
    <row r="33" spans="1:29" ht="15" customHeight="1" thickBot="1" x14ac:dyDescent="0.3">
      <c r="A33" s="31">
        <f t="shared" si="4"/>
        <v>31</v>
      </c>
      <c r="B33" s="81">
        <v>4</v>
      </c>
      <c r="C33" s="82">
        <v>12.5</v>
      </c>
      <c r="D33" s="77">
        <f t="shared" si="5"/>
        <v>5.5651069863590621</v>
      </c>
      <c r="E33" s="75">
        <f t="shared" si="0"/>
        <v>0.75307146600361075</v>
      </c>
      <c r="F33" s="75">
        <f t="shared" si="1"/>
        <v>-0.65793872593971281</v>
      </c>
      <c r="G33" s="75">
        <f t="shared" si="2"/>
        <v>9.4133933250451349</v>
      </c>
      <c r="H33" s="76">
        <f t="shared" si="3"/>
        <v>-8.2242340742464108</v>
      </c>
      <c r="I33" s="1"/>
      <c r="Y33" s="81">
        <v>4</v>
      </c>
      <c r="Z33" s="82">
        <v>12.5</v>
      </c>
      <c r="AB33" s="81" t="s">
        <v>25</v>
      </c>
      <c r="AC33" s="82">
        <v>7.4580000000000002</v>
      </c>
    </row>
    <row r="34" spans="1:29" ht="15" customHeight="1" thickBot="1" x14ac:dyDescent="0.3">
      <c r="A34" s="31">
        <f t="shared" si="4"/>
        <v>32</v>
      </c>
      <c r="B34" s="81">
        <v>5</v>
      </c>
      <c r="C34" s="82">
        <v>12.7</v>
      </c>
      <c r="D34" s="77">
        <f t="shared" si="5"/>
        <v>5.7446265665641931</v>
      </c>
      <c r="E34" s="75">
        <f t="shared" si="0"/>
        <v>0.85844879360186599</v>
      </c>
      <c r="F34" s="75">
        <f t="shared" si="1"/>
        <v>-0.51289927740590635</v>
      </c>
      <c r="G34" s="75">
        <f t="shared" si="2"/>
        <v>10.902299678743697</v>
      </c>
      <c r="H34" s="76">
        <f t="shared" si="3"/>
        <v>-6.5138208230550099</v>
      </c>
      <c r="I34" s="1"/>
      <c r="Y34" s="81">
        <v>5</v>
      </c>
      <c r="Z34" s="82">
        <v>12.7</v>
      </c>
      <c r="AB34" s="81" t="s">
        <v>56</v>
      </c>
      <c r="AC34" s="82">
        <v>7.5209999999999999</v>
      </c>
    </row>
    <row r="35" spans="1:29" ht="15" customHeight="1" thickBot="1" x14ac:dyDescent="0.3">
      <c r="A35" s="31">
        <f t="shared" si="4"/>
        <v>33</v>
      </c>
      <c r="B35" s="81">
        <v>21</v>
      </c>
      <c r="C35" s="82">
        <v>12.7</v>
      </c>
      <c r="D35" s="77">
        <f t="shared" si="5"/>
        <v>5.9241461467693242</v>
      </c>
      <c r="E35" s="75">
        <f t="shared" si="0"/>
        <v>0.93623487063973709</v>
      </c>
      <c r="F35" s="75">
        <f t="shared" si="1"/>
        <v>-0.35137482408134291</v>
      </c>
      <c r="G35" s="75">
        <f t="shared" si="2"/>
        <v>11.89018285712466</v>
      </c>
      <c r="H35" s="76">
        <f t="shared" si="3"/>
        <v>-4.4624602658330543</v>
      </c>
      <c r="I35" s="1"/>
      <c r="Y35" s="81">
        <v>21</v>
      </c>
      <c r="Z35" s="82">
        <v>12.7</v>
      </c>
      <c r="AB35" s="81" t="s">
        <v>57</v>
      </c>
      <c r="AC35" s="82">
        <v>7.5330000000000004</v>
      </c>
    </row>
    <row r="36" spans="1:29" ht="15" customHeight="1" thickBot="1" x14ac:dyDescent="0.3">
      <c r="A36" s="31">
        <f t="shared" si="4"/>
        <v>34</v>
      </c>
      <c r="B36" s="81">
        <v>33</v>
      </c>
      <c r="C36" s="82">
        <v>12.7</v>
      </c>
      <c r="D36" s="77">
        <f t="shared" si="5"/>
        <v>6.1036657269744552</v>
      </c>
      <c r="E36" s="75">
        <f t="shared" si="0"/>
        <v>0.98392958859862967</v>
      </c>
      <c r="F36" s="75">
        <f t="shared" si="1"/>
        <v>-0.17855689479863687</v>
      </c>
      <c r="G36" s="75">
        <f t="shared" si="2"/>
        <v>12.495905775202596</v>
      </c>
      <c r="H36" s="76">
        <f t="shared" si="3"/>
        <v>-2.2676725639426882</v>
      </c>
      <c r="Y36" s="81">
        <v>33</v>
      </c>
      <c r="Z36" s="82">
        <v>12.7</v>
      </c>
      <c r="AB36" s="81" t="s">
        <v>58</v>
      </c>
      <c r="AC36" s="82">
        <v>7.5960000000000001</v>
      </c>
    </row>
    <row r="37" spans="1:29" ht="15" customHeight="1" thickBot="1" x14ac:dyDescent="0.3">
      <c r="A37" s="31">
        <f t="shared" si="4"/>
        <v>35</v>
      </c>
      <c r="B37" s="81">
        <v>13</v>
      </c>
      <c r="C37" s="82">
        <v>12.8</v>
      </c>
      <c r="D37" s="77">
        <f t="shared" si="5"/>
        <v>6.2831853071795862</v>
      </c>
      <c r="E37" s="75">
        <f t="shared" si="0"/>
        <v>1</v>
      </c>
      <c r="F37" s="75">
        <f t="shared" si="1"/>
        <v>-2.45029690981724E-16</v>
      </c>
      <c r="G37" s="75">
        <f t="shared" si="2"/>
        <v>12.8</v>
      </c>
      <c r="H37" s="76">
        <f t="shared" si="3"/>
        <v>-3.1363800445660672E-15</v>
      </c>
      <c r="Y37" s="81">
        <v>13</v>
      </c>
      <c r="Z37" s="82">
        <v>12.8</v>
      </c>
      <c r="AB37" s="81" t="s">
        <v>26</v>
      </c>
      <c r="AC37" s="82">
        <v>7.6079999999999997</v>
      </c>
    </row>
    <row r="38" spans="1:29" ht="16.5" thickBot="1" x14ac:dyDescent="0.3">
      <c r="A38" s="31" t="str">
        <f t="shared" si="4"/>
        <v/>
      </c>
      <c r="B38" s="81"/>
      <c r="C38" s="82"/>
      <c r="D38" s="77" t="str">
        <f t="shared" si="5"/>
        <v/>
      </c>
      <c r="E38" s="75" t="str">
        <f t="shared" si="0"/>
        <v/>
      </c>
      <c r="F38" s="75" t="str">
        <f t="shared" si="1"/>
        <v/>
      </c>
      <c r="G38" s="75" t="str">
        <f t="shared" si="2"/>
        <v/>
      </c>
      <c r="H38" s="76" t="str">
        <f t="shared" si="3"/>
        <v/>
      </c>
      <c r="AB38" s="81" t="s">
        <v>59</v>
      </c>
      <c r="AC38" s="82">
        <v>7.6719999999999997</v>
      </c>
    </row>
    <row r="39" spans="1:29" ht="16.5" thickBot="1" x14ac:dyDescent="0.3">
      <c r="A39" s="31" t="str">
        <f t="shared" si="4"/>
        <v/>
      </c>
      <c r="B39" s="81"/>
      <c r="C39" s="82"/>
      <c r="D39" s="77" t="str">
        <f t="shared" si="5"/>
        <v/>
      </c>
      <c r="E39" s="75" t="str">
        <f t="shared" si="0"/>
        <v/>
      </c>
      <c r="F39" s="75" t="str">
        <f t="shared" si="1"/>
        <v/>
      </c>
      <c r="G39" s="75" t="str">
        <f t="shared" si="2"/>
        <v/>
      </c>
      <c r="H39" s="76" t="str">
        <f t="shared" si="3"/>
        <v/>
      </c>
      <c r="AB39" s="81" t="s">
        <v>60</v>
      </c>
      <c r="AC39" s="82">
        <v>7.6840000000000002</v>
      </c>
    </row>
    <row r="40" spans="1:29" ht="16.5" thickBot="1" x14ac:dyDescent="0.3">
      <c r="A40" s="31" t="str">
        <f t="shared" si="4"/>
        <v/>
      </c>
      <c r="B40" s="81"/>
      <c r="C40" s="82"/>
      <c r="D40" s="77" t="str">
        <f t="shared" si="5"/>
        <v/>
      </c>
      <c r="E40" s="75" t="str">
        <f t="shared" si="0"/>
        <v/>
      </c>
      <c r="F40" s="75" t="str">
        <f t="shared" si="1"/>
        <v/>
      </c>
      <c r="G40" s="75" t="str">
        <f t="shared" si="2"/>
        <v/>
      </c>
      <c r="H40" s="76" t="str">
        <f t="shared" si="3"/>
        <v/>
      </c>
      <c r="AB40" s="81" t="s">
        <v>61</v>
      </c>
      <c r="AC40" s="82">
        <v>7.7480000000000002</v>
      </c>
    </row>
    <row r="41" spans="1:29" ht="16.5" thickBot="1" x14ac:dyDescent="0.3">
      <c r="A41" s="31" t="str">
        <f t="shared" si="4"/>
        <v/>
      </c>
      <c r="B41" s="81"/>
      <c r="C41" s="82"/>
      <c r="D41" s="77" t="str">
        <f t="shared" si="5"/>
        <v/>
      </c>
      <c r="E41" s="75" t="str">
        <f t="shared" si="0"/>
        <v/>
      </c>
      <c r="F41" s="75" t="str">
        <f t="shared" si="1"/>
        <v/>
      </c>
      <c r="G41" s="75" t="str">
        <f t="shared" si="2"/>
        <v/>
      </c>
      <c r="H41" s="76" t="str">
        <f t="shared" si="3"/>
        <v/>
      </c>
      <c r="AB41" s="81" t="s">
        <v>62</v>
      </c>
      <c r="AC41" s="82">
        <v>7.7610000000000001</v>
      </c>
    </row>
    <row r="42" spans="1:29" ht="16.5" thickBot="1" x14ac:dyDescent="0.3">
      <c r="A42" s="31" t="str">
        <f t="shared" si="4"/>
        <v/>
      </c>
      <c r="B42" s="81"/>
      <c r="C42" s="82"/>
      <c r="D42" s="77" t="str">
        <f t="shared" si="5"/>
        <v/>
      </c>
      <c r="E42" s="75" t="str">
        <f t="shared" si="0"/>
        <v/>
      </c>
      <c r="F42" s="75" t="str">
        <f t="shared" si="1"/>
        <v/>
      </c>
      <c r="G42" s="75" t="str">
        <f t="shared" si="2"/>
        <v/>
      </c>
      <c r="H42" s="76" t="str">
        <f t="shared" si="3"/>
        <v/>
      </c>
      <c r="AB42" s="81" t="s">
        <v>63</v>
      </c>
      <c r="AC42" s="82">
        <v>7.8259999999999996</v>
      </c>
    </row>
    <row r="43" spans="1:29" ht="16.5" thickBot="1" x14ac:dyDescent="0.3">
      <c r="A43" s="31" t="str">
        <f t="shared" si="4"/>
        <v/>
      </c>
      <c r="B43" s="81"/>
      <c r="C43" s="82"/>
      <c r="D43" s="77" t="str">
        <f t="shared" si="5"/>
        <v/>
      </c>
      <c r="E43" s="75" t="str">
        <f t="shared" si="0"/>
        <v/>
      </c>
      <c r="F43" s="75" t="str">
        <f t="shared" si="1"/>
        <v/>
      </c>
      <c r="G43" s="75" t="str">
        <f t="shared" si="2"/>
        <v/>
      </c>
      <c r="H43" s="76" t="str">
        <f t="shared" si="3"/>
        <v/>
      </c>
      <c r="AB43" s="81" t="s">
        <v>64</v>
      </c>
      <c r="AC43" s="82">
        <v>7.8390000000000004</v>
      </c>
    </row>
    <row r="44" spans="1:29" ht="16.5" thickBot="1" x14ac:dyDescent="0.3">
      <c r="A44" s="31" t="str">
        <f t="shared" si="4"/>
        <v/>
      </c>
      <c r="B44" s="81"/>
      <c r="C44" s="82"/>
      <c r="D44" s="77" t="str">
        <f t="shared" si="5"/>
        <v/>
      </c>
      <c r="E44" s="75" t="str">
        <f t="shared" si="0"/>
        <v/>
      </c>
      <c r="F44" s="75" t="str">
        <f t="shared" si="1"/>
        <v/>
      </c>
      <c r="G44" s="75" t="str">
        <f t="shared" si="2"/>
        <v/>
      </c>
      <c r="H44" s="76" t="str">
        <f t="shared" si="3"/>
        <v/>
      </c>
      <c r="AB44" s="81" t="s">
        <v>65</v>
      </c>
      <c r="AC44" s="82">
        <v>7.9039999999999999</v>
      </c>
    </row>
    <row r="45" spans="1:29" ht="16.5" thickBot="1" x14ac:dyDescent="0.3">
      <c r="A45" s="31" t="str">
        <f t="shared" si="4"/>
        <v/>
      </c>
      <c r="B45" s="81"/>
      <c r="C45" s="82"/>
      <c r="D45" s="77" t="str">
        <f t="shared" si="5"/>
        <v/>
      </c>
      <c r="E45" s="75" t="str">
        <f t="shared" si="0"/>
        <v/>
      </c>
      <c r="F45" s="75" t="str">
        <f t="shared" si="1"/>
        <v/>
      </c>
      <c r="G45" s="75" t="str">
        <f t="shared" si="2"/>
        <v/>
      </c>
      <c r="H45" s="76" t="str">
        <f t="shared" si="3"/>
        <v/>
      </c>
      <c r="AB45" s="81" t="s">
        <v>66</v>
      </c>
      <c r="AC45" s="82">
        <v>7.9169999999999998</v>
      </c>
    </row>
    <row r="46" spans="1:29" ht="16.5" thickBot="1" x14ac:dyDescent="0.3">
      <c r="A46" s="31" t="str">
        <f t="shared" si="4"/>
        <v/>
      </c>
      <c r="B46" s="81"/>
      <c r="C46" s="82"/>
      <c r="D46" s="77" t="str">
        <f t="shared" si="5"/>
        <v/>
      </c>
      <c r="E46" s="75" t="str">
        <f t="shared" si="0"/>
        <v/>
      </c>
      <c r="F46" s="75" t="str">
        <f t="shared" si="1"/>
        <v/>
      </c>
      <c r="G46" s="75" t="str">
        <f t="shared" si="2"/>
        <v/>
      </c>
      <c r="H46" s="76" t="str">
        <f t="shared" si="3"/>
        <v/>
      </c>
      <c r="AB46" s="81" t="s">
        <v>67</v>
      </c>
      <c r="AC46" s="82">
        <v>7.9829999999999997</v>
      </c>
    </row>
    <row r="47" spans="1:29" ht="16.5" thickBot="1" x14ac:dyDescent="0.3">
      <c r="A47" s="31" t="str">
        <f t="shared" si="4"/>
        <v/>
      </c>
      <c r="B47" s="81"/>
      <c r="C47" s="82"/>
      <c r="D47" s="77" t="str">
        <f t="shared" si="5"/>
        <v/>
      </c>
      <c r="E47" s="75" t="str">
        <f t="shared" si="0"/>
        <v/>
      </c>
      <c r="F47" s="75" t="str">
        <f t="shared" si="1"/>
        <v/>
      </c>
      <c r="G47" s="75" t="str">
        <f t="shared" si="2"/>
        <v/>
      </c>
      <c r="H47" s="76" t="str">
        <f t="shared" si="3"/>
        <v/>
      </c>
      <c r="AB47" s="81" t="s">
        <v>68</v>
      </c>
      <c r="AC47" s="82">
        <v>7.9960000000000004</v>
      </c>
    </row>
    <row r="48" spans="1:29" ht="16.5" thickBot="1" x14ac:dyDescent="0.3">
      <c r="A48" s="31" t="str">
        <f t="shared" si="4"/>
        <v/>
      </c>
      <c r="B48" s="81"/>
      <c r="C48" s="82"/>
      <c r="D48" s="77" t="str">
        <f t="shared" si="5"/>
        <v/>
      </c>
      <c r="E48" s="75" t="str">
        <f t="shared" si="0"/>
        <v/>
      </c>
      <c r="F48" s="75" t="str">
        <f t="shared" si="1"/>
        <v/>
      </c>
      <c r="G48" s="75" t="str">
        <f t="shared" si="2"/>
        <v/>
      </c>
      <c r="H48" s="76" t="str">
        <f t="shared" si="3"/>
        <v/>
      </c>
      <c r="AB48" s="81" t="s">
        <v>69</v>
      </c>
      <c r="AC48" s="82">
        <v>8.0630000000000006</v>
      </c>
    </row>
    <row r="49" spans="1:29" ht="16.5" thickBot="1" x14ac:dyDescent="0.3">
      <c r="A49" s="31" t="str">
        <f t="shared" si="4"/>
        <v/>
      </c>
      <c r="B49" s="81"/>
      <c r="C49" s="82"/>
      <c r="D49" s="77" t="str">
        <f t="shared" si="5"/>
        <v/>
      </c>
      <c r="E49" s="75" t="str">
        <f t="shared" si="0"/>
        <v/>
      </c>
      <c r="F49" s="75" t="str">
        <f t="shared" si="1"/>
        <v/>
      </c>
      <c r="G49" s="75" t="str">
        <f t="shared" si="2"/>
        <v/>
      </c>
      <c r="H49" s="76" t="str">
        <f t="shared" si="3"/>
        <v/>
      </c>
      <c r="AB49" s="81" t="s">
        <v>70</v>
      </c>
      <c r="AC49" s="82">
        <v>8.0760000000000005</v>
      </c>
    </row>
    <row r="50" spans="1:29" ht="16.5" thickBot="1" x14ac:dyDescent="0.3">
      <c r="A50" s="31" t="str">
        <f t="shared" si="4"/>
        <v/>
      </c>
      <c r="B50" s="81"/>
      <c r="C50" s="82"/>
      <c r="D50" s="77" t="str">
        <f t="shared" si="5"/>
        <v/>
      </c>
      <c r="E50" s="75" t="str">
        <f t="shared" si="0"/>
        <v/>
      </c>
      <c r="F50" s="75" t="str">
        <f t="shared" si="1"/>
        <v/>
      </c>
      <c r="G50" s="75" t="str">
        <f t="shared" si="2"/>
        <v/>
      </c>
      <c r="H50" s="76" t="str">
        <f t="shared" si="3"/>
        <v/>
      </c>
      <c r="AB50" s="81" t="s">
        <v>71</v>
      </c>
      <c r="AC50" s="82">
        <v>8.1440000000000001</v>
      </c>
    </row>
    <row r="51" spans="1:29" ht="16.5" thickBot="1" x14ac:dyDescent="0.3">
      <c r="A51" s="31" t="str">
        <f t="shared" si="4"/>
        <v/>
      </c>
      <c r="B51" s="81"/>
      <c r="C51" s="82"/>
      <c r="D51" s="77" t="str">
        <f t="shared" si="5"/>
        <v/>
      </c>
      <c r="E51" s="75" t="str">
        <f t="shared" si="0"/>
        <v/>
      </c>
      <c r="F51" s="75" t="str">
        <f t="shared" si="1"/>
        <v/>
      </c>
      <c r="G51" s="75" t="str">
        <f t="shared" si="2"/>
        <v/>
      </c>
      <c r="H51" s="76" t="str">
        <f t="shared" si="3"/>
        <v/>
      </c>
      <c r="AB51" s="81" t="s">
        <v>72</v>
      </c>
      <c r="AC51" s="82">
        <v>8.157</v>
      </c>
    </row>
    <row r="52" spans="1:29" ht="16.5" thickBot="1" x14ac:dyDescent="0.3">
      <c r="A52" s="31" t="str">
        <f t="shared" si="4"/>
        <v/>
      </c>
      <c r="B52" s="81"/>
      <c r="C52" s="82"/>
      <c r="D52" s="77" t="str">
        <f t="shared" si="5"/>
        <v/>
      </c>
      <c r="E52" s="75" t="str">
        <f t="shared" si="0"/>
        <v/>
      </c>
      <c r="F52" s="75" t="str">
        <f t="shared" si="1"/>
        <v/>
      </c>
      <c r="G52" s="75" t="str">
        <f t="shared" si="2"/>
        <v/>
      </c>
      <c r="H52" s="76" t="str">
        <f t="shared" si="3"/>
        <v/>
      </c>
      <c r="AB52" s="81" t="s">
        <v>73</v>
      </c>
      <c r="AC52" s="82">
        <v>8.1649999999999991</v>
      </c>
    </row>
    <row r="53" spans="1:29" ht="16.5" thickBot="1" x14ac:dyDescent="0.3">
      <c r="A53" s="31" t="str">
        <f t="shared" si="4"/>
        <v/>
      </c>
      <c r="B53" s="81"/>
      <c r="C53" s="82"/>
      <c r="D53" s="77" t="str">
        <f t="shared" si="5"/>
        <v/>
      </c>
      <c r="E53" s="75" t="str">
        <f t="shared" si="0"/>
        <v/>
      </c>
      <c r="F53" s="75" t="str">
        <f t="shared" si="1"/>
        <v/>
      </c>
      <c r="G53" s="75" t="str">
        <f t="shared" si="2"/>
        <v/>
      </c>
      <c r="H53" s="76" t="str">
        <f t="shared" si="3"/>
        <v/>
      </c>
      <c r="AB53" s="81" t="s">
        <v>74</v>
      </c>
      <c r="AC53" s="82">
        <v>8.173</v>
      </c>
    </row>
    <row r="54" spans="1:29" ht="16.5" thickBot="1" x14ac:dyDescent="0.3">
      <c r="A54" s="31" t="str">
        <f t="shared" si="4"/>
        <v/>
      </c>
      <c r="B54" s="81"/>
      <c r="C54" s="82"/>
      <c r="D54" s="77" t="str">
        <f t="shared" si="5"/>
        <v/>
      </c>
      <c r="E54" s="75" t="str">
        <f t="shared" si="0"/>
        <v/>
      </c>
      <c r="F54" s="75" t="str">
        <f t="shared" si="1"/>
        <v/>
      </c>
      <c r="G54" s="75" t="str">
        <f t="shared" si="2"/>
        <v/>
      </c>
      <c r="H54" s="76" t="str">
        <f t="shared" si="3"/>
        <v/>
      </c>
      <c r="AB54" s="81" t="s">
        <v>75</v>
      </c>
      <c r="AC54" s="82">
        <v>8.1809999999999992</v>
      </c>
    </row>
    <row r="55" spans="1:29" ht="16.5" thickBot="1" x14ac:dyDescent="0.3">
      <c r="A55" s="31" t="str">
        <f t="shared" si="4"/>
        <v/>
      </c>
      <c r="B55" s="81"/>
      <c r="C55" s="82"/>
      <c r="D55" s="77" t="str">
        <f t="shared" si="5"/>
        <v/>
      </c>
      <c r="E55" s="75" t="str">
        <f t="shared" si="0"/>
        <v/>
      </c>
      <c r="F55" s="75" t="str">
        <f t="shared" si="1"/>
        <v/>
      </c>
      <c r="G55" s="75" t="str">
        <f t="shared" si="2"/>
        <v/>
      </c>
      <c r="H55" s="76" t="str">
        <f t="shared" si="3"/>
        <v/>
      </c>
      <c r="AB55" s="81" t="s">
        <v>76</v>
      </c>
      <c r="AC55" s="82">
        <v>8.1890000000000001</v>
      </c>
    </row>
    <row r="56" spans="1:29" ht="16.5" thickBot="1" x14ac:dyDescent="0.3">
      <c r="A56" s="31" t="str">
        <f t="shared" si="4"/>
        <v/>
      </c>
      <c r="B56" s="81"/>
      <c r="C56" s="82"/>
      <c r="D56" s="77" t="str">
        <f t="shared" si="5"/>
        <v/>
      </c>
      <c r="E56" s="75" t="str">
        <f t="shared" si="0"/>
        <v/>
      </c>
      <c r="F56" s="75" t="str">
        <f t="shared" si="1"/>
        <v/>
      </c>
      <c r="G56" s="75" t="str">
        <f t="shared" si="2"/>
        <v/>
      </c>
      <c r="H56" s="76" t="str">
        <f t="shared" si="3"/>
        <v/>
      </c>
      <c r="AB56" s="81" t="s">
        <v>77</v>
      </c>
      <c r="AC56" s="82">
        <v>8.1969999999999992</v>
      </c>
    </row>
    <row r="57" spans="1:29" ht="16.5" thickBot="1" x14ac:dyDescent="0.3">
      <c r="A57" s="31" t="str">
        <f t="shared" si="4"/>
        <v/>
      </c>
      <c r="B57" s="81"/>
      <c r="C57" s="82"/>
      <c r="D57" s="77" t="str">
        <f t="shared" si="5"/>
        <v/>
      </c>
      <c r="E57" s="75" t="str">
        <f t="shared" si="0"/>
        <v/>
      </c>
      <c r="F57" s="75" t="str">
        <f t="shared" si="1"/>
        <v/>
      </c>
      <c r="G57" s="75" t="str">
        <f t="shared" si="2"/>
        <v/>
      </c>
      <c r="H57" s="76" t="str">
        <f t="shared" si="3"/>
        <v/>
      </c>
      <c r="AB57" s="81" t="s">
        <v>78</v>
      </c>
      <c r="AC57" s="82">
        <v>8.2050000000000001</v>
      </c>
    </row>
    <row r="58" spans="1:29" ht="16.5" thickBot="1" x14ac:dyDescent="0.3">
      <c r="A58" s="31" t="str">
        <f t="shared" si="4"/>
        <v/>
      </c>
      <c r="B58" s="81"/>
      <c r="C58" s="82"/>
      <c r="D58" s="77" t="str">
        <f t="shared" si="5"/>
        <v/>
      </c>
      <c r="E58" s="75" t="str">
        <f t="shared" si="0"/>
        <v/>
      </c>
      <c r="F58" s="75" t="str">
        <f t="shared" si="1"/>
        <v/>
      </c>
      <c r="G58" s="75" t="str">
        <f t="shared" si="2"/>
        <v/>
      </c>
      <c r="H58" s="76" t="str">
        <f t="shared" si="3"/>
        <v/>
      </c>
      <c r="AB58" s="81" t="s">
        <v>79</v>
      </c>
      <c r="AC58" s="82">
        <v>8.2129999999999992</v>
      </c>
    </row>
    <row r="59" spans="1:29" ht="16.5" thickBot="1" x14ac:dyDescent="0.3">
      <c r="A59" s="31" t="str">
        <f t="shared" si="4"/>
        <v/>
      </c>
      <c r="B59" s="81"/>
      <c r="C59" s="82"/>
      <c r="D59" s="77" t="str">
        <f t="shared" si="5"/>
        <v/>
      </c>
      <c r="E59" s="75" t="str">
        <f t="shared" si="0"/>
        <v/>
      </c>
      <c r="F59" s="75" t="str">
        <f t="shared" si="1"/>
        <v/>
      </c>
      <c r="G59" s="75" t="str">
        <f t="shared" si="2"/>
        <v/>
      </c>
      <c r="H59" s="76" t="str">
        <f t="shared" si="3"/>
        <v/>
      </c>
      <c r="AB59" s="81" t="s">
        <v>80</v>
      </c>
      <c r="AC59" s="82">
        <v>8.2210000000000001</v>
      </c>
    </row>
    <row r="60" spans="1:29" ht="16.5" thickBot="1" x14ac:dyDescent="0.3">
      <c r="A60" s="31" t="str">
        <f t="shared" si="4"/>
        <v/>
      </c>
      <c r="B60" s="81"/>
      <c r="C60" s="82"/>
      <c r="D60" s="77" t="str">
        <f t="shared" si="5"/>
        <v/>
      </c>
      <c r="E60" s="75" t="str">
        <f t="shared" si="0"/>
        <v/>
      </c>
      <c r="F60" s="75" t="str">
        <f t="shared" si="1"/>
        <v/>
      </c>
      <c r="G60" s="75" t="str">
        <f t="shared" si="2"/>
        <v/>
      </c>
      <c r="H60" s="76" t="str">
        <f t="shared" si="3"/>
        <v/>
      </c>
      <c r="AB60" s="81" t="s">
        <v>81</v>
      </c>
      <c r="AC60" s="82">
        <v>8.2289999999999992</v>
      </c>
    </row>
    <row r="61" spans="1:29" ht="16.5" thickBot="1" x14ac:dyDescent="0.3">
      <c r="A61" s="31" t="str">
        <f t="shared" si="4"/>
        <v/>
      </c>
      <c r="B61" s="81"/>
      <c r="C61" s="82"/>
      <c r="D61" s="77" t="str">
        <f t="shared" si="5"/>
        <v/>
      </c>
      <c r="E61" s="75" t="str">
        <f t="shared" si="0"/>
        <v/>
      </c>
      <c r="F61" s="75" t="str">
        <f t="shared" si="1"/>
        <v/>
      </c>
      <c r="G61" s="75" t="str">
        <f t="shared" si="2"/>
        <v/>
      </c>
      <c r="H61" s="76" t="str">
        <f t="shared" si="3"/>
        <v/>
      </c>
      <c r="AB61" s="81" t="s">
        <v>82</v>
      </c>
      <c r="AC61" s="82">
        <v>8.2370000000000001</v>
      </c>
    </row>
    <row r="62" spans="1:29" ht="16.5" thickBot="1" x14ac:dyDescent="0.3">
      <c r="A62" s="31" t="str">
        <f t="shared" si="4"/>
        <v/>
      </c>
      <c r="B62" s="81"/>
      <c r="C62" s="82"/>
      <c r="D62" s="77" t="str">
        <f t="shared" si="5"/>
        <v/>
      </c>
      <c r="E62" s="75" t="str">
        <f t="shared" si="0"/>
        <v/>
      </c>
      <c r="F62" s="75" t="str">
        <f t="shared" si="1"/>
        <v/>
      </c>
      <c r="G62" s="75" t="str">
        <f t="shared" si="2"/>
        <v/>
      </c>
      <c r="H62" s="76" t="str">
        <f t="shared" si="3"/>
        <v/>
      </c>
      <c r="AB62" s="81" t="s">
        <v>83</v>
      </c>
      <c r="AC62" s="82">
        <v>8.2620000000000005</v>
      </c>
    </row>
    <row r="63" spans="1:29" ht="16.5" thickBot="1" x14ac:dyDescent="0.3">
      <c r="A63" s="31" t="str">
        <f t="shared" si="4"/>
        <v/>
      </c>
      <c r="B63" s="81"/>
      <c r="C63" s="82"/>
      <c r="D63" s="77" t="str">
        <f t="shared" si="5"/>
        <v/>
      </c>
      <c r="E63" s="75" t="str">
        <f t="shared" si="0"/>
        <v/>
      </c>
      <c r="F63" s="75" t="str">
        <f t="shared" si="1"/>
        <v/>
      </c>
      <c r="G63" s="75" t="str">
        <f t="shared" si="2"/>
        <v/>
      </c>
      <c r="H63" s="76" t="str">
        <f t="shared" si="3"/>
        <v/>
      </c>
      <c r="AB63" s="81" t="s">
        <v>84</v>
      </c>
      <c r="AC63" s="82">
        <v>8.2870000000000008</v>
      </c>
    </row>
    <row r="64" spans="1:29" ht="16.5" thickBot="1" x14ac:dyDescent="0.3">
      <c r="A64" s="31" t="str">
        <f t="shared" si="4"/>
        <v/>
      </c>
      <c r="B64" s="81"/>
      <c r="C64" s="82"/>
      <c r="D64" s="77" t="str">
        <f t="shared" si="5"/>
        <v/>
      </c>
      <c r="E64" s="75" t="str">
        <f t="shared" si="0"/>
        <v/>
      </c>
      <c r="F64" s="75" t="str">
        <f t="shared" si="1"/>
        <v/>
      </c>
      <c r="G64" s="75" t="str">
        <f t="shared" si="2"/>
        <v/>
      </c>
      <c r="H64" s="76" t="str">
        <f t="shared" si="3"/>
        <v/>
      </c>
      <c r="AB64" s="81" t="s">
        <v>85</v>
      </c>
      <c r="AC64" s="82">
        <v>8.3119999999999994</v>
      </c>
    </row>
    <row r="65" spans="1:29" ht="16.5" thickBot="1" x14ac:dyDescent="0.3">
      <c r="A65" s="31" t="str">
        <f t="shared" si="4"/>
        <v/>
      </c>
      <c r="B65" s="81"/>
      <c r="C65" s="82"/>
      <c r="D65" s="77" t="str">
        <f t="shared" si="5"/>
        <v/>
      </c>
      <c r="E65" s="75" t="str">
        <f t="shared" si="0"/>
        <v/>
      </c>
      <c r="F65" s="75" t="str">
        <f t="shared" si="1"/>
        <v/>
      </c>
      <c r="G65" s="75" t="str">
        <f t="shared" si="2"/>
        <v/>
      </c>
      <c r="H65" s="76" t="str">
        <f t="shared" si="3"/>
        <v/>
      </c>
      <c r="AB65" s="81" t="s">
        <v>86</v>
      </c>
      <c r="AC65" s="82">
        <v>8.3369999999999997</v>
      </c>
    </row>
    <row r="66" spans="1:29" ht="16.5" thickBot="1" x14ac:dyDescent="0.3">
      <c r="A66" s="31" t="str">
        <f t="shared" si="4"/>
        <v/>
      </c>
      <c r="B66" s="81"/>
      <c r="C66" s="82"/>
      <c r="D66" s="77" t="str">
        <f t="shared" si="5"/>
        <v/>
      </c>
      <c r="E66" s="75" t="str">
        <f t="shared" si="0"/>
        <v/>
      </c>
      <c r="F66" s="75" t="str">
        <f t="shared" si="1"/>
        <v/>
      </c>
      <c r="G66" s="75" t="str">
        <f t="shared" si="2"/>
        <v/>
      </c>
      <c r="H66" s="76" t="str">
        <f t="shared" si="3"/>
        <v/>
      </c>
      <c r="AB66" s="81" t="s">
        <v>87</v>
      </c>
      <c r="AC66" s="82">
        <v>8.3620000000000001</v>
      </c>
    </row>
    <row r="67" spans="1:29" ht="16.5" thickBot="1" x14ac:dyDescent="0.3">
      <c r="A67" s="31" t="str">
        <f t="shared" si="4"/>
        <v/>
      </c>
      <c r="B67" s="81"/>
      <c r="C67" s="82"/>
      <c r="D67" s="77" t="str">
        <f t="shared" si="5"/>
        <v/>
      </c>
      <c r="E67" s="75" t="str">
        <f t="shared" si="0"/>
        <v/>
      </c>
      <c r="F67" s="75" t="str">
        <f t="shared" si="1"/>
        <v/>
      </c>
      <c r="G67" s="75" t="str">
        <f t="shared" si="2"/>
        <v/>
      </c>
      <c r="H67" s="76" t="str">
        <f t="shared" si="3"/>
        <v/>
      </c>
      <c r="AB67" s="81" t="s">
        <v>88</v>
      </c>
      <c r="AC67" s="82">
        <v>8.3870000000000005</v>
      </c>
    </row>
    <row r="68" spans="1:29" ht="16.5" thickBot="1" x14ac:dyDescent="0.3">
      <c r="A68" s="31" t="str">
        <f t="shared" si="4"/>
        <v/>
      </c>
      <c r="B68" s="81"/>
      <c r="C68" s="82"/>
      <c r="D68" s="77" t="str">
        <f t="shared" si="5"/>
        <v/>
      </c>
      <c r="E68" s="75" t="str">
        <f t="shared" ref="E68:E102" si="6">IF(D68="","",COS(D68))</f>
        <v/>
      </c>
      <c r="F68" s="75" t="str">
        <f t="shared" ref="F68:F102" si="7">IF(E68="","",SIN(D68))</f>
        <v/>
      </c>
      <c r="G68" s="75" t="str">
        <f t="shared" ref="G68:G102" si="8">IF(D68="","",C68*E68)</f>
        <v/>
      </c>
      <c r="H68" s="76" t="str">
        <f t="shared" ref="H68:H102" si="9">IF(D68="","",C68*F68)</f>
        <v/>
      </c>
      <c r="AB68" s="81" t="s">
        <v>89</v>
      </c>
      <c r="AC68" s="82">
        <v>8.4120000000000008</v>
      </c>
    </row>
    <row r="69" spans="1:29" ht="16.5" thickBot="1" x14ac:dyDescent="0.3">
      <c r="A69" s="31" t="str">
        <f t="shared" ref="A69:A102" si="10">IF(C69="","",ROW(C67))</f>
        <v/>
      </c>
      <c r="B69" s="81"/>
      <c r="C69" s="82"/>
      <c r="D69" s="77" t="str">
        <f t="shared" ref="D69:D102" si="11">IF(C69="","",(2*PI()/$L$1)+D68)</f>
        <v/>
      </c>
      <c r="E69" s="75" t="str">
        <f t="shared" si="6"/>
        <v/>
      </c>
      <c r="F69" s="75" t="str">
        <f t="shared" si="7"/>
        <v/>
      </c>
      <c r="G69" s="75" t="str">
        <f t="shared" si="8"/>
        <v/>
      </c>
      <c r="H69" s="76" t="str">
        <f t="shared" si="9"/>
        <v/>
      </c>
      <c r="AB69" s="81" t="s">
        <v>90</v>
      </c>
      <c r="AC69" s="82">
        <v>8.4369999999999994</v>
      </c>
    </row>
    <row r="70" spans="1:29" ht="16.5" thickBot="1" x14ac:dyDescent="0.3">
      <c r="A70" s="31" t="str">
        <f t="shared" si="10"/>
        <v/>
      </c>
      <c r="B70" s="81"/>
      <c r="C70" s="82"/>
      <c r="D70" s="77" t="str">
        <f t="shared" si="11"/>
        <v/>
      </c>
      <c r="E70" s="75" t="str">
        <f t="shared" si="6"/>
        <v/>
      </c>
      <c r="F70" s="75" t="str">
        <f t="shared" si="7"/>
        <v/>
      </c>
      <c r="G70" s="75" t="str">
        <f t="shared" si="8"/>
        <v/>
      </c>
      <c r="H70" s="76" t="str">
        <f t="shared" si="9"/>
        <v/>
      </c>
      <c r="AB70" s="81" t="s">
        <v>91</v>
      </c>
      <c r="AC70" s="82">
        <v>8.4619999999999997</v>
      </c>
    </row>
    <row r="71" spans="1:29" ht="16.5" thickBot="1" x14ac:dyDescent="0.3">
      <c r="A71" s="31" t="str">
        <f t="shared" si="10"/>
        <v/>
      </c>
      <c r="B71" s="81"/>
      <c r="C71" s="82"/>
      <c r="D71" s="77" t="str">
        <f t="shared" si="11"/>
        <v/>
      </c>
      <c r="E71" s="75" t="str">
        <f t="shared" si="6"/>
        <v/>
      </c>
      <c r="F71" s="75" t="str">
        <f t="shared" si="7"/>
        <v/>
      </c>
      <c r="G71" s="75" t="str">
        <f t="shared" si="8"/>
        <v/>
      </c>
      <c r="H71" s="76" t="str">
        <f t="shared" si="9"/>
        <v/>
      </c>
      <c r="AB71" s="81" t="s">
        <v>92</v>
      </c>
      <c r="AC71" s="82">
        <v>8.4870000000000001</v>
      </c>
    </row>
    <row r="72" spans="1:29" ht="16.5" thickBot="1" x14ac:dyDescent="0.3">
      <c r="A72" s="31" t="str">
        <f t="shared" si="10"/>
        <v/>
      </c>
      <c r="B72" s="81"/>
      <c r="C72" s="82"/>
      <c r="D72" s="77" t="str">
        <f t="shared" si="11"/>
        <v/>
      </c>
      <c r="E72" s="75" t="str">
        <f t="shared" si="6"/>
        <v/>
      </c>
      <c r="F72" s="75" t="str">
        <f t="shared" si="7"/>
        <v/>
      </c>
      <c r="G72" s="75" t="str">
        <f t="shared" si="8"/>
        <v/>
      </c>
      <c r="H72" s="76" t="str">
        <f t="shared" si="9"/>
        <v/>
      </c>
      <c r="AB72" s="81" t="s">
        <v>93</v>
      </c>
      <c r="AC72" s="82">
        <v>8.5120000000000005</v>
      </c>
    </row>
    <row r="73" spans="1:29" ht="16.5" thickBot="1" x14ac:dyDescent="0.3">
      <c r="A73" s="31" t="str">
        <f t="shared" si="10"/>
        <v/>
      </c>
      <c r="B73" s="81"/>
      <c r="C73" s="82"/>
      <c r="D73" s="77" t="str">
        <f t="shared" si="11"/>
        <v/>
      </c>
      <c r="E73" s="75" t="str">
        <f t="shared" si="6"/>
        <v/>
      </c>
      <c r="F73" s="75" t="str">
        <f t="shared" si="7"/>
        <v/>
      </c>
      <c r="G73" s="75" t="str">
        <f t="shared" si="8"/>
        <v/>
      </c>
      <c r="H73" s="76" t="str">
        <f t="shared" si="9"/>
        <v/>
      </c>
      <c r="AB73" s="81" t="s">
        <v>94</v>
      </c>
      <c r="AC73" s="82">
        <v>8.5380000000000003</v>
      </c>
    </row>
    <row r="74" spans="1:29" ht="16.5" thickBot="1" x14ac:dyDescent="0.3">
      <c r="A74" s="31" t="str">
        <f t="shared" si="10"/>
        <v/>
      </c>
      <c r="B74" s="81"/>
      <c r="C74" s="82"/>
      <c r="D74" s="77" t="str">
        <f t="shared" si="11"/>
        <v/>
      </c>
      <c r="E74" s="75" t="str">
        <f t="shared" si="6"/>
        <v/>
      </c>
      <c r="F74" s="75" t="str">
        <f t="shared" si="7"/>
        <v/>
      </c>
      <c r="G74" s="75" t="str">
        <f t="shared" si="8"/>
        <v/>
      </c>
      <c r="H74" s="76" t="str">
        <f t="shared" si="9"/>
        <v/>
      </c>
      <c r="AB74" s="81" t="s">
        <v>95</v>
      </c>
      <c r="AC74" s="82">
        <v>8.5640000000000001</v>
      </c>
    </row>
    <row r="75" spans="1:29" ht="16.5" thickBot="1" x14ac:dyDescent="0.3">
      <c r="A75" s="31" t="str">
        <f t="shared" si="10"/>
        <v/>
      </c>
      <c r="B75" s="81"/>
      <c r="C75" s="82"/>
      <c r="D75" s="77" t="str">
        <f t="shared" si="11"/>
        <v/>
      </c>
      <c r="E75" s="75" t="str">
        <f t="shared" si="6"/>
        <v/>
      </c>
      <c r="F75" s="75" t="str">
        <f t="shared" si="7"/>
        <v/>
      </c>
      <c r="G75" s="75" t="str">
        <f t="shared" si="8"/>
        <v/>
      </c>
      <c r="H75" s="76" t="str">
        <f t="shared" si="9"/>
        <v/>
      </c>
      <c r="AB75" s="81" t="s">
        <v>96</v>
      </c>
      <c r="AC75" s="82">
        <v>8.59</v>
      </c>
    </row>
    <row r="76" spans="1:29" ht="16.5" thickBot="1" x14ac:dyDescent="0.3">
      <c r="A76" s="31" t="str">
        <f t="shared" si="10"/>
        <v/>
      </c>
      <c r="B76" s="81"/>
      <c r="C76" s="82"/>
      <c r="D76" s="77" t="str">
        <f t="shared" si="11"/>
        <v/>
      </c>
      <c r="E76" s="75" t="str">
        <f t="shared" si="6"/>
        <v/>
      </c>
      <c r="F76" s="75" t="str">
        <f t="shared" si="7"/>
        <v/>
      </c>
      <c r="G76" s="75" t="str">
        <f t="shared" si="8"/>
        <v/>
      </c>
      <c r="H76" s="76" t="str">
        <f t="shared" si="9"/>
        <v/>
      </c>
      <c r="AB76" s="81" t="s">
        <v>97</v>
      </c>
      <c r="AC76" s="82">
        <v>8.6159999999999997</v>
      </c>
    </row>
    <row r="77" spans="1:29" ht="16.5" thickBot="1" x14ac:dyDescent="0.3">
      <c r="A77" s="31" t="str">
        <f t="shared" si="10"/>
        <v/>
      </c>
      <c r="B77" s="81"/>
      <c r="C77" s="82"/>
      <c r="D77" s="77" t="str">
        <f t="shared" si="11"/>
        <v/>
      </c>
      <c r="E77" s="75" t="str">
        <f t="shared" si="6"/>
        <v/>
      </c>
      <c r="F77" s="75" t="str">
        <f t="shared" si="7"/>
        <v/>
      </c>
      <c r="G77" s="75" t="str">
        <f t="shared" si="8"/>
        <v/>
      </c>
      <c r="H77" s="76" t="str">
        <f t="shared" si="9"/>
        <v/>
      </c>
      <c r="AB77" s="81" t="s">
        <v>98</v>
      </c>
      <c r="AC77" s="82">
        <v>8.6419999999999995</v>
      </c>
    </row>
    <row r="78" spans="1:29" ht="16.5" thickBot="1" x14ac:dyDescent="0.3">
      <c r="A78" s="31" t="str">
        <f t="shared" si="10"/>
        <v/>
      </c>
      <c r="B78" s="81"/>
      <c r="C78" s="82"/>
      <c r="D78" s="77" t="str">
        <f t="shared" si="11"/>
        <v/>
      </c>
      <c r="E78" s="75" t="str">
        <f t="shared" si="6"/>
        <v/>
      </c>
      <c r="F78" s="75" t="str">
        <f t="shared" si="7"/>
        <v/>
      </c>
      <c r="G78" s="75" t="str">
        <f t="shared" si="8"/>
        <v/>
      </c>
      <c r="H78" s="76" t="str">
        <f t="shared" si="9"/>
        <v/>
      </c>
      <c r="AB78" s="81" t="s">
        <v>99</v>
      </c>
      <c r="AC78" s="82">
        <v>8.6679999999999993</v>
      </c>
    </row>
    <row r="79" spans="1:29" ht="16.5" thickBot="1" x14ac:dyDescent="0.3">
      <c r="A79" s="31" t="str">
        <f t="shared" si="10"/>
        <v/>
      </c>
      <c r="B79" s="81"/>
      <c r="C79" s="82"/>
      <c r="D79" s="77" t="str">
        <f t="shared" si="11"/>
        <v/>
      </c>
      <c r="E79" s="75" t="str">
        <f t="shared" si="6"/>
        <v/>
      </c>
      <c r="F79" s="75" t="str">
        <f t="shared" si="7"/>
        <v/>
      </c>
      <c r="G79" s="75" t="str">
        <f t="shared" si="8"/>
        <v/>
      </c>
      <c r="H79" s="76" t="str">
        <f t="shared" si="9"/>
        <v/>
      </c>
      <c r="AB79" s="81" t="s">
        <v>100</v>
      </c>
      <c r="AC79" s="82">
        <v>8.6940000000000008</v>
      </c>
    </row>
    <row r="80" spans="1:29" ht="16.5" thickBot="1" x14ac:dyDescent="0.3">
      <c r="A80" s="31" t="str">
        <f t="shared" si="10"/>
        <v/>
      </c>
      <c r="B80" s="81"/>
      <c r="C80" s="82"/>
      <c r="D80" s="77" t="str">
        <f t="shared" si="11"/>
        <v/>
      </c>
      <c r="E80" s="75" t="str">
        <f t="shared" si="6"/>
        <v/>
      </c>
      <c r="F80" s="75" t="str">
        <f t="shared" si="7"/>
        <v/>
      </c>
      <c r="G80" s="75" t="str">
        <f t="shared" si="8"/>
        <v/>
      </c>
      <c r="H80" s="76" t="str">
        <f t="shared" si="9"/>
        <v/>
      </c>
      <c r="AB80" s="81" t="s">
        <v>101</v>
      </c>
      <c r="AC80" s="82">
        <v>8.7200000000000006</v>
      </c>
    </row>
    <row r="81" spans="1:29" ht="16.5" thickBot="1" x14ac:dyDescent="0.3">
      <c r="A81" s="31" t="str">
        <f t="shared" si="10"/>
        <v/>
      </c>
      <c r="B81" s="81"/>
      <c r="C81" s="82"/>
      <c r="D81" s="77" t="str">
        <f t="shared" si="11"/>
        <v/>
      </c>
      <c r="E81" s="75" t="str">
        <f t="shared" si="6"/>
        <v/>
      </c>
      <c r="F81" s="75" t="str">
        <f t="shared" si="7"/>
        <v/>
      </c>
      <c r="G81" s="75" t="str">
        <f t="shared" si="8"/>
        <v/>
      </c>
      <c r="H81" s="76" t="str">
        <f t="shared" si="9"/>
        <v/>
      </c>
      <c r="AB81" s="81" t="s">
        <v>102</v>
      </c>
      <c r="AC81" s="82">
        <v>8.7460000000000004</v>
      </c>
    </row>
    <row r="82" spans="1:29" ht="16.5" thickBot="1" x14ac:dyDescent="0.3">
      <c r="A82" s="31" t="str">
        <f t="shared" si="10"/>
        <v/>
      </c>
      <c r="B82" s="81"/>
      <c r="C82" s="82"/>
      <c r="D82" s="77" t="str">
        <f t="shared" si="11"/>
        <v/>
      </c>
      <c r="E82" s="75" t="str">
        <f t="shared" si="6"/>
        <v/>
      </c>
      <c r="F82" s="75" t="str">
        <f t="shared" si="7"/>
        <v/>
      </c>
      <c r="G82" s="75" t="str">
        <f t="shared" si="8"/>
        <v/>
      </c>
      <c r="H82" s="76" t="str">
        <f t="shared" si="9"/>
        <v/>
      </c>
      <c r="AB82" s="81" t="s">
        <v>103</v>
      </c>
      <c r="AC82" s="82">
        <v>8.7720000000000002</v>
      </c>
    </row>
    <row r="83" spans="1:29" ht="16.5" thickBot="1" x14ac:dyDescent="0.3">
      <c r="A83" s="31" t="str">
        <f t="shared" si="10"/>
        <v/>
      </c>
      <c r="B83" s="81"/>
      <c r="C83" s="82"/>
      <c r="D83" s="77" t="str">
        <f t="shared" si="11"/>
        <v/>
      </c>
      <c r="E83" s="75" t="str">
        <f t="shared" si="6"/>
        <v/>
      </c>
      <c r="F83" s="75" t="str">
        <f t="shared" si="7"/>
        <v/>
      </c>
      <c r="G83" s="75" t="str">
        <f t="shared" si="8"/>
        <v/>
      </c>
      <c r="H83" s="76" t="str">
        <f t="shared" si="9"/>
        <v/>
      </c>
      <c r="AB83" s="81" t="s">
        <v>104</v>
      </c>
      <c r="AC83" s="82">
        <v>8.798</v>
      </c>
    </row>
    <row r="84" spans="1:29" ht="16.5" thickBot="1" x14ac:dyDescent="0.3">
      <c r="A84" s="31" t="str">
        <f t="shared" si="10"/>
        <v/>
      </c>
      <c r="B84" s="81"/>
      <c r="C84" s="82"/>
      <c r="D84" s="77" t="str">
        <f t="shared" si="11"/>
        <v/>
      </c>
      <c r="E84" s="75" t="str">
        <f t="shared" si="6"/>
        <v/>
      </c>
      <c r="F84" s="75" t="str">
        <f t="shared" si="7"/>
        <v/>
      </c>
      <c r="G84" s="75" t="str">
        <f t="shared" si="8"/>
        <v/>
      </c>
      <c r="H84" s="76" t="str">
        <f t="shared" si="9"/>
        <v/>
      </c>
      <c r="AB84" s="81" t="s">
        <v>105</v>
      </c>
      <c r="AC84" s="82">
        <v>8.8239999999999998</v>
      </c>
    </row>
    <row r="85" spans="1:29" ht="16.5" thickBot="1" x14ac:dyDescent="0.3">
      <c r="A85" s="31" t="str">
        <f t="shared" si="10"/>
        <v/>
      </c>
      <c r="B85" s="81"/>
      <c r="C85" s="82"/>
      <c r="D85" s="77" t="str">
        <f t="shared" si="11"/>
        <v/>
      </c>
      <c r="E85" s="75" t="str">
        <f t="shared" si="6"/>
        <v/>
      </c>
      <c r="F85" s="75" t="str">
        <f t="shared" si="7"/>
        <v/>
      </c>
      <c r="G85" s="75" t="str">
        <f t="shared" si="8"/>
        <v/>
      </c>
      <c r="H85" s="76" t="str">
        <f t="shared" si="9"/>
        <v/>
      </c>
      <c r="AB85" s="81" t="s">
        <v>106</v>
      </c>
      <c r="AC85" s="82">
        <v>8.85</v>
      </c>
    </row>
    <row r="86" spans="1:29" ht="16.5" thickBot="1" x14ac:dyDescent="0.3">
      <c r="A86" s="31" t="str">
        <f t="shared" si="10"/>
        <v/>
      </c>
      <c r="B86" s="81"/>
      <c r="C86" s="82"/>
      <c r="D86" s="77" t="str">
        <f t="shared" si="11"/>
        <v/>
      </c>
      <c r="E86" s="75" t="str">
        <f t="shared" si="6"/>
        <v/>
      </c>
      <c r="F86" s="75" t="str">
        <f t="shared" si="7"/>
        <v/>
      </c>
      <c r="G86" s="75" t="str">
        <f t="shared" si="8"/>
        <v/>
      </c>
      <c r="H86" s="76" t="str">
        <f t="shared" si="9"/>
        <v/>
      </c>
      <c r="AB86" s="81" t="s">
        <v>107</v>
      </c>
      <c r="AC86" s="82">
        <v>8.8770000000000007</v>
      </c>
    </row>
    <row r="87" spans="1:29" ht="16.5" thickBot="1" x14ac:dyDescent="0.3">
      <c r="A87" s="31" t="str">
        <f t="shared" si="10"/>
        <v/>
      </c>
      <c r="B87" s="81"/>
      <c r="C87" s="82"/>
      <c r="D87" s="77" t="str">
        <f t="shared" si="11"/>
        <v/>
      </c>
      <c r="E87" s="75" t="str">
        <f t="shared" si="6"/>
        <v/>
      </c>
      <c r="F87" s="75" t="str">
        <f t="shared" si="7"/>
        <v/>
      </c>
      <c r="G87" s="75" t="str">
        <f t="shared" si="8"/>
        <v/>
      </c>
      <c r="H87" s="76" t="str">
        <f t="shared" si="9"/>
        <v/>
      </c>
      <c r="AB87" s="81" t="s">
        <v>108</v>
      </c>
      <c r="AC87" s="82">
        <v>8.9039999999999999</v>
      </c>
    </row>
    <row r="88" spans="1:29" ht="16.5" thickBot="1" x14ac:dyDescent="0.3">
      <c r="A88" s="31" t="str">
        <f t="shared" si="10"/>
        <v/>
      </c>
      <c r="B88" s="81"/>
      <c r="C88" s="82"/>
      <c r="D88" s="77" t="str">
        <f t="shared" si="11"/>
        <v/>
      </c>
      <c r="E88" s="75" t="str">
        <f t="shared" si="6"/>
        <v/>
      </c>
      <c r="F88" s="75" t="str">
        <f t="shared" si="7"/>
        <v/>
      </c>
      <c r="G88" s="75" t="str">
        <f t="shared" si="8"/>
        <v/>
      </c>
      <c r="H88" s="76" t="str">
        <f t="shared" si="9"/>
        <v/>
      </c>
      <c r="AB88" s="81" t="s">
        <v>109</v>
      </c>
      <c r="AC88" s="82">
        <v>8.9309999999999992</v>
      </c>
    </row>
    <row r="89" spans="1:29" ht="16.5" thickBot="1" x14ac:dyDescent="0.3">
      <c r="A89" s="31" t="str">
        <f t="shared" si="10"/>
        <v/>
      </c>
      <c r="B89" s="81"/>
      <c r="C89" s="82"/>
      <c r="D89" s="77" t="str">
        <f t="shared" si="11"/>
        <v/>
      </c>
      <c r="E89" s="75" t="str">
        <f t="shared" si="6"/>
        <v/>
      </c>
      <c r="F89" s="75" t="str">
        <f t="shared" si="7"/>
        <v/>
      </c>
      <c r="G89" s="75" t="str">
        <f t="shared" si="8"/>
        <v/>
      </c>
      <c r="H89" s="76" t="str">
        <f t="shared" si="9"/>
        <v/>
      </c>
      <c r="AB89" s="81" t="s">
        <v>110</v>
      </c>
      <c r="AC89" s="82">
        <v>8.9580000000000002</v>
      </c>
    </row>
    <row r="90" spans="1:29" ht="16.5" thickBot="1" x14ac:dyDescent="0.3">
      <c r="A90" s="31" t="str">
        <f t="shared" si="10"/>
        <v/>
      </c>
      <c r="B90" s="81"/>
      <c r="C90" s="82"/>
      <c r="D90" s="77" t="str">
        <f t="shared" si="11"/>
        <v/>
      </c>
      <c r="E90" s="75" t="str">
        <f t="shared" si="6"/>
        <v/>
      </c>
      <c r="F90" s="75" t="str">
        <f t="shared" si="7"/>
        <v/>
      </c>
      <c r="G90" s="75" t="str">
        <f t="shared" si="8"/>
        <v/>
      </c>
      <c r="H90" s="76" t="str">
        <f t="shared" si="9"/>
        <v/>
      </c>
      <c r="AB90" s="81" t="s">
        <v>111</v>
      </c>
      <c r="AC90" s="82">
        <v>8.9849999999999994</v>
      </c>
    </row>
    <row r="91" spans="1:29" ht="16.5" thickBot="1" x14ac:dyDescent="0.3">
      <c r="A91" s="31" t="str">
        <f t="shared" si="10"/>
        <v/>
      </c>
      <c r="B91" s="81"/>
      <c r="C91" s="82"/>
      <c r="D91" s="77" t="str">
        <f t="shared" si="11"/>
        <v/>
      </c>
      <c r="E91" s="75" t="str">
        <f t="shared" si="6"/>
        <v/>
      </c>
      <c r="F91" s="75" t="str">
        <f t="shared" si="7"/>
        <v/>
      </c>
      <c r="G91" s="75" t="str">
        <f t="shared" si="8"/>
        <v/>
      </c>
      <c r="H91" s="76" t="str">
        <f t="shared" si="9"/>
        <v/>
      </c>
      <c r="AB91" s="81" t="s">
        <v>112</v>
      </c>
      <c r="AC91" s="82">
        <v>9.0120000000000005</v>
      </c>
    </row>
    <row r="92" spans="1:29" ht="16.5" thickBot="1" x14ac:dyDescent="0.3">
      <c r="A92" s="31" t="str">
        <f t="shared" si="10"/>
        <v/>
      </c>
      <c r="B92" s="81"/>
      <c r="C92" s="82"/>
      <c r="D92" s="77" t="str">
        <f t="shared" si="11"/>
        <v/>
      </c>
      <c r="E92" s="75" t="str">
        <f t="shared" si="6"/>
        <v/>
      </c>
      <c r="F92" s="75" t="str">
        <f t="shared" si="7"/>
        <v/>
      </c>
      <c r="G92" s="75" t="str">
        <f t="shared" si="8"/>
        <v/>
      </c>
      <c r="H92" s="76" t="str">
        <f t="shared" si="9"/>
        <v/>
      </c>
      <c r="AB92" s="81" t="s">
        <v>113</v>
      </c>
      <c r="AC92" s="82">
        <v>9.0389999999999997</v>
      </c>
    </row>
    <row r="93" spans="1:29" ht="16.5" thickBot="1" x14ac:dyDescent="0.3">
      <c r="A93" s="31" t="str">
        <f t="shared" si="10"/>
        <v/>
      </c>
      <c r="B93" s="81"/>
      <c r="C93" s="82"/>
      <c r="D93" s="77" t="str">
        <f t="shared" si="11"/>
        <v/>
      </c>
      <c r="E93" s="75" t="str">
        <f t="shared" si="6"/>
        <v/>
      </c>
      <c r="F93" s="75" t="str">
        <f t="shared" si="7"/>
        <v/>
      </c>
      <c r="G93" s="75" t="str">
        <f t="shared" si="8"/>
        <v/>
      </c>
      <c r="H93" s="76" t="str">
        <f t="shared" si="9"/>
        <v/>
      </c>
      <c r="AB93" s="81" t="s">
        <v>114</v>
      </c>
      <c r="AC93" s="82">
        <v>9.0660000000000007</v>
      </c>
    </row>
    <row r="94" spans="1:29" ht="16.5" thickBot="1" x14ac:dyDescent="0.3">
      <c r="A94" s="31" t="str">
        <f t="shared" si="10"/>
        <v/>
      </c>
      <c r="B94" s="81"/>
      <c r="C94" s="82"/>
      <c r="D94" s="77" t="str">
        <f t="shared" si="11"/>
        <v/>
      </c>
      <c r="E94" s="75" t="str">
        <f t="shared" si="6"/>
        <v/>
      </c>
      <c r="F94" s="75" t="str">
        <f t="shared" si="7"/>
        <v/>
      </c>
      <c r="G94" s="75" t="str">
        <f t="shared" si="8"/>
        <v/>
      </c>
      <c r="H94" s="76" t="str">
        <f t="shared" si="9"/>
        <v/>
      </c>
      <c r="AB94" s="81" t="s">
        <v>115</v>
      </c>
      <c r="AC94" s="82">
        <v>9.093</v>
      </c>
    </row>
    <row r="95" spans="1:29" ht="16.5" thickBot="1" x14ac:dyDescent="0.3">
      <c r="A95" s="31" t="str">
        <f t="shared" si="10"/>
        <v/>
      </c>
      <c r="B95" s="81"/>
      <c r="C95" s="82"/>
      <c r="D95" s="77" t="str">
        <f t="shared" si="11"/>
        <v/>
      </c>
      <c r="E95" s="75" t="str">
        <f t="shared" si="6"/>
        <v/>
      </c>
      <c r="F95" s="75" t="str">
        <f t="shared" si="7"/>
        <v/>
      </c>
      <c r="G95" s="75" t="str">
        <f t="shared" si="8"/>
        <v/>
      </c>
      <c r="H95" s="76" t="str">
        <f t="shared" si="9"/>
        <v/>
      </c>
      <c r="AB95" s="81" t="s">
        <v>116</v>
      </c>
      <c r="AC95" s="82">
        <v>9.1199999999999992</v>
      </c>
    </row>
    <row r="96" spans="1:29" ht="16.5" thickBot="1" x14ac:dyDescent="0.3">
      <c r="A96" s="31" t="str">
        <f t="shared" si="10"/>
        <v/>
      </c>
      <c r="B96" s="81"/>
      <c r="C96" s="82"/>
      <c r="D96" s="77" t="str">
        <f t="shared" si="11"/>
        <v/>
      </c>
      <c r="E96" s="75" t="str">
        <f t="shared" si="6"/>
        <v/>
      </c>
      <c r="F96" s="75" t="str">
        <f t="shared" si="7"/>
        <v/>
      </c>
      <c r="G96" s="75" t="str">
        <f t="shared" si="8"/>
        <v/>
      </c>
      <c r="H96" s="76" t="str">
        <f t="shared" si="9"/>
        <v/>
      </c>
      <c r="AB96" s="81" t="s">
        <v>117</v>
      </c>
      <c r="AC96" s="82">
        <v>9.1470000000000002</v>
      </c>
    </row>
    <row r="97" spans="1:29" ht="16.5" thickBot="1" x14ac:dyDescent="0.3">
      <c r="A97" s="31" t="str">
        <f t="shared" si="10"/>
        <v/>
      </c>
      <c r="B97" s="81"/>
      <c r="C97" s="82"/>
      <c r="D97" s="77" t="str">
        <f t="shared" si="11"/>
        <v/>
      </c>
      <c r="E97" s="75" t="str">
        <f t="shared" si="6"/>
        <v/>
      </c>
      <c r="F97" s="75" t="str">
        <f t="shared" si="7"/>
        <v/>
      </c>
      <c r="G97" s="75" t="str">
        <f t="shared" si="8"/>
        <v/>
      </c>
      <c r="H97" s="76" t="str">
        <f t="shared" si="9"/>
        <v/>
      </c>
      <c r="AB97" s="81" t="s">
        <v>118</v>
      </c>
      <c r="AC97" s="82">
        <v>9.1739999999999995</v>
      </c>
    </row>
    <row r="98" spans="1:29" ht="16.5" thickBot="1" x14ac:dyDescent="0.3">
      <c r="A98" s="31" t="str">
        <f t="shared" si="10"/>
        <v/>
      </c>
      <c r="B98" s="81"/>
      <c r="C98" s="82"/>
      <c r="D98" s="77" t="str">
        <f t="shared" si="11"/>
        <v/>
      </c>
      <c r="E98" s="75" t="str">
        <f t="shared" si="6"/>
        <v/>
      </c>
      <c r="F98" s="75" t="str">
        <f t="shared" si="7"/>
        <v/>
      </c>
      <c r="G98" s="75" t="str">
        <f t="shared" si="8"/>
        <v/>
      </c>
      <c r="H98" s="76" t="str">
        <f t="shared" si="9"/>
        <v/>
      </c>
      <c r="AB98" s="81" t="s">
        <v>119</v>
      </c>
      <c r="AC98" s="82">
        <v>9.202</v>
      </c>
    </row>
    <row r="99" spans="1:29" ht="16.5" thickBot="1" x14ac:dyDescent="0.3">
      <c r="A99" s="31" t="str">
        <f t="shared" si="10"/>
        <v/>
      </c>
      <c r="B99" s="81"/>
      <c r="C99" s="82"/>
      <c r="D99" s="77" t="str">
        <f t="shared" si="11"/>
        <v/>
      </c>
      <c r="E99" s="75" t="str">
        <f t="shared" si="6"/>
        <v/>
      </c>
      <c r="F99" s="75" t="str">
        <f t="shared" si="7"/>
        <v/>
      </c>
      <c r="G99" s="75" t="str">
        <f t="shared" si="8"/>
        <v/>
      </c>
      <c r="H99" s="76" t="str">
        <f t="shared" si="9"/>
        <v/>
      </c>
      <c r="AB99" s="81" t="s">
        <v>120</v>
      </c>
      <c r="AC99" s="82">
        <v>9.23</v>
      </c>
    </row>
    <row r="100" spans="1:29" ht="16.5" thickBot="1" x14ac:dyDescent="0.3">
      <c r="A100" s="31" t="str">
        <f t="shared" si="10"/>
        <v/>
      </c>
      <c r="B100" s="81"/>
      <c r="C100" s="82"/>
      <c r="D100" s="77" t="str">
        <f t="shared" si="11"/>
        <v/>
      </c>
      <c r="E100" s="75" t="str">
        <f t="shared" si="6"/>
        <v/>
      </c>
      <c r="F100" s="75" t="str">
        <f t="shared" si="7"/>
        <v/>
      </c>
      <c r="G100" s="75" t="str">
        <f t="shared" si="8"/>
        <v/>
      </c>
      <c r="H100" s="76" t="str">
        <f t="shared" si="9"/>
        <v/>
      </c>
      <c r="AB100" s="81" t="s">
        <v>121</v>
      </c>
      <c r="AC100" s="82">
        <v>9.2579999999999991</v>
      </c>
    </row>
    <row r="101" spans="1:29" ht="16.5" thickBot="1" x14ac:dyDescent="0.3">
      <c r="A101" s="31" t="str">
        <f t="shared" si="10"/>
        <v/>
      </c>
      <c r="B101" s="81"/>
      <c r="C101" s="82"/>
      <c r="D101" s="77" t="str">
        <f t="shared" si="11"/>
        <v/>
      </c>
      <c r="E101" s="75" t="str">
        <f t="shared" si="6"/>
        <v/>
      </c>
      <c r="F101" s="75" t="str">
        <f t="shared" si="7"/>
        <v/>
      </c>
      <c r="G101" s="75" t="str">
        <f t="shared" si="8"/>
        <v/>
      </c>
      <c r="H101" s="76" t="str">
        <f t="shared" si="9"/>
        <v/>
      </c>
      <c r="AB101" s="81" t="s">
        <v>122</v>
      </c>
      <c r="AC101" s="82">
        <v>9.2859999999999996</v>
      </c>
    </row>
    <row r="102" spans="1:29" x14ac:dyDescent="0.25">
      <c r="A102" s="31" t="str">
        <f t="shared" si="10"/>
        <v/>
      </c>
      <c r="B102" s="81"/>
      <c r="C102" s="82"/>
      <c r="D102" s="77" t="str">
        <f t="shared" si="11"/>
        <v/>
      </c>
      <c r="E102" s="75" t="str">
        <f t="shared" si="6"/>
        <v/>
      </c>
      <c r="F102" s="75" t="str">
        <f t="shared" si="7"/>
        <v/>
      </c>
      <c r="G102" s="75" t="str">
        <f t="shared" si="8"/>
        <v/>
      </c>
      <c r="H102" s="76" t="str">
        <f t="shared" si="9"/>
        <v/>
      </c>
      <c r="AB102" s="81" t="s">
        <v>123</v>
      </c>
      <c r="AC102" s="82">
        <v>9.3140000000000001</v>
      </c>
    </row>
  </sheetData>
  <sheetProtection sheet="1" objects="1" scenarios="1"/>
  <sortState ref="B3:C102">
    <sortCondition ref="C3"/>
  </sortState>
  <mergeCells count="10">
    <mergeCell ref="G1:G2"/>
    <mergeCell ref="H1:H2"/>
    <mergeCell ref="J1:K1"/>
    <mergeCell ref="J2:K2"/>
    <mergeCell ref="A1:A2"/>
    <mergeCell ref="B1:B2"/>
    <mergeCell ref="C1:C2"/>
    <mergeCell ref="D1:D2"/>
    <mergeCell ref="E1:E2"/>
    <mergeCell ref="F1:F2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66" r:id="rId4" name="Button 2">
              <controlPr defaultSize="0" print="0" autoFill="0" autoPict="0" macro="[0]!Répartition">
                <anchor moveWithCells="1" sizeWithCells="1">
                  <from>
                    <xdr:col>9</xdr:col>
                    <xdr:colOff>647700</xdr:colOff>
                    <xdr:row>9</xdr:row>
                    <xdr:rowOff>152400</xdr:rowOff>
                  </from>
                  <to>
                    <xdr:col>11</xdr:col>
                    <xdr:colOff>0</xdr:colOff>
                    <xdr:row>12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7" r:id="rId5" name="Button 3">
              <controlPr defaultSize="0" print="0" autoFill="0" autoPict="0" macro="[0]!Tel_que_reçu">
                <anchor moveWithCells="1" sizeWithCells="1">
                  <from>
                    <xdr:col>9</xdr:col>
                    <xdr:colOff>209550</xdr:colOff>
                    <xdr:row>24</xdr:row>
                    <xdr:rowOff>19050</xdr:rowOff>
                  </from>
                  <to>
                    <xdr:col>10</xdr:col>
                    <xdr:colOff>28575</xdr:colOff>
                    <xdr:row>26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8" r:id="rId6" name="Button 4">
              <controlPr defaultSize="0" print="0" autoFill="0" autoPict="0" macro="[0]!Trente_une_données">
                <anchor moveWithCells="1" sizeWithCells="1">
                  <from>
                    <xdr:col>9</xdr:col>
                    <xdr:colOff>381000</xdr:colOff>
                    <xdr:row>27</xdr:row>
                    <xdr:rowOff>19050</xdr:rowOff>
                  </from>
                  <to>
                    <xdr:col>10</xdr:col>
                    <xdr:colOff>200025</xdr:colOff>
                    <xdr:row>29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9" r:id="rId7" name="Button 5">
              <controlPr defaultSize="0" print="0" autoFill="0" autoPict="0" macro="[0]!Trente_deux_données">
                <anchor moveWithCells="1" sizeWithCells="1">
                  <from>
                    <xdr:col>9</xdr:col>
                    <xdr:colOff>238125</xdr:colOff>
                    <xdr:row>30</xdr:row>
                    <xdr:rowOff>0</xdr:rowOff>
                  </from>
                  <to>
                    <xdr:col>10</xdr:col>
                    <xdr:colOff>57150</xdr:colOff>
                    <xdr:row>32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0" r:id="rId8" name="Button 6">
              <controlPr defaultSize="0" print="0" autoFill="0" autoPict="0" macro="[0]!Cent_données">
                <anchor moveWithCells="1" sizeWithCells="1">
                  <from>
                    <xdr:col>9</xdr:col>
                    <xdr:colOff>533400</xdr:colOff>
                    <xdr:row>33</xdr:row>
                    <xdr:rowOff>0</xdr:rowOff>
                  </from>
                  <to>
                    <xdr:col>10</xdr:col>
                    <xdr:colOff>352425</xdr:colOff>
                    <xdr:row>35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V41"/>
  <sheetViews>
    <sheetView workbookViewId="0">
      <selection activeCell="B3" sqref="B3:C37"/>
    </sheetView>
  </sheetViews>
  <sheetFormatPr baseColWidth="10" defaultRowHeight="15.75" x14ac:dyDescent="0.25"/>
  <cols>
    <col min="1" max="1" width="17.42578125" style="21" customWidth="1"/>
    <col min="2" max="2" width="17.140625" style="21" customWidth="1"/>
    <col min="3" max="3" width="14" style="21" customWidth="1"/>
    <col min="4" max="4" width="9.5703125" style="20" customWidth="1"/>
    <col min="5" max="6" width="4.5703125" style="20" bestFit="1" customWidth="1"/>
    <col min="7" max="7" width="10" style="20" bestFit="1" customWidth="1"/>
    <col min="8" max="8" width="9.7109375" style="20" bestFit="1" customWidth="1"/>
    <col min="9" max="9" width="16.85546875" customWidth="1"/>
    <col min="10" max="10" width="24.7109375" customWidth="1"/>
    <col min="11" max="11" width="15" customWidth="1"/>
    <col min="12" max="12" width="9" customWidth="1"/>
    <col min="13" max="13" width="22.85546875" customWidth="1"/>
    <col min="15" max="15" width="6.5703125" customWidth="1"/>
  </cols>
  <sheetData>
    <row r="1" spans="1:22" ht="15" x14ac:dyDescent="0.25">
      <c r="A1" s="94" t="s">
        <v>15</v>
      </c>
      <c r="B1" s="96" t="s">
        <v>14</v>
      </c>
      <c r="C1" s="98" t="s">
        <v>13</v>
      </c>
      <c r="D1" s="100" t="s">
        <v>0</v>
      </c>
      <c r="E1" s="87" t="s">
        <v>1</v>
      </c>
      <c r="F1" s="87" t="s">
        <v>2</v>
      </c>
      <c r="G1" s="87" t="s">
        <v>17</v>
      </c>
      <c r="H1" s="89" t="s">
        <v>18</v>
      </c>
      <c r="I1" s="1"/>
      <c r="J1" s="91" t="s">
        <v>16</v>
      </c>
      <c r="K1" s="92"/>
      <c r="L1" s="2">
        <v>35</v>
      </c>
      <c r="M1" s="3"/>
      <c r="N1" s="3"/>
      <c r="O1" s="4"/>
      <c r="P1" s="4"/>
      <c r="Q1" s="4"/>
      <c r="R1" s="4"/>
      <c r="S1" s="4"/>
      <c r="T1" s="4"/>
      <c r="U1" s="4"/>
      <c r="V1" s="4"/>
    </row>
    <row r="2" spans="1:22" thickBot="1" x14ac:dyDescent="0.3">
      <c r="A2" s="95"/>
      <c r="B2" s="97"/>
      <c r="C2" s="99"/>
      <c r="D2" s="101"/>
      <c r="E2" s="88"/>
      <c r="F2" s="88"/>
      <c r="G2" s="88"/>
      <c r="H2" s="90"/>
      <c r="I2" s="1"/>
      <c r="J2" s="91"/>
      <c r="K2" s="93"/>
      <c r="L2" s="17"/>
      <c r="M2" s="16"/>
      <c r="N2" s="3"/>
      <c r="O2" s="5"/>
      <c r="P2" s="5"/>
      <c r="Q2" s="5"/>
      <c r="R2" s="5"/>
      <c r="S2" s="5"/>
      <c r="T2" s="5"/>
      <c r="U2" s="5"/>
      <c r="V2" s="5"/>
    </row>
    <row r="3" spans="1:22" ht="15" customHeight="1" thickBot="1" x14ac:dyDescent="0.3">
      <c r="A3" s="30">
        <v>1</v>
      </c>
      <c r="B3" s="36">
        <v>1</v>
      </c>
      <c r="C3" s="44">
        <v>11.55</v>
      </c>
      <c r="D3" s="45">
        <f>(2*PI()/$L$1)</f>
        <v>0.17951958020513104</v>
      </c>
      <c r="E3" s="46">
        <f>COS(D3)</f>
        <v>0.98392958859862967</v>
      </c>
      <c r="F3" s="46">
        <f t="shared" ref="F3:F37" si="0">SIN(D3)</f>
        <v>0.17855689479863665</v>
      </c>
      <c r="G3" s="46">
        <f t="shared" ref="G3:G35" si="1">C3*E3</f>
        <v>11.364386748314173</v>
      </c>
      <c r="H3" s="47">
        <f t="shared" ref="H3:H36" si="2">C3*F3</f>
        <v>2.0623321349242536</v>
      </c>
      <c r="I3" s="1"/>
      <c r="J3" s="6"/>
      <c r="K3" s="7"/>
      <c r="L3" s="7"/>
      <c r="M3" s="7" t="s">
        <v>4</v>
      </c>
      <c r="N3" s="7" t="s">
        <v>5</v>
      </c>
      <c r="O3" s="3"/>
      <c r="P3" s="3"/>
      <c r="Q3" s="3"/>
      <c r="R3" s="3"/>
      <c r="S3" s="3"/>
      <c r="T3" s="3"/>
      <c r="U3" s="3"/>
      <c r="V3" s="3"/>
    </row>
    <row r="4" spans="1:22" ht="15" customHeight="1" thickBot="1" x14ac:dyDescent="0.3">
      <c r="A4" s="31">
        <v>2</v>
      </c>
      <c r="B4" s="37">
        <v>15</v>
      </c>
      <c r="C4" s="33">
        <v>11.6</v>
      </c>
      <c r="D4" s="23">
        <f t="shared" ref="D4:D37" si="3">(2*PI()/$L$1)+D3</f>
        <v>0.35903916041026207</v>
      </c>
      <c r="E4" s="18">
        <f t="shared" ref="E4:E37" si="4">COS(D4)</f>
        <v>0.9362348706397372</v>
      </c>
      <c r="F4" s="18">
        <f t="shared" si="0"/>
        <v>0.35137482408134268</v>
      </c>
      <c r="G4" s="18">
        <f t="shared" si="1"/>
        <v>10.860324499420951</v>
      </c>
      <c r="H4" s="24">
        <f t="shared" si="2"/>
        <v>4.0759479593435755</v>
      </c>
      <c r="I4" s="1"/>
      <c r="J4" s="6" t="s">
        <v>3</v>
      </c>
      <c r="K4" s="11">
        <f>SUM(G3:G37)</f>
        <v>1.1832467987458433</v>
      </c>
      <c r="L4" s="11">
        <f>SUM(H3:H37)</f>
        <v>-5.1963490213538375</v>
      </c>
      <c r="M4" s="11">
        <f>L4/K7</f>
        <v>-0.97504119320001903</v>
      </c>
      <c r="N4" s="11">
        <f>K4/K7</f>
        <v>0.22202403375104032</v>
      </c>
      <c r="O4" s="3"/>
      <c r="P4" s="3"/>
      <c r="Q4" s="3"/>
      <c r="R4" s="3"/>
      <c r="S4" s="3"/>
      <c r="T4" s="3"/>
      <c r="U4" s="3"/>
      <c r="V4" s="3"/>
    </row>
    <row r="5" spans="1:22" ht="15" customHeight="1" thickBot="1" x14ac:dyDescent="0.3">
      <c r="A5" s="31">
        <v>3</v>
      </c>
      <c r="B5" s="38">
        <v>14</v>
      </c>
      <c r="C5" s="33">
        <v>11.75</v>
      </c>
      <c r="D5" s="23">
        <f t="shared" si="3"/>
        <v>0.53855874061539311</v>
      </c>
      <c r="E5" s="18">
        <f t="shared" si="4"/>
        <v>0.8584487936018661</v>
      </c>
      <c r="F5" s="18">
        <f t="shared" si="0"/>
        <v>0.51289927740590613</v>
      </c>
      <c r="G5" s="18">
        <f t="shared" si="1"/>
        <v>10.086773324821927</v>
      </c>
      <c r="H5" s="24">
        <f t="shared" si="2"/>
        <v>6.0265665095193972</v>
      </c>
      <c r="I5" s="1"/>
      <c r="J5" s="6"/>
      <c r="K5" s="11">
        <f>POWER(K4,2)</f>
        <v>1.4000729867422861</v>
      </c>
      <c r="L5" s="11">
        <f>POWER(L4,2)</f>
        <v>27.002043151724983</v>
      </c>
      <c r="M5" s="11">
        <f>ASIN(M4)</f>
        <v>-1.3469065008382051</v>
      </c>
      <c r="N5" s="11">
        <f>ACOS(N4)</f>
        <v>1.3469065008382046</v>
      </c>
      <c r="O5" s="3"/>
      <c r="P5" s="3"/>
      <c r="Q5" s="3"/>
      <c r="R5" s="3"/>
      <c r="S5" s="3"/>
      <c r="T5" s="3"/>
      <c r="U5" s="3"/>
      <c r="V5" s="3"/>
    </row>
    <row r="6" spans="1:22" ht="15" customHeight="1" thickBot="1" x14ac:dyDescent="0.3">
      <c r="A6" s="31">
        <v>4</v>
      </c>
      <c r="B6" s="37">
        <v>2</v>
      </c>
      <c r="C6" s="33">
        <v>11.8</v>
      </c>
      <c r="D6" s="23">
        <f t="shared" si="3"/>
        <v>0.71807832082052414</v>
      </c>
      <c r="E6" s="18">
        <f t="shared" si="4"/>
        <v>0.75307146600361097</v>
      </c>
      <c r="F6" s="18">
        <f t="shared" si="0"/>
        <v>0.65793872593971259</v>
      </c>
      <c r="G6" s="18">
        <f t="shared" si="1"/>
        <v>8.8862432988426097</v>
      </c>
      <c r="H6" s="24">
        <f t="shared" si="2"/>
        <v>7.7636769660886094</v>
      </c>
      <c r="I6" s="1"/>
      <c r="J6" s="6"/>
      <c r="K6" s="7"/>
      <c r="L6" s="7"/>
      <c r="M6" s="7" t="s">
        <v>6</v>
      </c>
      <c r="N6" s="11">
        <f>ACOS(N4)*180/PI()</f>
        <v>77.172057896763008</v>
      </c>
      <c r="O6" s="3"/>
      <c r="P6" s="3"/>
      <c r="Q6" s="3"/>
      <c r="R6" s="3"/>
      <c r="S6" s="3"/>
      <c r="T6" s="3"/>
      <c r="U6" s="3"/>
      <c r="V6" s="3"/>
    </row>
    <row r="7" spans="1:22" ht="15" customHeight="1" thickBot="1" x14ac:dyDescent="0.3">
      <c r="A7" s="31">
        <v>5</v>
      </c>
      <c r="B7" s="38">
        <v>3</v>
      </c>
      <c r="C7" s="33">
        <v>11.85</v>
      </c>
      <c r="D7" s="23">
        <f t="shared" si="3"/>
        <v>0.89759790102565518</v>
      </c>
      <c r="E7" s="18">
        <f t="shared" si="4"/>
        <v>0.62348980185873359</v>
      </c>
      <c r="F7" s="18">
        <f t="shared" si="0"/>
        <v>0.7818314824680298</v>
      </c>
      <c r="G7" s="18">
        <f t="shared" si="1"/>
        <v>7.3883541520259932</v>
      </c>
      <c r="H7" s="24">
        <f t="shared" si="2"/>
        <v>9.2647030672461526</v>
      </c>
      <c r="I7" s="1"/>
      <c r="J7" s="10" t="s">
        <v>7</v>
      </c>
      <c r="K7" s="74">
        <f>SQRT(K5+L5)</f>
        <v>5.3293635772451546</v>
      </c>
      <c r="L7" s="12" t="s">
        <v>8</v>
      </c>
      <c r="M7" s="43" t="s">
        <v>9</v>
      </c>
      <c r="N7" s="11">
        <f>IF(M4&gt;0,N6,360-(N6))</f>
        <v>282.82794210323698</v>
      </c>
      <c r="O7" s="12" t="s">
        <v>10</v>
      </c>
      <c r="P7" s="3"/>
      <c r="Q7" s="3"/>
      <c r="R7" s="3"/>
      <c r="S7" s="3"/>
      <c r="T7" s="3"/>
      <c r="U7" s="3"/>
      <c r="V7" s="3"/>
    </row>
    <row r="8" spans="1:22" ht="15" customHeight="1" thickBot="1" x14ac:dyDescent="0.3">
      <c r="A8" s="31">
        <v>6</v>
      </c>
      <c r="B8" s="37">
        <v>7</v>
      </c>
      <c r="C8" s="33">
        <v>11.9</v>
      </c>
      <c r="D8" s="23">
        <f t="shared" si="3"/>
        <v>1.0771174812307862</v>
      </c>
      <c r="E8" s="18">
        <f t="shared" si="4"/>
        <v>0.47386866247299869</v>
      </c>
      <c r="F8" s="18">
        <f t="shared" si="0"/>
        <v>0.880595531856738</v>
      </c>
      <c r="G8" s="18">
        <f t="shared" si="1"/>
        <v>5.6390370834286845</v>
      </c>
      <c r="H8" s="24">
        <f t="shared" si="2"/>
        <v>10.479086829095182</v>
      </c>
      <c r="I8" s="13"/>
      <c r="J8" s="10" t="s">
        <v>11</v>
      </c>
      <c r="K8" s="40">
        <v>0</v>
      </c>
      <c r="L8" s="12" t="s">
        <v>8</v>
      </c>
      <c r="M8" s="41"/>
      <c r="N8" s="1"/>
      <c r="O8" s="42"/>
      <c r="P8" s="4"/>
      <c r="Q8" s="3"/>
      <c r="R8" s="3"/>
      <c r="S8" s="3"/>
      <c r="T8" s="3"/>
      <c r="U8" s="3"/>
      <c r="V8" s="3"/>
    </row>
    <row r="9" spans="1:22" ht="15" customHeight="1" x14ac:dyDescent="0.25">
      <c r="A9" s="31">
        <v>7</v>
      </c>
      <c r="B9" s="38">
        <v>12</v>
      </c>
      <c r="C9" s="33">
        <v>11.9</v>
      </c>
      <c r="D9" s="23">
        <f t="shared" si="3"/>
        <v>1.2566370614359172</v>
      </c>
      <c r="E9" s="18">
        <f>COS(D9)</f>
        <v>0.30901699437494745</v>
      </c>
      <c r="F9" s="18">
        <f t="shared" si="0"/>
        <v>0.95105651629515353</v>
      </c>
      <c r="G9" s="18">
        <f t="shared" si="1"/>
        <v>3.6773022330618748</v>
      </c>
      <c r="H9" s="24">
        <f t="shared" si="2"/>
        <v>11.317572543912327</v>
      </c>
      <c r="I9" s="13"/>
      <c r="J9" s="41"/>
      <c r="K9" s="1"/>
      <c r="L9" s="42"/>
      <c r="M9" s="41"/>
      <c r="N9" s="1"/>
      <c r="O9" s="42"/>
      <c r="P9" s="4"/>
      <c r="Q9" s="3"/>
      <c r="R9" s="3"/>
      <c r="S9" s="3"/>
      <c r="T9" s="3"/>
      <c r="U9" s="3"/>
      <c r="V9" s="3"/>
    </row>
    <row r="10" spans="1:22" ht="15" customHeight="1" x14ac:dyDescent="0.25">
      <c r="A10" s="31">
        <v>8</v>
      </c>
      <c r="B10" s="37">
        <v>20</v>
      </c>
      <c r="C10" s="33">
        <v>11.9</v>
      </c>
      <c r="D10" s="23">
        <f t="shared" si="3"/>
        <v>1.4361566416410483</v>
      </c>
      <c r="E10" s="18">
        <f t="shared" si="4"/>
        <v>0.13423326581765554</v>
      </c>
      <c r="F10" s="18">
        <f t="shared" si="0"/>
        <v>0.9909497617679347</v>
      </c>
      <c r="G10" s="18">
        <f t="shared" si="1"/>
        <v>1.5973758632301009</v>
      </c>
      <c r="H10" s="24">
        <f t="shared" si="2"/>
        <v>11.792302165038423</v>
      </c>
      <c r="Q10" s="3"/>
      <c r="R10" s="3"/>
      <c r="S10" s="3"/>
      <c r="T10" s="3"/>
      <c r="U10" s="3"/>
      <c r="V10" s="3"/>
    </row>
    <row r="11" spans="1:22" ht="15" customHeight="1" x14ac:dyDescent="0.25">
      <c r="A11" s="31">
        <v>9</v>
      </c>
      <c r="B11" s="38">
        <v>23</v>
      </c>
      <c r="C11" s="33">
        <v>11.9</v>
      </c>
      <c r="D11" s="23">
        <f t="shared" si="3"/>
        <v>1.6156762218461793</v>
      </c>
      <c r="E11" s="18">
        <f t="shared" si="4"/>
        <v>-4.4864830350514862E-2</v>
      </c>
      <c r="F11" s="18">
        <f t="shared" si="0"/>
        <v>0.9989930665413147</v>
      </c>
      <c r="G11" s="18">
        <f t="shared" si="1"/>
        <v>-0.53389148117112684</v>
      </c>
      <c r="H11" s="24">
        <f t="shared" si="2"/>
        <v>11.888017491841646</v>
      </c>
      <c r="Q11" s="3"/>
      <c r="R11" s="3"/>
      <c r="S11" s="3"/>
      <c r="T11" s="3"/>
      <c r="U11" s="3"/>
      <c r="V11" s="3"/>
    </row>
    <row r="12" spans="1:22" ht="15" customHeight="1" x14ac:dyDescent="0.25">
      <c r="A12" s="31">
        <v>10</v>
      </c>
      <c r="B12" s="37">
        <v>32</v>
      </c>
      <c r="C12" s="33">
        <v>11.9</v>
      </c>
      <c r="D12" s="23">
        <f t="shared" si="3"/>
        <v>1.7951958020513104</v>
      </c>
      <c r="E12" s="18">
        <f t="shared" si="4"/>
        <v>-0.22252093395631434</v>
      </c>
      <c r="F12" s="18">
        <f t="shared" si="0"/>
        <v>0.97492791218182362</v>
      </c>
      <c r="G12" s="18">
        <f t="shared" si="1"/>
        <v>-2.6479991140801409</v>
      </c>
      <c r="H12" s="24">
        <f t="shared" si="2"/>
        <v>11.601642154963701</v>
      </c>
      <c r="Q12" s="3"/>
      <c r="R12" s="3"/>
      <c r="S12" s="3"/>
      <c r="T12" s="3"/>
      <c r="U12" s="3"/>
      <c r="V12" s="3"/>
    </row>
    <row r="13" spans="1:22" ht="15" customHeight="1" x14ac:dyDescent="0.25">
      <c r="A13" s="31">
        <v>11</v>
      </c>
      <c r="B13" s="38">
        <v>34</v>
      </c>
      <c r="C13" s="33">
        <v>11.9</v>
      </c>
      <c r="D13" s="23">
        <f t="shared" si="3"/>
        <v>1.9747153822564414</v>
      </c>
      <c r="E13" s="18">
        <f t="shared" si="4"/>
        <v>-0.39302503165392355</v>
      </c>
      <c r="F13" s="18">
        <f t="shared" si="0"/>
        <v>0.91952777255145068</v>
      </c>
      <c r="G13" s="18">
        <f t="shared" si="1"/>
        <v>-4.67699787668169</v>
      </c>
      <c r="H13" s="24">
        <f t="shared" si="2"/>
        <v>10.942380493362263</v>
      </c>
      <c r="I13" s="1"/>
      <c r="J13" s="8"/>
      <c r="K13" s="9"/>
      <c r="L13" s="8"/>
      <c r="M13" s="3"/>
      <c r="N13" s="3"/>
      <c r="O13" s="3"/>
      <c r="P13" s="3"/>
      <c r="Q13" s="3"/>
      <c r="R13" s="3"/>
      <c r="S13" s="3"/>
      <c r="T13" s="3"/>
      <c r="U13" s="3"/>
      <c r="V13" s="3"/>
    </row>
    <row r="14" spans="1:22" ht="15" customHeight="1" x14ac:dyDescent="0.25">
      <c r="A14" s="31">
        <v>12</v>
      </c>
      <c r="B14" s="37">
        <v>8</v>
      </c>
      <c r="C14" s="33">
        <v>12</v>
      </c>
      <c r="D14" s="23">
        <f t="shared" si="3"/>
        <v>2.1542349624615724</v>
      </c>
      <c r="E14" s="18">
        <f t="shared" si="4"/>
        <v>-0.55089698145210242</v>
      </c>
      <c r="F14" s="18">
        <f t="shared" si="0"/>
        <v>0.83457325372130264</v>
      </c>
      <c r="G14" s="18">
        <f t="shared" si="1"/>
        <v>-6.6107637774252286</v>
      </c>
      <c r="H14" s="24">
        <f t="shared" si="2"/>
        <v>10.014879044655633</v>
      </c>
      <c r="I14" s="1"/>
      <c r="J14" s="8"/>
      <c r="K14" s="9"/>
      <c r="L14" s="8"/>
      <c r="M14" s="3"/>
      <c r="N14" s="3"/>
      <c r="O14" s="3"/>
      <c r="P14" s="3"/>
      <c r="Q14" s="3"/>
      <c r="R14" s="3"/>
      <c r="S14" s="3"/>
      <c r="T14" s="3"/>
      <c r="U14" s="3"/>
      <c r="V14" s="3"/>
    </row>
    <row r="15" spans="1:22" ht="15" customHeight="1" x14ac:dyDescent="0.25">
      <c r="A15" s="31">
        <v>13</v>
      </c>
      <c r="B15" s="38">
        <v>9</v>
      </c>
      <c r="C15" s="33">
        <v>12</v>
      </c>
      <c r="D15" s="23">
        <f t="shared" si="3"/>
        <v>2.3337545426667035</v>
      </c>
      <c r="E15" s="18">
        <f t="shared" si="4"/>
        <v>-0.69106264898686465</v>
      </c>
      <c r="F15" s="18">
        <f t="shared" si="0"/>
        <v>0.72279486382739155</v>
      </c>
      <c r="G15" s="18">
        <f t="shared" si="1"/>
        <v>-8.2927517878423753</v>
      </c>
      <c r="H15" s="24">
        <f t="shared" si="2"/>
        <v>8.6735383659286995</v>
      </c>
      <c r="I15" s="1"/>
      <c r="J15" s="8"/>
      <c r="K15" s="9"/>
      <c r="L15" s="8"/>
      <c r="M15" s="3"/>
      <c r="N15" s="3"/>
      <c r="O15" s="3"/>
      <c r="P15" s="3"/>
      <c r="Q15" s="3"/>
      <c r="R15" s="3"/>
      <c r="S15" s="3"/>
      <c r="T15" s="3"/>
      <c r="U15" s="3"/>
      <c r="V15" s="3"/>
    </row>
    <row r="16" spans="1:22" ht="15" customHeight="1" x14ac:dyDescent="0.25">
      <c r="A16" s="31">
        <v>14</v>
      </c>
      <c r="B16" s="37">
        <v>24</v>
      </c>
      <c r="C16" s="33">
        <v>12</v>
      </c>
      <c r="D16" s="23">
        <f t="shared" si="3"/>
        <v>2.5132741228718345</v>
      </c>
      <c r="E16" s="18">
        <f t="shared" si="4"/>
        <v>-0.80901699437494734</v>
      </c>
      <c r="F16" s="18">
        <f t="shared" si="0"/>
        <v>0.58778525229247325</v>
      </c>
      <c r="G16" s="18">
        <f t="shared" si="1"/>
        <v>-9.7082039324993676</v>
      </c>
      <c r="H16" s="24">
        <f t="shared" si="2"/>
        <v>7.0534230275096785</v>
      </c>
      <c r="I16" s="3"/>
      <c r="J16" s="8"/>
      <c r="K16" s="9"/>
      <c r="L16" s="8"/>
      <c r="M16" s="3"/>
      <c r="N16" s="3"/>
      <c r="O16" s="3"/>
      <c r="P16" s="3"/>
      <c r="Q16" s="3"/>
      <c r="R16" s="3"/>
      <c r="S16" s="3"/>
      <c r="T16" s="3"/>
      <c r="U16" s="3"/>
      <c r="V16" s="3"/>
    </row>
    <row r="17" spans="1:22" ht="15" customHeight="1" thickBot="1" x14ac:dyDescent="0.3">
      <c r="A17" s="31">
        <v>15</v>
      </c>
      <c r="B17" s="38">
        <v>25</v>
      </c>
      <c r="C17" s="33">
        <v>12</v>
      </c>
      <c r="D17" s="23">
        <f t="shared" si="3"/>
        <v>2.6927937030769655</v>
      </c>
      <c r="E17" s="18">
        <f t="shared" si="4"/>
        <v>-0.90096886790241903</v>
      </c>
      <c r="F17" s="18">
        <f t="shared" si="0"/>
        <v>0.43388373911755823</v>
      </c>
      <c r="G17" s="18">
        <f t="shared" si="1"/>
        <v>-10.811626414829028</v>
      </c>
      <c r="H17" s="24">
        <f t="shared" si="2"/>
        <v>5.2066048694106986</v>
      </c>
      <c r="I17" s="3"/>
      <c r="J17" s="8"/>
      <c r="K17" s="9"/>
      <c r="L17" s="8"/>
      <c r="M17" s="3"/>
      <c r="N17" s="3"/>
      <c r="O17" s="3"/>
      <c r="P17" s="3"/>
      <c r="Q17" s="3"/>
      <c r="R17" s="3"/>
      <c r="S17" s="3"/>
      <c r="T17" s="3"/>
      <c r="U17" s="3"/>
      <c r="V17" s="3"/>
    </row>
    <row r="18" spans="1:22" ht="15" customHeight="1" thickBot="1" x14ac:dyDescent="0.3">
      <c r="A18" s="31">
        <v>16</v>
      </c>
      <c r="B18" s="37">
        <v>28</v>
      </c>
      <c r="C18" s="33">
        <v>12.05</v>
      </c>
      <c r="D18" s="23">
        <f t="shared" si="3"/>
        <v>2.8723132832820966</v>
      </c>
      <c r="E18" s="18">
        <f t="shared" si="4"/>
        <v>-0.96396286069585324</v>
      </c>
      <c r="F18" s="18">
        <f t="shared" si="0"/>
        <v>0.26603684556667523</v>
      </c>
      <c r="G18" s="18">
        <f t="shared" si="1"/>
        <v>-11.615752471385033</v>
      </c>
      <c r="H18" s="24">
        <f t="shared" si="2"/>
        <v>3.2057439890784365</v>
      </c>
      <c r="I18" s="3"/>
      <c r="J18" s="14" t="s">
        <v>12</v>
      </c>
      <c r="K18" s="9"/>
      <c r="L18" s="8"/>
      <c r="M18" s="3"/>
      <c r="N18" s="3"/>
      <c r="O18" s="3"/>
      <c r="P18" s="3"/>
      <c r="Q18" s="3"/>
      <c r="R18" s="3"/>
      <c r="S18" s="3"/>
      <c r="T18" s="3"/>
      <c r="U18" s="3"/>
      <c r="V18" s="3"/>
    </row>
    <row r="19" spans="1:22" ht="15" customHeight="1" thickBot="1" x14ac:dyDescent="0.3">
      <c r="A19" s="31">
        <v>17</v>
      </c>
      <c r="B19" s="38">
        <v>17</v>
      </c>
      <c r="C19" s="33">
        <v>12.1</v>
      </c>
      <c r="D19" s="23">
        <f t="shared" si="3"/>
        <v>3.0518328634872276</v>
      </c>
      <c r="E19" s="18">
        <f t="shared" si="4"/>
        <v>-0.99597429399523907</v>
      </c>
      <c r="F19" s="18">
        <f t="shared" si="0"/>
        <v>8.963930890343362E-2</v>
      </c>
      <c r="G19" s="18">
        <f t="shared" si="1"/>
        <v>-12.051288957342392</v>
      </c>
      <c r="H19" s="24">
        <f t="shared" si="2"/>
        <v>1.0846356377315467</v>
      </c>
      <c r="I19" s="3"/>
      <c r="J19" s="15" t="s">
        <v>24</v>
      </c>
      <c r="K19" s="9"/>
      <c r="L19" s="8"/>
      <c r="M19" s="3"/>
      <c r="N19" s="3"/>
      <c r="O19" s="3"/>
      <c r="P19" s="3"/>
      <c r="Q19" s="3"/>
      <c r="R19" s="3"/>
      <c r="S19" s="3"/>
      <c r="T19" s="3"/>
      <c r="U19" s="3"/>
      <c r="V19" s="3"/>
    </row>
    <row r="20" spans="1:22" ht="15" customHeight="1" thickBot="1" x14ac:dyDescent="0.3">
      <c r="A20" s="31">
        <v>18</v>
      </c>
      <c r="B20" s="37">
        <v>18</v>
      </c>
      <c r="C20" s="33">
        <v>12.1</v>
      </c>
      <c r="D20" s="23">
        <f t="shared" si="3"/>
        <v>3.2313524436923586</v>
      </c>
      <c r="E20" s="18">
        <f t="shared" si="4"/>
        <v>-0.99597429399523907</v>
      </c>
      <c r="F20" s="18">
        <f t="shared" si="0"/>
        <v>-8.9639308903433371E-2</v>
      </c>
      <c r="G20" s="18">
        <f t="shared" si="1"/>
        <v>-12.051288957342392</v>
      </c>
      <c r="H20" s="24">
        <f t="shared" si="2"/>
        <v>-1.0846356377315438</v>
      </c>
      <c r="I20" s="3"/>
      <c r="J20" s="40" t="s">
        <v>23</v>
      </c>
      <c r="K20" s="9"/>
      <c r="L20" s="8"/>
      <c r="M20" s="3"/>
      <c r="N20" s="3"/>
      <c r="O20" s="3"/>
      <c r="P20" s="3"/>
      <c r="Q20" s="3"/>
      <c r="R20" s="3"/>
      <c r="S20" s="3"/>
      <c r="T20" s="3"/>
      <c r="U20" s="3"/>
      <c r="V20" s="3"/>
    </row>
    <row r="21" spans="1:22" ht="15" customHeight="1" x14ac:dyDescent="0.25">
      <c r="A21" s="31">
        <v>19</v>
      </c>
      <c r="B21" s="38">
        <v>30</v>
      </c>
      <c r="C21" s="33">
        <v>12.1</v>
      </c>
      <c r="D21" s="23">
        <f t="shared" si="3"/>
        <v>3.4108720238974897</v>
      </c>
      <c r="E21" s="18">
        <f t="shared" si="4"/>
        <v>-0.96396286069585335</v>
      </c>
      <c r="F21" s="18">
        <f t="shared" si="0"/>
        <v>-0.26603684556667501</v>
      </c>
      <c r="G21" s="18">
        <f t="shared" si="1"/>
        <v>-11.663950614419825</v>
      </c>
      <c r="H21" s="24">
        <f t="shared" si="2"/>
        <v>-3.2190458313567674</v>
      </c>
      <c r="I21" s="3"/>
      <c r="J21" s="8"/>
      <c r="K21" s="9"/>
      <c r="L21" s="8"/>
      <c r="M21" s="3"/>
      <c r="N21" s="3"/>
      <c r="O21" s="3"/>
      <c r="P21" s="3"/>
      <c r="Q21" s="3"/>
      <c r="R21" s="3"/>
      <c r="S21" s="3"/>
      <c r="T21" s="3"/>
      <c r="U21" s="3"/>
      <c r="V21" s="3"/>
    </row>
    <row r="22" spans="1:22" ht="15" customHeight="1" x14ac:dyDescent="0.25">
      <c r="A22" s="31">
        <v>20</v>
      </c>
      <c r="B22" s="37">
        <v>16</v>
      </c>
      <c r="C22" s="34">
        <v>12.15</v>
      </c>
      <c r="D22" s="25">
        <f t="shared" si="3"/>
        <v>3.5903916041026207</v>
      </c>
      <c r="E22" s="19">
        <f t="shared" si="4"/>
        <v>-0.90096886790241915</v>
      </c>
      <c r="F22" s="19">
        <f t="shared" si="0"/>
        <v>-0.43388373911755801</v>
      </c>
      <c r="G22" s="19">
        <f t="shared" si="1"/>
        <v>-10.946771745014393</v>
      </c>
      <c r="H22" s="26">
        <f t="shared" si="2"/>
        <v>-5.2716874302783303</v>
      </c>
      <c r="I22" s="3"/>
      <c r="J22" s="8"/>
      <c r="K22" s="9"/>
      <c r="L22" s="8"/>
      <c r="M22" s="3"/>
      <c r="N22" s="3"/>
      <c r="O22" s="3"/>
      <c r="P22" s="3"/>
      <c r="Q22" s="3"/>
      <c r="R22" s="3"/>
      <c r="S22" s="3"/>
      <c r="T22" s="3"/>
      <c r="U22" s="3"/>
      <c r="V22" s="3"/>
    </row>
    <row r="23" spans="1:22" ht="15" customHeight="1" x14ac:dyDescent="0.25">
      <c r="A23" s="31">
        <v>21</v>
      </c>
      <c r="B23" s="38">
        <v>11</v>
      </c>
      <c r="C23" s="33">
        <v>12.25</v>
      </c>
      <c r="D23" s="25">
        <f t="shared" si="3"/>
        <v>3.7699111843077517</v>
      </c>
      <c r="E23" s="19">
        <f t="shared" si="4"/>
        <v>-0.80901699437494756</v>
      </c>
      <c r="F23" s="19">
        <f t="shared" si="0"/>
        <v>-0.58778525229247303</v>
      </c>
      <c r="G23" s="19">
        <f t="shared" si="1"/>
        <v>-9.9104581810931069</v>
      </c>
      <c r="H23" s="26">
        <f t="shared" si="2"/>
        <v>-7.2003693405827942</v>
      </c>
      <c r="I23" s="3"/>
    </row>
    <row r="24" spans="1:22" ht="15" customHeight="1" x14ac:dyDescent="0.25">
      <c r="A24" s="31">
        <v>22</v>
      </c>
      <c r="B24" s="37">
        <v>27</v>
      </c>
      <c r="C24" s="33">
        <v>12.25</v>
      </c>
      <c r="D24" s="25">
        <f t="shared" si="3"/>
        <v>3.9494307645128828</v>
      </c>
      <c r="E24" s="19">
        <f t="shared" si="4"/>
        <v>-0.69106264898686476</v>
      </c>
      <c r="F24" s="19">
        <f t="shared" si="0"/>
        <v>-0.72279486382739144</v>
      </c>
      <c r="G24" s="19">
        <f t="shared" si="1"/>
        <v>-8.4655174500890933</v>
      </c>
      <c r="H24" s="26">
        <f t="shared" si="2"/>
        <v>-8.8542370818855449</v>
      </c>
      <c r="I24" s="3"/>
    </row>
    <row r="25" spans="1:22" ht="15" customHeight="1" x14ac:dyDescent="0.25">
      <c r="A25" s="31">
        <v>23</v>
      </c>
      <c r="B25" s="38">
        <v>6</v>
      </c>
      <c r="C25" s="33">
        <v>12.3</v>
      </c>
      <c r="D25" s="25">
        <f t="shared" si="3"/>
        <v>4.1289503447180138</v>
      </c>
      <c r="E25" s="19">
        <f t="shared" si="4"/>
        <v>-0.55089698145210264</v>
      </c>
      <c r="F25" s="19">
        <f t="shared" si="0"/>
        <v>-0.83457325372130253</v>
      </c>
      <c r="G25" s="19">
        <f t="shared" si="1"/>
        <v>-6.7760328718608624</v>
      </c>
      <c r="H25" s="26">
        <f t="shared" si="2"/>
        <v>-10.265251020772022</v>
      </c>
      <c r="I25" s="3"/>
    </row>
    <row r="26" spans="1:22" ht="15" customHeight="1" x14ac:dyDescent="0.25">
      <c r="A26" s="31">
        <v>24</v>
      </c>
      <c r="B26" s="37">
        <v>22</v>
      </c>
      <c r="C26" s="33">
        <v>12.3</v>
      </c>
      <c r="D26" s="25">
        <f t="shared" si="3"/>
        <v>4.3084699249231448</v>
      </c>
      <c r="E26" s="19">
        <f t="shared" si="4"/>
        <v>-0.39302503165392377</v>
      </c>
      <c r="F26" s="19">
        <f t="shared" si="0"/>
        <v>-0.91952777255145057</v>
      </c>
      <c r="G26" s="19">
        <f t="shared" si="1"/>
        <v>-4.8342078893432623</v>
      </c>
      <c r="H26" s="26">
        <f t="shared" si="2"/>
        <v>-11.310191602382842</v>
      </c>
      <c r="I26" s="1"/>
    </row>
    <row r="27" spans="1:22" ht="15" customHeight="1" x14ac:dyDescent="0.25">
      <c r="A27" s="31">
        <v>25</v>
      </c>
      <c r="B27" s="38">
        <v>10</v>
      </c>
      <c r="C27" s="33">
        <v>12.35</v>
      </c>
      <c r="D27" s="25">
        <f t="shared" si="3"/>
        <v>4.4879895051282759</v>
      </c>
      <c r="E27" s="19">
        <f t="shared" si="4"/>
        <v>-0.22252093395631459</v>
      </c>
      <c r="F27" s="19">
        <f t="shared" si="0"/>
        <v>-0.97492791218182362</v>
      </c>
      <c r="G27" s="19">
        <f t="shared" si="1"/>
        <v>-2.7481335343604849</v>
      </c>
      <c r="H27" s="26">
        <f t="shared" si="2"/>
        <v>-12.040359715445522</v>
      </c>
      <c r="I27" s="1"/>
    </row>
    <row r="28" spans="1:22" ht="15" customHeight="1" x14ac:dyDescent="0.25">
      <c r="A28" s="31">
        <v>26</v>
      </c>
      <c r="B28" s="37">
        <v>26</v>
      </c>
      <c r="C28" s="33">
        <v>12.35</v>
      </c>
      <c r="D28" s="25">
        <f t="shared" si="3"/>
        <v>4.6675090853334069</v>
      </c>
      <c r="E28" s="19">
        <f t="shared" si="4"/>
        <v>-4.4864830350515104E-2</v>
      </c>
      <c r="F28" s="19">
        <f t="shared" si="0"/>
        <v>-0.99899306654131459</v>
      </c>
      <c r="G28" s="19">
        <f t="shared" si="1"/>
        <v>-0.55408065482886149</v>
      </c>
      <c r="H28" s="26">
        <f t="shared" si="2"/>
        <v>-12.337564371785234</v>
      </c>
      <c r="I28" s="1"/>
    </row>
    <row r="29" spans="1:22" ht="15" customHeight="1" x14ac:dyDescent="0.25">
      <c r="A29" s="31">
        <v>27</v>
      </c>
      <c r="B29" s="38">
        <v>29</v>
      </c>
      <c r="C29" s="33">
        <v>12.35</v>
      </c>
      <c r="D29" s="25">
        <f t="shared" si="3"/>
        <v>4.847028665538538</v>
      </c>
      <c r="E29" s="19">
        <f t="shared" si="4"/>
        <v>0.1342332658176553</v>
      </c>
      <c r="F29" s="19">
        <f t="shared" si="0"/>
        <v>-0.99094976176793481</v>
      </c>
      <c r="G29" s="19">
        <f t="shared" si="1"/>
        <v>1.6577808328480428</v>
      </c>
      <c r="H29" s="26">
        <f t="shared" si="2"/>
        <v>-12.238229557833995</v>
      </c>
      <c r="I29" s="1"/>
    </row>
    <row r="30" spans="1:22" ht="15" customHeight="1" x14ac:dyDescent="0.25">
      <c r="A30" s="31">
        <v>28</v>
      </c>
      <c r="B30" s="37">
        <v>35</v>
      </c>
      <c r="C30" s="33">
        <v>12.35</v>
      </c>
      <c r="D30" s="25">
        <f t="shared" si="3"/>
        <v>5.026548245743669</v>
      </c>
      <c r="E30" s="19">
        <f t="shared" si="4"/>
        <v>0.30901699437494723</v>
      </c>
      <c r="F30" s="19">
        <f t="shared" si="0"/>
        <v>-0.95105651629515364</v>
      </c>
      <c r="G30" s="19">
        <f t="shared" si="1"/>
        <v>3.816359880530598</v>
      </c>
      <c r="H30" s="26">
        <f t="shared" si="2"/>
        <v>-11.745547976245147</v>
      </c>
      <c r="I30" s="1"/>
    </row>
    <row r="31" spans="1:22" ht="15" customHeight="1" x14ac:dyDescent="0.25">
      <c r="A31" s="31">
        <v>29</v>
      </c>
      <c r="B31" s="38">
        <v>19</v>
      </c>
      <c r="C31" s="33">
        <v>12.4</v>
      </c>
      <c r="D31" s="25">
        <f t="shared" si="3"/>
        <v>5.2060678259488</v>
      </c>
      <c r="E31" s="19">
        <f t="shared" si="4"/>
        <v>0.47386866247299847</v>
      </c>
      <c r="F31" s="19">
        <f t="shared" si="0"/>
        <v>-0.88059553185673811</v>
      </c>
      <c r="G31" s="19">
        <f t="shared" si="1"/>
        <v>5.8759714146651811</v>
      </c>
      <c r="H31" s="26">
        <f t="shared" si="2"/>
        <v>-10.919384595023553</v>
      </c>
      <c r="I31" s="1"/>
    </row>
    <row r="32" spans="1:22" ht="15" customHeight="1" x14ac:dyDescent="0.25">
      <c r="A32" s="31">
        <v>30</v>
      </c>
      <c r="B32" s="37">
        <v>31</v>
      </c>
      <c r="C32" s="33">
        <v>12.4</v>
      </c>
      <c r="D32" s="25">
        <f t="shared" si="3"/>
        <v>5.3855874061539311</v>
      </c>
      <c r="E32" s="19">
        <f t="shared" si="4"/>
        <v>0.62348980185873337</v>
      </c>
      <c r="F32" s="19">
        <f t="shared" si="0"/>
        <v>-0.78183148246802991</v>
      </c>
      <c r="G32" s="19">
        <f t="shared" si="1"/>
        <v>7.7312735430482942</v>
      </c>
      <c r="H32" s="26">
        <f t="shared" si="2"/>
        <v>-9.6947103826035708</v>
      </c>
      <c r="I32" s="1"/>
    </row>
    <row r="33" spans="1:9" ht="15" customHeight="1" x14ac:dyDescent="0.25">
      <c r="A33" s="31">
        <v>31</v>
      </c>
      <c r="B33" s="38">
        <v>4</v>
      </c>
      <c r="C33" s="33">
        <v>12.5</v>
      </c>
      <c r="D33" s="25">
        <f t="shared" si="3"/>
        <v>5.5651069863590621</v>
      </c>
      <c r="E33" s="19">
        <f t="shared" si="4"/>
        <v>0.75307146600361075</v>
      </c>
      <c r="F33" s="19">
        <f t="shared" si="0"/>
        <v>-0.65793872593971281</v>
      </c>
      <c r="G33" s="19">
        <f t="shared" si="1"/>
        <v>9.4133933250451349</v>
      </c>
      <c r="H33" s="26">
        <f t="shared" si="2"/>
        <v>-8.2242340742464108</v>
      </c>
      <c r="I33" s="1"/>
    </row>
    <row r="34" spans="1:9" ht="15" customHeight="1" x14ac:dyDescent="0.25">
      <c r="A34" s="31">
        <v>32</v>
      </c>
      <c r="B34" s="37">
        <v>5</v>
      </c>
      <c r="C34" s="34">
        <v>12.7</v>
      </c>
      <c r="D34" s="25">
        <f t="shared" si="3"/>
        <v>5.7446265665641931</v>
      </c>
      <c r="E34" s="19">
        <f t="shared" si="4"/>
        <v>0.85844879360186599</v>
      </c>
      <c r="F34" s="19">
        <f t="shared" si="0"/>
        <v>-0.51289927740590635</v>
      </c>
      <c r="G34" s="19">
        <f t="shared" si="1"/>
        <v>10.902299678743697</v>
      </c>
      <c r="H34" s="26">
        <f t="shared" si="2"/>
        <v>-6.5138208230550099</v>
      </c>
      <c r="I34" s="1"/>
    </row>
    <row r="35" spans="1:9" ht="15" customHeight="1" x14ac:dyDescent="0.25">
      <c r="A35" s="31">
        <v>33</v>
      </c>
      <c r="B35" s="38">
        <v>21</v>
      </c>
      <c r="C35" s="33">
        <v>12.7</v>
      </c>
      <c r="D35" s="25">
        <f t="shared" si="3"/>
        <v>5.9241461467693242</v>
      </c>
      <c r="E35" s="19">
        <f t="shared" si="4"/>
        <v>0.93623487063973709</v>
      </c>
      <c r="F35" s="19">
        <f t="shared" si="0"/>
        <v>-0.35137482408134291</v>
      </c>
      <c r="G35" s="19">
        <f t="shared" si="1"/>
        <v>11.89018285712466</v>
      </c>
      <c r="H35" s="26">
        <f t="shared" si="2"/>
        <v>-4.4624602658330543</v>
      </c>
      <c r="I35" s="1"/>
    </row>
    <row r="36" spans="1:9" ht="15" customHeight="1" x14ac:dyDescent="0.25">
      <c r="A36" s="31">
        <v>34</v>
      </c>
      <c r="B36" s="37">
        <v>33</v>
      </c>
      <c r="C36" s="34">
        <v>12.7</v>
      </c>
      <c r="D36" s="25">
        <f t="shared" si="3"/>
        <v>6.1036657269744552</v>
      </c>
      <c r="E36" s="19">
        <f t="shared" si="4"/>
        <v>0.98392958859862967</v>
      </c>
      <c r="F36" s="19">
        <f t="shared" si="0"/>
        <v>-0.17855689479863687</v>
      </c>
      <c r="G36" s="19">
        <f>C36*E36</f>
        <v>12.495905775202596</v>
      </c>
      <c r="H36" s="26">
        <f t="shared" si="2"/>
        <v>-2.2676725639426882</v>
      </c>
    </row>
    <row r="37" spans="1:9" ht="15" customHeight="1" thickBot="1" x14ac:dyDescent="0.3">
      <c r="A37" s="32">
        <v>35</v>
      </c>
      <c r="B37" s="39">
        <v>13</v>
      </c>
      <c r="C37" s="35">
        <v>12.8</v>
      </c>
      <c r="D37" s="27">
        <f t="shared" si="3"/>
        <v>6.2831853071795862</v>
      </c>
      <c r="E37" s="28">
        <f t="shared" si="4"/>
        <v>1</v>
      </c>
      <c r="F37" s="28">
        <f t="shared" si="0"/>
        <v>-2.45029690981724E-16</v>
      </c>
      <c r="G37" s="28">
        <f>C37*E37</f>
        <v>12.8</v>
      </c>
      <c r="H37" s="29">
        <f>C37*F37</f>
        <v>-3.1363800445660672E-15</v>
      </c>
    </row>
    <row r="38" spans="1:9" x14ac:dyDescent="0.25">
      <c r="B38" s="21" t="s">
        <v>19</v>
      </c>
      <c r="C38" s="22">
        <f>MIN(C3:C37)</f>
        <v>11.55</v>
      </c>
    </row>
    <row r="39" spans="1:9" x14ac:dyDescent="0.25">
      <c r="B39" s="21" t="s">
        <v>20</v>
      </c>
      <c r="C39" s="22">
        <f>MAX(C3:C37)</f>
        <v>12.8</v>
      </c>
    </row>
    <row r="40" spans="1:9" x14ac:dyDescent="0.25">
      <c r="B40" s="21" t="s">
        <v>21</v>
      </c>
      <c r="C40" s="22">
        <f>AVERAGE(C3:C37)</f>
        <v>12.14714285714286</v>
      </c>
    </row>
    <row r="41" spans="1:9" x14ac:dyDescent="0.25">
      <c r="B41" s="21" t="s">
        <v>22</v>
      </c>
      <c r="C41" s="22">
        <f>C39-C38</f>
        <v>1.25</v>
      </c>
    </row>
  </sheetData>
  <mergeCells count="10">
    <mergeCell ref="G1:G2"/>
    <mergeCell ref="H1:H2"/>
    <mergeCell ref="J1:K1"/>
    <mergeCell ref="J2:K2"/>
    <mergeCell ref="A1:A2"/>
    <mergeCell ref="B1:B2"/>
    <mergeCell ref="C1:C2"/>
    <mergeCell ref="D1:D2"/>
    <mergeCell ref="E1:E2"/>
    <mergeCell ref="F1:F2"/>
  </mergeCells>
  <conditionalFormatting sqref="C3:C35">
    <cfRule type="dataBar" priority="4">
      <dataBar>
        <cfvo type="min"/>
        <cfvo type="max"/>
        <color rgb="FF638EC6"/>
      </dataBar>
    </cfRule>
  </conditionalFormatting>
  <conditionalFormatting sqref="C37">
    <cfRule type="dataBar" priority="3">
      <dataBar>
        <cfvo type="min"/>
        <cfvo type="max"/>
        <color rgb="FF638EC6"/>
      </dataBar>
    </cfRule>
  </conditionalFormatting>
  <conditionalFormatting sqref="C36">
    <cfRule type="dataBar" priority="2">
      <dataBar>
        <cfvo type="min"/>
        <cfvo type="max"/>
        <color rgb="FF638EC6"/>
      </dataBar>
    </cfRule>
  </conditionalFormatting>
  <conditionalFormatting sqref="C3:C37">
    <cfRule type="dataBar" priority="1">
      <dataBar>
        <cfvo type="min"/>
        <cfvo type="max"/>
        <color rgb="FF63C384"/>
      </dataBar>
    </cfRule>
  </conditionalFormatting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V41"/>
  <sheetViews>
    <sheetView workbookViewId="0">
      <selection activeCell="B3" sqref="B3:C37"/>
    </sheetView>
  </sheetViews>
  <sheetFormatPr baseColWidth="10" defaultRowHeight="15.75" x14ac:dyDescent="0.25"/>
  <cols>
    <col min="1" max="1" width="17.42578125" style="21" customWidth="1"/>
    <col min="2" max="2" width="17.140625" style="21" customWidth="1"/>
    <col min="3" max="3" width="14" style="21" customWidth="1"/>
    <col min="4" max="4" width="9.5703125" style="20" customWidth="1"/>
    <col min="5" max="6" width="4.5703125" style="20" bestFit="1" customWidth="1"/>
    <col min="7" max="7" width="10" style="20" bestFit="1" customWidth="1"/>
    <col min="8" max="8" width="9.7109375" style="20" bestFit="1" customWidth="1"/>
    <col min="9" max="9" width="16.85546875" customWidth="1"/>
    <col min="10" max="10" width="24.7109375" customWidth="1"/>
    <col min="11" max="11" width="15" customWidth="1"/>
    <col min="12" max="12" width="9" customWidth="1"/>
    <col min="13" max="13" width="22.85546875" customWidth="1"/>
    <col min="15" max="15" width="6.5703125" customWidth="1"/>
  </cols>
  <sheetData>
    <row r="1" spans="1:22" ht="15" x14ac:dyDescent="0.25">
      <c r="A1" s="94" t="s">
        <v>15</v>
      </c>
      <c r="B1" s="96" t="s">
        <v>14</v>
      </c>
      <c r="C1" s="98" t="s">
        <v>13</v>
      </c>
      <c r="D1" s="100" t="s">
        <v>0</v>
      </c>
      <c r="E1" s="87" t="s">
        <v>1</v>
      </c>
      <c r="F1" s="87" t="s">
        <v>2</v>
      </c>
      <c r="G1" s="87" t="s">
        <v>17</v>
      </c>
      <c r="H1" s="89" t="s">
        <v>18</v>
      </c>
      <c r="I1" s="1"/>
      <c r="J1" s="91" t="s">
        <v>16</v>
      </c>
      <c r="K1" s="92"/>
      <c r="L1" s="2">
        <v>35</v>
      </c>
      <c r="M1" s="3"/>
      <c r="N1" s="3"/>
      <c r="O1" s="4"/>
      <c r="P1" s="4"/>
      <c r="Q1" s="4"/>
      <c r="R1" s="4"/>
      <c r="S1" s="4"/>
      <c r="T1" s="4"/>
      <c r="U1" s="4"/>
      <c r="V1" s="4"/>
    </row>
    <row r="2" spans="1:22" thickBot="1" x14ac:dyDescent="0.3">
      <c r="A2" s="95"/>
      <c r="B2" s="97"/>
      <c r="C2" s="99"/>
      <c r="D2" s="101"/>
      <c r="E2" s="88"/>
      <c r="F2" s="88"/>
      <c r="G2" s="88"/>
      <c r="H2" s="90"/>
      <c r="I2" s="1"/>
      <c r="J2" s="91"/>
      <c r="K2" s="93"/>
      <c r="L2" s="17"/>
      <c r="M2" s="16"/>
      <c r="N2" s="3"/>
      <c r="O2" s="5"/>
      <c r="P2" s="5"/>
      <c r="Q2" s="5"/>
      <c r="R2" s="5"/>
      <c r="S2" s="5"/>
      <c r="T2" s="5"/>
      <c r="U2" s="5"/>
      <c r="V2" s="5"/>
    </row>
    <row r="3" spans="1:22" ht="15" customHeight="1" thickBot="1" x14ac:dyDescent="0.3">
      <c r="A3" s="30">
        <v>1</v>
      </c>
      <c r="B3" s="36">
        <v>1</v>
      </c>
      <c r="C3" s="44">
        <v>11.55</v>
      </c>
      <c r="D3" s="45">
        <f>(2*PI()/$L$1)</f>
        <v>0.17951958020513104</v>
      </c>
      <c r="E3" s="46">
        <f>COS(D3)</f>
        <v>0.98392958859862967</v>
      </c>
      <c r="F3" s="46">
        <f t="shared" ref="F3:F37" si="0">SIN(D3)</f>
        <v>0.17855689479863665</v>
      </c>
      <c r="G3" s="46">
        <f t="shared" ref="G3:G37" si="1">C3*E3</f>
        <v>11.364386748314173</v>
      </c>
      <c r="H3" s="47">
        <f t="shared" ref="H3:H37" si="2">C3*F3</f>
        <v>2.0623321349242536</v>
      </c>
      <c r="I3" s="1"/>
      <c r="J3" s="6"/>
      <c r="K3" s="7"/>
      <c r="L3" s="7"/>
      <c r="M3" s="7" t="s">
        <v>4</v>
      </c>
      <c r="N3" s="7" t="s">
        <v>5</v>
      </c>
      <c r="O3" s="3"/>
      <c r="P3" s="3"/>
      <c r="Q3" s="3"/>
      <c r="R3" s="3"/>
      <c r="S3" s="3"/>
      <c r="T3" s="3"/>
      <c r="U3" s="3"/>
      <c r="V3" s="3"/>
    </row>
    <row r="4" spans="1:22" ht="15" customHeight="1" thickBot="1" x14ac:dyDescent="0.3">
      <c r="A4" s="31">
        <v>2</v>
      </c>
      <c r="B4" s="37">
        <v>15</v>
      </c>
      <c r="C4" s="33">
        <v>11.6</v>
      </c>
      <c r="D4" s="23">
        <f t="shared" ref="D4:D37" si="3">(2*PI()/$L$1)+D3</f>
        <v>0.35903916041026207</v>
      </c>
      <c r="E4" s="18">
        <f t="shared" ref="E4:E37" si="4">COS(D4)</f>
        <v>0.9362348706397372</v>
      </c>
      <c r="F4" s="18">
        <f t="shared" si="0"/>
        <v>0.35137482408134268</v>
      </c>
      <c r="G4" s="18">
        <f t="shared" si="1"/>
        <v>10.860324499420951</v>
      </c>
      <c r="H4" s="24">
        <f t="shared" si="2"/>
        <v>4.0759479593435755</v>
      </c>
      <c r="I4" s="1"/>
      <c r="J4" s="6" t="s">
        <v>3</v>
      </c>
      <c r="K4" s="11">
        <f>SUM(G3:G37)</f>
        <v>1.1832467987458433</v>
      </c>
      <c r="L4" s="11">
        <f>SUM(H3:H37)</f>
        <v>-5.1963490213538375</v>
      </c>
      <c r="M4" s="11">
        <f>L4/K7</f>
        <v>-0.97504119320001903</v>
      </c>
      <c r="N4" s="11">
        <f>K4/K7</f>
        <v>0.22202403375104032</v>
      </c>
      <c r="O4" s="3"/>
      <c r="P4" s="3"/>
      <c r="Q4" s="3"/>
      <c r="R4" s="3"/>
      <c r="S4" s="3"/>
      <c r="T4" s="3"/>
      <c r="U4" s="3"/>
      <c r="V4" s="3"/>
    </row>
    <row r="5" spans="1:22" ht="15" customHeight="1" thickBot="1" x14ac:dyDescent="0.3">
      <c r="A5" s="31">
        <v>3</v>
      </c>
      <c r="B5" s="38">
        <v>14</v>
      </c>
      <c r="C5" s="33">
        <v>11.75</v>
      </c>
      <c r="D5" s="23">
        <f t="shared" si="3"/>
        <v>0.53855874061539311</v>
      </c>
      <c r="E5" s="18">
        <f t="shared" si="4"/>
        <v>0.8584487936018661</v>
      </c>
      <c r="F5" s="18">
        <f t="shared" si="0"/>
        <v>0.51289927740590613</v>
      </c>
      <c r="G5" s="18">
        <f t="shared" si="1"/>
        <v>10.086773324821927</v>
      </c>
      <c r="H5" s="24">
        <f t="shared" si="2"/>
        <v>6.0265665095193972</v>
      </c>
      <c r="I5" s="1"/>
      <c r="J5" s="6"/>
      <c r="K5" s="11">
        <f>POWER(K4,2)</f>
        <v>1.4000729867422861</v>
      </c>
      <c r="L5" s="11">
        <f>POWER(L4,2)</f>
        <v>27.002043151724983</v>
      </c>
      <c r="M5" s="11">
        <f>ASIN(M4)</f>
        <v>-1.3469065008382051</v>
      </c>
      <c r="N5" s="11">
        <f>ACOS(N4)</f>
        <v>1.3469065008382046</v>
      </c>
      <c r="O5" s="3"/>
      <c r="P5" s="3"/>
      <c r="Q5" s="3"/>
      <c r="R5" s="3"/>
      <c r="S5" s="3"/>
      <c r="T5" s="3"/>
      <c r="U5" s="3"/>
      <c r="V5" s="3"/>
    </row>
    <row r="6" spans="1:22" ht="15" customHeight="1" thickBot="1" x14ac:dyDescent="0.3">
      <c r="A6" s="31">
        <v>4</v>
      </c>
      <c r="B6" s="37">
        <v>2</v>
      </c>
      <c r="C6" s="33">
        <v>11.8</v>
      </c>
      <c r="D6" s="23">
        <f t="shared" si="3"/>
        <v>0.71807832082052414</v>
      </c>
      <c r="E6" s="18">
        <f t="shared" si="4"/>
        <v>0.75307146600361097</v>
      </c>
      <c r="F6" s="18">
        <f t="shared" si="0"/>
        <v>0.65793872593971259</v>
      </c>
      <c r="G6" s="18">
        <f t="shared" si="1"/>
        <v>8.8862432988426097</v>
      </c>
      <c r="H6" s="24">
        <f t="shared" si="2"/>
        <v>7.7636769660886094</v>
      </c>
      <c r="I6" s="1"/>
      <c r="J6" s="6"/>
      <c r="K6" s="7"/>
      <c r="L6" s="7"/>
      <c r="M6" s="7" t="s">
        <v>6</v>
      </c>
      <c r="N6" s="11">
        <f>ACOS(N4)*180/PI()</f>
        <v>77.172057896763008</v>
      </c>
      <c r="O6" s="3"/>
      <c r="P6" s="3"/>
      <c r="Q6" s="3"/>
      <c r="R6" s="3"/>
      <c r="S6" s="3"/>
      <c r="T6" s="3"/>
      <c r="U6" s="3"/>
      <c r="V6" s="3"/>
    </row>
    <row r="7" spans="1:22" ht="15" customHeight="1" thickBot="1" x14ac:dyDescent="0.3">
      <c r="A7" s="31">
        <v>5</v>
      </c>
      <c r="B7" s="38">
        <v>3</v>
      </c>
      <c r="C7" s="33">
        <v>11.85</v>
      </c>
      <c r="D7" s="23">
        <f t="shared" si="3"/>
        <v>0.89759790102565518</v>
      </c>
      <c r="E7" s="18">
        <f t="shared" si="4"/>
        <v>0.62348980185873359</v>
      </c>
      <c r="F7" s="18">
        <f t="shared" si="0"/>
        <v>0.7818314824680298</v>
      </c>
      <c r="G7" s="18">
        <f t="shared" si="1"/>
        <v>7.3883541520259932</v>
      </c>
      <c r="H7" s="24">
        <f t="shared" si="2"/>
        <v>9.2647030672461526</v>
      </c>
      <c r="I7" s="1"/>
      <c r="J7" s="10" t="s">
        <v>7</v>
      </c>
      <c r="K7" s="74">
        <f>SQRT(K5+L5)</f>
        <v>5.3293635772451546</v>
      </c>
      <c r="L7" s="12" t="s">
        <v>8</v>
      </c>
      <c r="M7" s="43" t="s">
        <v>9</v>
      </c>
      <c r="N7" s="11">
        <f>IF(M4&gt;0,N6,360-(N6))</f>
        <v>282.82794210323698</v>
      </c>
      <c r="O7" s="12" t="s">
        <v>10</v>
      </c>
      <c r="P7" s="3"/>
      <c r="Q7" s="3"/>
      <c r="R7" s="3"/>
      <c r="S7" s="3"/>
      <c r="T7" s="3"/>
      <c r="U7" s="3"/>
      <c r="V7" s="3"/>
    </row>
    <row r="8" spans="1:22" ht="15" customHeight="1" thickBot="1" x14ac:dyDescent="0.3">
      <c r="A8" s="31">
        <v>6</v>
      </c>
      <c r="B8" s="37">
        <v>7</v>
      </c>
      <c r="C8" s="33">
        <v>11.9</v>
      </c>
      <c r="D8" s="23">
        <f t="shared" si="3"/>
        <v>1.0771174812307862</v>
      </c>
      <c r="E8" s="18">
        <f t="shared" si="4"/>
        <v>0.47386866247299869</v>
      </c>
      <c r="F8" s="18">
        <f t="shared" si="0"/>
        <v>0.880595531856738</v>
      </c>
      <c r="G8" s="18">
        <f t="shared" si="1"/>
        <v>5.6390370834286845</v>
      </c>
      <c r="H8" s="24">
        <f t="shared" si="2"/>
        <v>10.479086829095182</v>
      </c>
      <c r="I8" s="13"/>
      <c r="J8" s="10" t="s">
        <v>11</v>
      </c>
      <c r="K8" s="40">
        <v>0</v>
      </c>
      <c r="L8" s="12" t="s">
        <v>8</v>
      </c>
      <c r="M8" s="41"/>
      <c r="N8" s="1"/>
      <c r="O8" s="42"/>
      <c r="P8" s="4"/>
      <c r="Q8" s="3"/>
      <c r="R8" s="3"/>
      <c r="S8" s="3"/>
      <c r="T8" s="3"/>
      <c r="U8" s="3"/>
      <c r="V8" s="3"/>
    </row>
    <row r="9" spans="1:22" ht="15" customHeight="1" x14ac:dyDescent="0.25">
      <c r="A9" s="31">
        <v>7</v>
      </c>
      <c r="B9" s="38">
        <v>12</v>
      </c>
      <c r="C9" s="33">
        <v>11.9</v>
      </c>
      <c r="D9" s="23">
        <f t="shared" si="3"/>
        <v>1.2566370614359172</v>
      </c>
      <c r="E9" s="18">
        <f>COS(D9)</f>
        <v>0.30901699437494745</v>
      </c>
      <c r="F9" s="18">
        <f t="shared" si="0"/>
        <v>0.95105651629515353</v>
      </c>
      <c r="G9" s="18">
        <f t="shared" si="1"/>
        <v>3.6773022330618748</v>
      </c>
      <c r="H9" s="24">
        <f t="shared" si="2"/>
        <v>11.317572543912327</v>
      </c>
      <c r="I9" s="13"/>
      <c r="J9" s="41"/>
      <c r="K9" s="1"/>
      <c r="L9" s="42"/>
      <c r="M9" s="41"/>
      <c r="N9" s="1"/>
      <c r="O9" s="42"/>
      <c r="P9" s="4"/>
      <c r="Q9" s="3"/>
      <c r="R9" s="3"/>
      <c r="S9" s="3"/>
      <c r="T9" s="3"/>
      <c r="U9" s="3"/>
      <c r="V9" s="3"/>
    </row>
    <row r="10" spans="1:22" ht="15" customHeight="1" x14ac:dyDescent="0.25">
      <c r="A10" s="31">
        <v>8</v>
      </c>
      <c r="B10" s="37">
        <v>20</v>
      </c>
      <c r="C10" s="33">
        <v>11.9</v>
      </c>
      <c r="D10" s="23">
        <f t="shared" si="3"/>
        <v>1.4361566416410483</v>
      </c>
      <c r="E10" s="18">
        <f t="shared" si="4"/>
        <v>0.13423326581765554</v>
      </c>
      <c r="F10" s="18">
        <f t="shared" si="0"/>
        <v>0.9909497617679347</v>
      </c>
      <c r="G10" s="18">
        <f t="shared" si="1"/>
        <v>1.5973758632301009</v>
      </c>
      <c r="H10" s="24">
        <f t="shared" si="2"/>
        <v>11.792302165038423</v>
      </c>
      <c r="Q10" s="3"/>
      <c r="R10" s="3"/>
      <c r="S10" s="3"/>
      <c r="T10" s="3"/>
      <c r="U10" s="3"/>
      <c r="V10" s="3"/>
    </row>
    <row r="11" spans="1:22" ht="15" customHeight="1" x14ac:dyDescent="0.25">
      <c r="A11" s="31">
        <v>9</v>
      </c>
      <c r="B11" s="38">
        <v>23</v>
      </c>
      <c r="C11" s="33">
        <v>11.9</v>
      </c>
      <c r="D11" s="23">
        <f t="shared" si="3"/>
        <v>1.6156762218461793</v>
      </c>
      <c r="E11" s="18">
        <f t="shared" si="4"/>
        <v>-4.4864830350514862E-2</v>
      </c>
      <c r="F11" s="18">
        <f t="shared" si="0"/>
        <v>0.9989930665413147</v>
      </c>
      <c r="G11" s="18">
        <f t="shared" si="1"/>
        <v>-0.53389148117112684</v>
      </c>
      <c r="H11" s="24">
        <f t="shared" si="2"/>
        <v>11.888017491841646</v>
      </c>
      <c r="Q11" s="3"/>
      <c r="R11" s="3"/>
      <c r="S11" s="3"/>
      <c r="T11" s="3"/>
      <c r="U11" s="3"/>
      <c r="V11" s="3"/>
    </row>
    <row r="12" spans="1:22" ht="15" customHeight="1" x14ac:dyDescent="0.25">
      <c r="A12" s="31">
        <v>10</v>
      </c>
      <c r="B12" s="37">
        <v>32</v>
      </c>
      <c r="C12" s="33">
        <v>11.9</v>
      </c>
      <c r="D12" s="23">
        <f t="shared" si="3"/>
        <v>1.7951958020513104</v>
      </c>
      <c r="E12" s="18">
        <f t="shared" si="4"/>
        <v>-0.22252093395631434</v>
      </c>
      <c r="F12" s="18">
        <f t="shared" si="0"/>
        <v>0.97492791218182362</v>
      </c>
      <c r="G12" s="18">
        <f t="shared" si="1"/>
        <v>-2.6479991140801409</v>
      </c>
      <c r="H12" s="24">
        <f t="shared" si="2"/>
        <v>11.601642154963701</v>
      </c>
      <c r="Q12" s="3"/>
      <c r="R12" s="3"/>
      <c r="S12" s="3"/>
      <c r="T12" s="3"/>
      <c r="U12" s="3"/>
      <c r="V12" s="3"/>
    </row>
    <row r="13" spans="1:22" ht="15" customHeight="1" x14ac:dyDescent="0.25">
      <c r="A13" s="31">
        <v>11</v>
      </c>
      <c r="B13" s="38">
        <v>34</v>
      </c>
      <c r="C13" s="33">
        <v>11.9</v>
      </c>
      <c r="D13" s="23">
        <f t="shared" si="3"/>
        <v>1.9747153822564414</v>
      </c>
      <c r="E13" s="18">
        <f t="shared" si="4"/>
        <v>-0.39302503165392355</v>
      </c>
      <c r="F13" s="18">
        <f t="shared" si="0"/>
        <v>0.91952777255145068</v>
      </c>
      <c r="G13" s="18">
        <f t="shared" si="1"/>
        <v>-4.67699787668169</v>
      </c>
      <c r="H13" s="24">
        <f t="shared" si="2"/>
        <v>10.942380493362263</v>
      </c>
      <c r="I13" s="1"/>
      <c r="J13" s="8"/>
      <c r="K13" s="9"/>
      <c r="L13" s="8"/>
      <c r="M13" s="3"/>
      <c r="N13" s="3"/>
      <c r="O13" s="3"/>
      <c r="P13" s="3"/>
      <c r="Q13" s="3"/>
      <c r="R13" s="3"/>
      <c r="S13" s="3"/>
      <c r="T13" s="3"/>
      <c r="U13" s="3"/>
      <c r="V13" s="3"/>
    </row>
    <row r="14" spans="1:22" ht="15" customHeight="1" x14ac:dyDescent="0.25">
      <c r="A14" s="31">
        <v>12</v>
      </c>
      <c r="B14" s="37">
        <v>8</v>
      </c>
      <c r="C14" s="33">
        <v>12</v>
      </c>
      <c r="D14" s="23">
        <f t="shared" si="3"/>
        <v>2.1542349624615724</v>
      </c>
      <c r="E14" s="18">
        <f t="shared" si="4"/>
        <v>-0.55089698145210242</v>
      </c>
      <c r="F14" s="18">
        <f t="shared" si="0"/>
        <v>0.83457325372130264</v>
      </c>
      <c r="G14" s="18">
        <f t="shared" si="1"/>
        <v>-6.6107637774252286</v>
      </c>
      <c r="H14" s="24">
        <f t="shared" si="2"/>
        <v>10.014879044655633</v>
      </c>
      <c r="I14" s="1"/>
      <c r="J14" s="8"/>
      <c r="K14" s="9"/>
      <c r="L14" s="8"/>
      <c r="M14" s="3"/>
      <c r="N14" s="3"/>
      <c r="O14" s="3"/>
      <c r="P14" s="3"/>
      <c r="Q14" s="3"/>
      <c r="R14" s="3"/>
      <c r="S14" s="3"/>
      <c r="T14" s="3"/>
      <c r="U14" s="3"/>
      <c r="V14" s="3"/>
    </row>
    <row r="15" spans="1:22" ht="15" customHeight="1" x14ac:dyDescent="0.25">
      <c r="A15" s="31">
        <v>13</v>
      </c>
      <c r="B15" s="38">
        <v>9</v>
      </c>
      <c r="C15" s="33">
        <v>12</v>
      </c>
      <c r="D15" s="23">
        <f t="shared" si="3"/>
        <v>2.3337545426667035</v>
      </c>
      <c r="E15" s="18">
        <f t="shared" si="4"/>
        <v>-0.69106264898686465</v>
      </c>
      <c r="F15" s="18">
        <f t="shared" si="0"/>
        <v>0.72279486382739155</v>
      </c>
      <c r="G15" s="18">
        <f t="shared" si="1"/>
        <v>-8.2927517878423753</v>
      </c>
      <c r="H15" s="24">
        <f t="shared" si="2"/>
        <v>8.6735383659286995</v>
      </c>
      <c r="I15" s="1"/>
      <c r="J15" s="8"/>
      <c r="K15" s="9"/>
      <c r="L15" s="8"/>
      <c r="M15" s="3"/>
      <c r="N15" s="3"/>
      <c r="O15" s="3"/>
      <c r="P15" s="3"/>
      <c r="Q15" s="3"/>
      <c r="R15" s="3"/>
      <c r="S15" s="3"/>
      <c r="T15" s="3"/>
      <c r="U15" s="3"/>
      <c r="V15" s="3"/>
    </row>
    <row r="16" spans="1:22" ht="15" customHeight="1" x14ac:dyDescent="0.25">
      <c r="A16" s="31">
        <v>14</v>
      </c>
      <c r="B16" s="37">
        <v>24</v>
      </c>
      <c r="C16" s="33">
        <v>12</v>
      </c>
      <c r="D16" s="23">
        <f t="shared" si="3"/>
        <v>2.5132741228718345</v>
      </c>
      <c r="E16" s="18">
        <f t="shared" si="4"/>
        <v>-0.80901699437494734</v>
      </c>
      <c r="F16" s="18">
        <f t="shared" si="0"/>
        <v>0.58778525229247325</v>
      </c>
      <c r="G16" s="18">
        <f t="shared" si="1"/>
        <v>-9.7082039324993676</v>
      </c>
      <c r="H16" s="24">
        <f t="shared" si="2"/>
        <v>7.0534230275096785</v>
      </c>
      <c r="I16" s="3"/>
      <c r="J16" s="8"/>
      <c r="K16" s="9"/>
      <c r="L16" s="8"/>
      <c r="M16" s="3"/>
      <c r="N16" s="3"/>
      <c r="O16" s="3"/>
      <c r="P16" s="3"/>
      <c r="Q16" s="3"/>
      <c r="R16" s="3"/>
      <c r="S16" s="3"/>
      <c r="T16" s="3"/>
      <c r="U16" s="3"/>
      <c r="V16" s="3"/>
    </row>
    <row r="17" spans="1:22" ht="15" customHeight="1" thickBot="1" x14ac:dyDescent="0.3">
      <c r="A17" s="31">
        <v>15</v>
      </c>
      <c r="B17" s="38">
        <v>25</v>
      </c>
      <c r="C17" s="33">
        <v>12</v>
      </c>
      <c r="D17" s="23">
        <f t="shared" si="3"/>
        <v>2.6927937030769655</v>
      </c>
      <c r="E17" s="18">
        <f t="shared" si="4"/>
        <v>-0.90096886790241903</v>
      </c>
      <c r="F17" s="18">
        <f t="shared" si="0"/>
        <v>0.43388373911755823</v>
      </c>
      <c r="G17" s="18">
        <f t="shared" si="1"/>
        <v>-10.811626414829028</v>
      </c>
      <c r="H17" s="24">
        <f t="shared" si="2"/>
        <v>5.2066048694106986</v>
      </c>
      <c r="I17" s="3"/>
      <c r="J17" s="8"/>
      <c r="K17" s="9"/>
      <c r="L17" s="8"/>
      <c r="M17" s="3"/>
      <c r="N17" s="3"/>
      <c r="O17" s="3"/>
      <c r="P17" s="3"/>
      <c r="Q17" s="3"/>
      <c r="R17" s="3"/>
      <c r="S17" s="3"/>
      <c r="T17" s="3"/>
      <c r="U17" s="3"/>
      <c r="V17" s="3"/>
    </row>
    <row r="18" spans="1:22" ht="15" customHeight="1" thickBot="1" x14ac:dyDescent="0.3">
      <c r="A18" s="31">
        <v>16</v>
      </c>
      <c r="B18" s="37">
        <v>28</v>
      </c>
      <c r="C18" s="33">
        <v>12.05</v>
      </c>
      <c r="D18" s="23">
        <f t="shared" si="3"/>
        <v>2.8723132832820966</v>
      </c>
      <c r="E18" s="18">
        <f t="shared" si="4"/>
        <v>-0.96396286069585324</v>
      </c>
      <c r="F18" s="18">
        <f t="shared" si="0"/>
        <v>0.26603684556667523</v>
      </c>
      <c r="G18" s="18">
        <f t="shared" si="1"/>
        <v>-11.615752471385033</v>
      </c>
      <c r="H18" s="24">
        <f t="shared" si="2"/>
        <v>3.2057439890784365</v>
      </c>
      <c r="I18" s="3"/>
      <c r="J18" s="14" t="s">
        <v>12</v>
      </c>
      <c r="K18" s="9"/>
      <c r="L18" s="8"/>
      <c r="M18" s="3"/>
      <c r="N18" s="3"/>
      <c r="O18" s="3"/>
      <c r="P18" s="3"/>
      <c r="Q18" s="3"/>
      <c r="R18" s="3"/>
      <c r="S18" s="3"/>
      <c r="T18" s="3"/>
      <c r="U18" s="3"/>
      <c r="V18" s="3"/>
    </row>
    <row r="19" spans="1:22" ht="15" customHeight="1" thickBot="1" x14ac:dyDescent="0.3">
      <c r="A19" s="31">
        <v>17</v>
      </c>
      <c r="B19" s="38">
        <v>17</v>
      </c>
      <c r="C19" s="33">
        <v>12.1</v>
      </c>
      <c r="D19" s="23">
        <f t="shared" si="3"/>
        <v>3.0518328634872276</v>
      </c>
      <c r="E19" s="18">
        <f t="shared" si="4"/>
        <v>-0.99597429399523907</v>
      </c>
      <c r="F19" s="18">
        <f t="shared" si="0"/>
        <v>8.963930890343362E-2</v>
      </c>
      <c r="G19" s="18">
        <f t="shared" si="1"/>
        <v>-12.051288957342392</v>
      </c>
      <c r="H19" s="24">
        <f t="shared" si="2"/>
        <v>1.0846356377315467</v>
      </c>
      <c r="I19" s="3"/>
      <c r="J19" s="15" t="s">
        <v>24</v>
      </c>
      <c r="K19" s="9"/>
      <c r="L19" s="8"/>
      <c r="M19" s="3"/>
      <c r="N19" s="3"/>
      <c r="O19" s="3"/>
      <c r="P19" s="3"/>
      <c r="Q19" s="3"/>
      <c r="R19" s="3"/>
      <c r="S19" s="3"/>
      <c r="T19" s="3"/>
      <c r="U19" s="3"/>
      <c r="V19" s="3"/>
    </row>
    <row r="20" spans="1:22" ht="15" customHeight="1" thickBot="1" x14ac:dyDescent="0.3">
      <c r="A20" s="31">
        <v>18</v>
      </c>
      <c r="B20" s="37">
        <v>18</v>
      </c>
      <c r="C20" s="33">
        <v>12.1</v>
      </c>
      <c r="D20" s="23">
        <f t="shared" si="3"/>
        <v>3.2313524436923586</v>
      </c>
      <c r="E20" s="18">
        <f t="shared" si="4"/>
        <v>-0.99597429399523907</v>
      </c>
      <c r="F20" s="18">
        <f t="shared" si="0"/>
        <v>-8.9639308903433371E-2</v>
      </c>
      <c r="G20" s="18">
        <f t="shared" si="1"/>
        <v>-12.051288957342392</v>
      </c>
      <c r="H20" s="24">
        <f t="shared" si="2"/>
        <v>-1.0846356377315438</v>
      </c>
      <c r="I20" s="3"/>
      <c r="J20" s="40" t="s">
        <v>23</v>
      </c>
      <c r="K20" s="9"/>
      <c r="L20" s="8"/>
      <c r="M20" s="3"/>
      <c r="N20" s="3"/>
      <c r="O20" s="3"/>
      <c r="P20" s="3"/>
      <c r="Q20" s="3"/>
      <c r="R20" s="3"/>
      <c r="S20" s="3"/>
      <c r="T20" s="3"/>
      <c r="U20" s="3"/>
      <c r="V20" s="3"/>
    </row>
    <row r="21" spans="1:22" ht="15" customHeight="1" x14ac:dyDescent="0.25">
      <c r="A21" s="31">
        <v>19</v>
      </c>
      <c r="B21" s="38">
        <v>30</v>
      </c>
      <c r="C21" s="33">
        <v>12.1</v>
      </c>
      <c r="D21" s="23">
        <f t="shared" si="3"/>
        <v>3.4108720238974897</v>
      </c>
      <c r="E21" s="18">
        <f t="shared" si="4"/>
        <v>-0.96396286069585335</v>
      </c>
      <c r="F21" s="18">
        <f t="shared" si="0"/>
        <v>-0.26603684556667501</v>
      </c>
      <c r="G21" s="18">
        <f t="shared" si="1"/>
        <v>-11.663950614419825</v>
      </c>
      <c r="H21" s="24">
        <f t="shared" si="2"/>
        <v>-3.2190458313567674</v>
      </c>
      <c r="I21" s="3"/>
      <c r="J21" s="8"/>
      <c r="K21" s="9"/>
      <c r="L21" s="8"/>
      <c r="M21" s="3"/>
      <c r="N21" s="3"/>
      <c r="O21" s="3"/>
      <c r="P21" s="3"/>
      <c r="Q21" s="3"/>
      <c r="R21" s="3"/>
      <c r="S21" s="3"/>
      <c r="T21" s="3"/>
      <c r="U21" s="3"/>
      <c r="V21" s="3"/>
    </row>
    <row r="22" spans="1:22" ht="15" customHeight="1" x14ac:dyDescent="0.25">
      <c r="A22" s="31">
        <v>20</v>
      </c>
      <c r="B22" s="37">
        <v>16</v>
      </c>
      <c r="C22" s="34">
        <v>12.15</v>
      </c>
      <c r="D22" s="25">
        <f t="shared" si="3"/>
        <v>3.5903916041026207</v>
      </c>
      <c r="E22" s="19">
        <f t="shared" si="4"/>
        <v>-0.90096886790241915</v>
      </c>
      <c r="F22" s="19">
        <f t="shared" si="0"/>
        <v>-0.43388373911755801</v>
      </c>
      <c r="G22" s="19">
        <f t="shared" si="1"/>
        <v>-10.946771745014393</v>
      </c>
      <c r="H22" s="26">
        <f t="shared" si="2"/>
        <v>-5.2716874302783303</v>
      </c>
      <c r="I22" s="3"/>
      <c r="J22" s="8"/>
      <c r="K22" s="9"/>
      <c r="L22" s="8"/>
      <c r="M22" s="3"/>
      <c r="N22" s="3"/>
      <c r="O22" s="3"/>
      <c r="P22" s="3"/>
      <c r="Q22" s="3"/>
      <c r="R22" s="3"/>
      <c r="S22" s="3"/>
      <c r="T22" s="3"/>
      <c r="U22" s="3"/>
      <c r="V22" s="3"/>
    </row>
    <row r="23" spans="1:22" ht="15" customHeight="1" x14ac:dyDescent="0.25">
      <c r="A23" s="31">
        <v>21</v>
      </c>
      <c r="B23" s="38">
        <v>11</v>
      </c>
      <c r="C23" s="33">
        <v>12.25</v>
      </c>
      <c r="D23" s="25">
        <f t="shared" si="3"/>
        <v>3.7699111843077517</v>
      </c>
      <c r="E23" s="19">
        <f t="shared" si="4"/>
        <v>-0.80901699437494756</v>
      </c>
      <c r="F23" s="19">
        <f t="shared" si="0"/>
        <v>-0.58778525229247303</v>
      </c>
      <c r="G23" s="19">
        <f t="shared" si="1"/>
        <v>-9.9104581810931069</v>
      </c>
      <c r="H23" s="26">
        <f t="shared" si="2"/>
        <v>-7.2003693405827942</v>
      </c>
      <c r="I23" s="3"/>
    </row>
    <row r="24" spans="1:22" ht="15" customHeight="1" x14ac:dyDescent="0.25">
      <c r="A24" s="31">
        <v>22</v>
      </c>
      <c r="B24" s="37">
        <v>27</v>
      </c>
      <c r="C24" s="33">
        <v>12.25</v>
      </c>
      <c r="D24" s="25">
        <f t="shared" si="3"/>
        <v>3.9494307645128828</v>
      </c>
      <c r="E24" s="19">
        <f t="shared" si="4"/>
        <v>-0.69106264898686476</v>
      </c>
      <c r="F24" s="19">
        <f t="shared" si="0"/>
        <v>-0.72279486382739144</v>
      </c>
      <c r="G24" s="19">
        <f t="shared" si="1"/>
        <v>-8.4655174500890933</v>
      </c>
      <c r="H24" s="26">
        <f t="shared" si="2"/>
        <v>-8.8542370818855449</v>
      </c>
      <c r="I24" s="3"/>
    </row>
    <row r="25" spans="1:22" ht="15" customHeight="1" x14ac:dyDescent="0.25">
      <c r="A25" s="31">
        <v>23</v>
      </c>
      <c r="B25" s="38">
        <v>6</v>
      </c>
      <c r="C25" s="33">
        <v>12.3</v>
      </c>
      <c r="D25" s="25">
        <f t="shared" si="3"/>
        <v>4.1289503447180138</v>
      </c>
      <c r="E25" s="19">
        <f t="shared" si="4"/>
        <v>-0.55089698145210264</v>
      </c>
      <c r="F25" s="19">
        <f t="shared" si="0"/>
        <v>-0.83457325372130253</v>
      </c>
      <c r="G25" s="19">
        <f t="shared" si="1"/>
        <v>-6.7760328718608624</v>
      </c>
      <c r="H25" s="26">
        <f t="shared" si="2"/>
        <v>-10.265251020772022</v>
      </c>
      <c r="I25" s="3"/>
    </row>
    <row r="26" spans="1:22" ht="15" customHeight="1" x14ac:dyDescent="0.25">
      <c r="A26" s="31">
        <v>24</v>
      </c>
      <c r="B26" s="37">
        <v>22</v>
      </c>
      <c r="C26" s="33">
        <v>12.3</v>
      </c>
      <c r="D26" s="25">
        <f t="shared" si="3"/>
        <v>4.3084699249231448</v>
      </c>
      <c r="E26" s="19">
        <f t="shared" si="4"/>
        <v>-0.39302503165392377</v>
      </c>
      <c r="F26" s="19">
        <f t="shared" si="0"/>
        <v>-0.91952777255145057</v>
      </c>
      <c r="G26" s="19">
        <f t="shared" si="1"/>
        <v>-4.8342078893432623</v>
      </c>
      <c r="H26" s="26">
        <f t="shared" si="2"/>
        <v>-11.310191602382842</v>
      </c>
      <c r="I26" s="1"/>
    </row>
    <row r="27" spans="1:22" ht="15" customHeight="1" x14ac:dyDescent="0.25">
      <c r="A27" s="31">
        <v>25</v>
      </c>
      <c r="B27" s="38">
        <v>10</v>
      </c>
      <c r="C27" s="33">
        <v>12.35</v>
      </c>
      <c r="D27" s="25">
        <f t="shared" si="3"/>
        <v>4.4879895051282759</v>
      </c>
      <c r="E27" s="19">
        <f t="shared" si="4"/>
        <v>-0.22252093395631459</v>
      </c>
      <c r="F27" s="19">
        <f t="shared" si="0"/>
        <v>-0.97492791218182362</v>
      </c>
      <c r="G27" s="19">
        <f t="shared" si="1"/>
        <v>-2.7481335343604849</v>
      </c>
      <c r="H27" s="26">
        <f t="shared" si="2"/>
        <v>-12.040359715445522</v>
      </c>
      <c r="I27" s="1"/>
    </row>
    <row r="28" spans="1:22" ht="15" customHeight="1" x14ac:dyDescent="0.25">
      <c r="A28" s="31">
        <v>26</v>
      </c>
      <c r="B28" s="37">
        <v>26</v>
      </c>
      <c r="C28" s="33">
        <v>12.35</v>
      </c>
      <c r="D28" s="25">
        <f t="shared" si="3"/>
        <v>4.6675090853334069</v>
      </c>
      <c r="E28" s="19">
        <f t="shared" si="4"/>
        <v>-4.4864830350515104E-2</v>
      </c>
      <c r="F28" s="19">
        <f t="shared" si="0"/>
        <v>-0.99899306654131459</v>
      </c>
      <c r="G28" s="19">
        <f t="shared" si="1"/>
        <v>-0.55408065482886149</v>
      </c>
      <c r="H28" s="26">
        <f t="shared" si="2"/>
        <v>-12.337564371785234</v>
      </c>
      <c r="I28" s="1"/>
    </row>
    <row r="29" spans="1:22" ht="15" customHeight="1" x14ac:dyDescent="0.25">
      <c r="A29" s="31">
        <v>27</v>
      </c>
      <c r="B29" s="38">
        <v>29</v>
      </c>
      <c r="C29" s="33">
        <v>12.35</v>
      </c>
      <c r="D29" s="25">
        <f t="shared" si="3"/>
        <v>4.847028665538538</v>
      </c>
      <c r="E29" s="19">
        <f t="shared" si="4"/>
        <v>0.1342332658176553</v>
      </c>
      <c r="F29" s="19">
        <f t="shared" si="0"/>
        <v>-0.99094976176793481</v>
      </c>
      <c r="G29" s="19">
        <f t="shared" si="1"/>
        <v>1.6577808328480428</v>
      </c>
      <c r="H29" s="26">
        <f t="shared" si="2"/>
        <v>-12.238229557833995</v>
      </c>
      <c r="I29" s="1"/>
    </row>
    <row r="30" spans="1:22" ht="15" customHeight="1" x14ac:dyDescent="0.25">
      <c r="A30" s="31">
        <v>28</v>
      </c>
      <c r="B30" s="37">
        <v>35</v>
      </c>
      <c r="C30" s="33">
        <v>12.35</v>
      </c>
      <c r="D30" s="25">
        <f t="shared" si="3"/>
        <v>5.026548245743669</v>
      </c>
      <c r="E30" s="19">
        <f t="shared" si="4"/>
        <v>0.30901699437494723</v>
      </c>
      <c r="F30" s="19">
        <f t="shared" si="0"/>
        <v>-0.95105651629515364</v>
      </c>
      <c r="G30" s="19">
        <f t="shared" si="1"/>
        <v>3.816359880530598</v>
      </c>
      <c r="H30" s="26">
        <f t="shared" si="2"/>
        <v>-11.745547976245147</v>
      </c>
      <c r="I30" s="1"/>
    </row>
    <row r="31" spans="1:22" ht="15" customHeight="1" x14ac:dyDescent="0.25">
      <c r="A31" s="31">
        <v>29</v>
      </c>
      <c r="B31" s="38">
        <v>19</v>
      </c>
      <c r="C31" s="33">
        <v>12.4</v>
      </c>
      <c r="D31" s="25">
        <f t="shared" si="3"/>
        <v>5.2060678259488</v>
      </c>
      <c r="E31" s="19">
        <f t="shared" si="4"/>
        <v>0.47386866247299847</v>
      </c>
      <c r="F31" s="19">
        <f t="shared" si="0"/>
        <v>-0.88059553185673811</v>
      </c>
      <c r="G31" s="19">
        <f t="shared" si="1"/>
        <v>5.8759714146651811</v>
      </c>
      <c r="H31" s="26">
        <f t="shared" si="2"/>
        <v>-10.919384595023553</v>
      </c>
      <c r="I31" s="1"/>
    </row>
    <row r="32" spans="1:22" ht="15" customHeight="1" x14ac:dyDescent="0.25">
      <c r="A32" s="31">
        <v>30</v>
      </c>
      <c r="B32" s="37">
        <v>31</v>
      </c>
      <c r="C32" s="33">
        <v>12.4</v>
      </c>
      <c r="D32" s="25">
        <f t="shared" si="3"/>
        <v>5.3855874061539311</v>
      </c>
      <c r="E32" s="19">
        <f t="shared" si="4"/>
        <v>0.62348980185873337</v>
      </c>
      <c r="F32" s="19">
        <f t="shared" si="0"/>
        <v>-0.78183148246802991</v>
      </c>
      <c r="G32" s="19">
        <f t="shared" si="1"/>
        <v>7.7312735430482942</v>
      </c>
      <c r="H32" s="26">
        <f t="shared" si="2"/>
        <v>-9.6947103826035708</v>
      </c>
      <c r="I32" s="1"/>
    </row>
    <row r="33" spans="1:9" ht="15" customHeight="1" x14ac:dyDescent="0.25">
      <c r="A33" s="31">
        <v>31</v>
      </c>
      <c r="B33" s="38">
        <v>4</v>
      </c>
      <c r="C33" s="33">
        <v>12.5</v>
      </c>
      <c r="D33" s="25">
        <f t="shared" si="3"/>
        <v>5.5651069863590621</v>
      </c>
      <c r="E33" s="19">
        <f t="shared" si="4"/>
        <v>0.75307146600361075</v>
      </c>
      <c r="F33" s="19">
        <f t="shared" si="0"/>
        <v>-0.65793872593971281</v>
      </c>
      <c r="G33" s="19">
        <f t="shared" si="1"/>
        <v>9.4133933250451349</v>
      </c>
      <c r="H33" s="26">
        <f t="shared" si="2"/>
        <v>-8.2242340742464108</v>
      </c>
      <c r="I33" s="1"/>
    </row>
    <row r="34" spans="1:9" ht="15" customHeight="1" x14ac:dyDescent="0.25">
      <c r="A34" s="31">
        <v>32</v>
      </c>
      <c r="B34" s="37">
        <v>5</v>
      </c>
      <c r="C34" s="34">
        <v>12.7</v>
      </c>
      <c r="D34" s="25">
        <f t="shared" si="3"/>
        <v>5.7446265665641931</v>
      </c>
      <c r="E34" s="19">
        <f t="shared" si="4"/>
        <v>0.85844879360186599</v>
      </c>
      <c r="F34" s="19">
        <f t="shared" si="0"/>
        <v>-0.51289927740590635</v>
      </c>
      <c r="G34" s="19">
        <f t="shared" si="1"/>
        <v>10.902299678743697</v>
      </c>
      <c r="H34" s="26">
        <f t="shared" si="2"/>
        <v>-6.5138208230550099</v>
      </c>
      <c r="I34" s="1"/>
    </row>
    <row r="35" spans="1:9" ht="15" customHeight="1" x14ac:dyDescent="0.25">
      <c r="A35" s="31">
        <v>33</v>
      </c>
      <c r="B35" s="38">
        <v>21</v>
      </c>
      <c r="C35" s="33">
        <v>12.7</v>
      </c>
      <c r="D35" s="25">
        <f t="shared" si="3"/>
        <v>5.9241461467693242</v>
      </c>
      <c r="E35" s="19">
        <f t="shared" si="4"/>
        <v>0.93623487063973709</v>
      </c>
      <c r="F35" s="19">
        <f t="shared" si="0"/>
        <v>-0.35137482408134291</v>
      </c>
      <c r="G35" s="19">
        <f t="shared" si="1"/>
        <v>11.89018285712466</v>
      </c>
      <c r="H35" s="26">
        <f t="shared" si="2"/>
        <v>-4.4624602658330543</v>
      </c>
      <c r="I35" s="1"/>
    </row>
    <row r="36" spans="1:9" ht="15" customHeight="1" x14ac:dyDescent="0.25">
      <c r="A36" s="31">
        <v>34</v>
      </c>
      <c r="B36" s="37">
        <v>33</v>
      </c>
      <c r="C36" s="34">
        <v>12.7</v>
      </c>
      <c r="D36" s="25">
        <f t="shared" si="3"/>
        <v>6.1036657269744552</v>
      </c>
      <c r="E36" s="19">
        <f t="shared" si="4"/>
        <v>0.98392958859862967</v>
      </c>
      <c r="F36" s="19">
        <f t="shared" si="0"/>
        <v>-0.17855689479863687</v>
      </c>
      <c r="G36" s="19">
        <f t="shared" si="1"/>
        <v>12.495905775202596</v>
      </c>
      <c r="H36" s="26">
        <f t="shared" si="2"/>
        <v>-2.2676725639426882</v>
      </c>
    </row>
    <row r="37" spans="1:9" ht="15" customHeight="1" thickBot="1" x14ac:dyDescent="0.3">
      <c r="A37" s="32">
        <v>35</v>
      </c>
      <c r="B37" s="39">
        <v>13</v>
      </c>
      <c r="C37" s="35">
        <v>12.8</v>
      </c>
      <c r="D37" s="27">
        <f t="shared" si="3"/>
        <v>6.2831853071795862</v>
      </c>
      <c r="E37" s="28">
        <f t="shared" si="4"/>
        <v>1</v>
      </c>
      <c r="F37" s="28">
        <f t="shared" si="0"/>
        <v>-2.45029690981724E-16</v>
      </c>
      <c r="G37" s="28">
        <f t="shared" si="1"/>
        <v>12.8</v>
      </c>
      <c r="H37" s="29">
        <f t="shared" si="2"/>
        <v>-3.1363800445660672E-15</v>
      </c>
    </row>
    <row r="38" spans="1:9" x14ac:dyDescent="0.25">
      <c r="B38" s="21" t="s">
        <v>19</v>
      </c>
      <c r="C38" s="22">
        <f>MIN(C3:C37)</f>
        <v>11.55</v>
      </c>
    </row>
    <row r="39" spans="1:9" x14ac:dyDescent="0.25">
      <c r="B39" s="21" t="s">
        <v>20</v>
      </c>
      <c r="C39" s="22">
        <f>MAX(C3:C37)</f>
        <v>12.8</v>
      </c>
    </row>
    <row r="40" spans="1:9" x14ac:dyDescent="0.25">
      <c r="B40" s="21" t="s">
        <v>21</v>
      </c>
      <c r="C40" s="22">
        <f>AVERAGE(C3:C37)</f>
        <v>12.14714285714286</v>
      </c>
    </row>
    <row r="41" spans="1:9" x14ac:dyDescent="0.25">
      <c r="B41" s="21" t="s">
        <v>22</v>
      </c>
      <c r="C41" s="22">
        <f>C39-C38</f>
        <v>1.25</v>
      </c>
    </row>
  </sheetData>
  <mergeCells count="10">
    <mergeCell ref="G1:G2"/>
    <mergeCell ref="H1:H2"/>
    <mergeCell ref="J1:K1"/>
    <mergeCell ref="J2:K2"/>
    <mergeCell ref="A1:A2"/>
    <mergeCell ref="B1:B2"/>
    <mergeCell ref="C1:C2"/>
    <mergeCell ref="D1:D2"/>
    <mergeCell ref="E1:E2"/>
    <mergeCell ref="F1:F2"/>
  </mergeCells>
  <pageMargins left="0.7" right="0.7" top="0.75" bottom="0.75" header="0.3" footer="0.3"/>
  <pageSetup paperSize="0" orientation="portrait" horizontalDpi="0" verticalDpi="0" copie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W70"/>
  <sheetViews>
    <sheetView zoomScaleNormal="100" workbookViewId="0">
      <selection activeCell="J32" sqref="J32"/>
    </sheetView>
  </sheetViews>
  <sheetFormatPr baseColWidth="10" defaultRowHeight="15.75" x14ac:dyDescent="0.25"/>
  <cols>
    <col min="1" max="1" width="17.42578125" style="21" customWidth="1"/>
    <col min="2" max="2" width="17.140625" style="21" customWidth="1"/>
    <col min="3" max="3" width="14" style="21" customWidth="1"/>
    <col min="4" max="4" width="9.5703125" style="20" customWidth="1"/>
    <col min="5" max="6" width="4.5703125" style="20" bestFit="1" customWidth="1"/>
    <col min="7" max="7" width="10" style="20" bestFit="1" customWidth="1"/>
    <col min="8" max="8" width="9.7109375" style="20" bestFit="1" customWidth="1"/>
    <col min="9" max="9" width="16.85546875" customWidth="1"/>
    <col min="10" max="10" width="24.7109375" customWidth="1"/>
    <col min="11" max="11" width="15" customWidth="1"/>
    <col min="12" max="12" width="9" customWidth="1"/>
    <col min="13" max="13" width="16" style="54" customWidth="1"/>
    <col min="15" max="15" width="14" style="48" customWidth="1"/>
    <col min="20" max="20" width="11.42578125" style="70"/>
  </cols>
  <sheetData>
    <row r="1" spans="1:23" ht="15" x14ac:dyDescent="0.25">
      <c r="A1" s="94" t="s">
        <v>15</v>
      </c>
      <c r="B1" s="96" t="s">
        <v>14</v>
      </c>
      <c r="C1" s="98" t="s">
        <v>13</v>
      </c>
      <c r="D1" s="100" t="s">
        <v>0</v>
      </c>
      <c r="E1" s="87" t="s">
        <v>1</v>
      </c>
      <c r="F1" s="87" t="s">
        <v>2</v>
      </c>
      <c r="G1" s="87" t="s">
        <v>17</v>
      </c>
      <c r="H1" s="89" t="s">
        <v>18</v>
      </c>
      <c r="I1" s="1"/>
      <c r="J1" s="91" t="s">
        <v>16</v>
      </c>
      <c r="K1" s="92"/>
      <c r="L1" s="2">
        <v>35</v>
      </c>
      <c r="M1" s="1"/>
      <c r="N1" s="3"/>
      <c r="O1" s="56"/>
      <c r="P1" s="4"/>
      <c r="Q1" s="4"/>
      <c r="R1" s="4"/>
      <c r="S1" s="4"/>
      <c r="T1" s="4"/>
      <c r="U1" s="4"/>
      <c r="V1" s="4"/>
      <c r="W1" s="4"/>
    </row>
    <row r="2" spans="1:23" thickBot="1" x14ac:dyDescent="0.3">
      <c r="A2" s="95"/>
      <c r="B2" s="97"/>
      <c r="C2" s="99"/>
      <c r="D2" s="101"/>
      <c r="E2" s="88"/>
      <c r="F2" s="88"/>
      <c r="G2" s="88"/>
      <c r="H2" s="90"/>
      <c r="I2" s="1"/>
      <c r="J2" s="91"/>
      <c r="K2" s="93"/>
      <c r="L2" s="17"/>
      <c r="M2" s="1"/>
      <c r="N2" s="3"/>
      <c r="O2" s="56"/>
      <c r="P2" s="5"/>
      <c r="Q2" s="5"/>
      <c r="R2" s="5"/>
      <c r="S2" s="5"/>
      <c r="T2" s="5"/>
      <c r="U2" s="5"/>
      <c r="V2" s="5"/>
      <c r="W2" s="5"/>
    </row>
    <row r="3" spans="1:23" ht="15" customHeight="1" thickBot="1" x14ac:dyDescent="0.3">
      <c r="A3" s="30">
        <v>1</v>
      </c>
      <c r="B3" s="59">
        <v>1</v>
      </c>
      <c r="C3" s="60">
        <v>11.55</v>
      </c>
      <c r="D3" s="45">
        <f>(2*PI()/$L$1)</f>
        <v>0.17951958020513104</v>
      </c>
      <c r="E3" s="46">
        <f>COS(D3)</f>
        <v>0.98392958859862967</v>
      </c>
      <c r="F3" s="46">
        <f t="shared" ref="F3:F37" si="0">SIN(D3)</f>
        <v>0.17855689479863665</v>
      </c>
      <c r="G3" s="46">
        <f t="shared" ref="G3:G37" si="1">C3*E3</f>
        <v>11.364386748314173</v>
      </c>
      <c r="H3" s="47">
        <f t="shared" ref="H3:H37" si="2">C3*F3</f>
        <v>2.0623321349242536</v>
      </c>
      <c r="I3" s="1"/>
      <c r="J3" s="6"/>
      <c r="K3" s="7"/>
      <c r="L3" s="7"/>
      <c r="M3" s="51" t="s">
        <v>4</v>
      </c>
      <c r="N3" s="7" t="s">
        <v>5</v>
      </c>
      <c r="O3" s="52"/>
      <c r="P3" s="3"/>
      <c r="Q3" s="3"/>
      <c r="R3" s="3"/>
      <c r="S3" s="3"/>
      <c r="T3" s="3"/>
      <c r="U3" s="3"/>
      <c r="V3" s="3"/>
      <c r="W3" s="3"/>
    </row>
    <row r="4" spans="1:23" ht="15" customHeight="1" thickBot="1" x14ac:dyDescent="0.3">
      <c r="A4" s="31">
        <v>2</v>
      </c>
      <c r="B4" s="61">
        <v>14</v>
      </c>
      <c r="C4" s="62">
        <v>11.75</v>
      </c>
      <c r="D4" s="23">
        <f t="shared" ref="D4:D37" si="3">(2*PI()/$L$1)+D3</f>
        <v>0.35903916041026207</v>
      </c>
      <c r="E4" s="18">
        <f t="shared" ref="E4:E37" si="4">COS(D4)</f>
        <v>0.9362348706397372</v>
      </c>
      <c r="F4" s="18">
        <f t="shared" si="0"/>
        <v>0.35137482408134268</v>
      </c>
      <c r="G4" s="18">
        <f t="shared" si="1"/>
        <v>11.000759730016911</v>
      </c>
      <c r="H4" s="24">
        <f t="shared" si="2"/>
        <v>4.1286541829557768</v>
      </c>
      <c r="I4" s="1"/>
      <c r="J4" s="6" t="s">
        <v>3</v>
      </c>
      <c r="K4" s="11">
        <f>SUM(G3:G37)</f>
        <v>0.50122220733281786</v>
      </c>
      <c r="L4" s="11">
        <f>SUM(H3:H37)</f>
        <v>-0.31422920896252515</v>
      </c>
      <c r="M4" s="11">
        <f>L4/K7</f>
        <v>-0.53117185395921818</v>
      </c>
      <c r="N4" s="11">
        <f>K4/K7</f>
        <v>0.84726410378436723</v>
      </c>
      <c r="O4" s="52"/>
      <c r="P4" s="3"/>
      <c r="Q4" s="3"/>
      <c r="R4" s="3"/>
      <c r="S4" s="3"/>
      <c r="T4" s="3"/>
      <c r="U4" s="3"/>
      <c r="V4" s="3"/>
      <c r="W4" s="3"/>
    </row>
    <row r="5" spans="1:23" ht="15" customHeight="1" thickBot="1" x14ac:dyDescent="0.3">
      <c r="A5" s="31">
        <v>3</v>
      </c>
      <c r="B5" s="61">
        <v>3</v>
      </c>
      <c r="C5" s="62">
        <v>11.85</v>
      </c>
      <c r="D5" s="23">
        <f t="shared" si="3"/>
        <v>0.53855874061539311</v>
      </c>
      <c r="E5" s="18">
        <f t="shared" si="4"/>
        <v>0.8584487936018661</v>
      </c>
      <c r="F5" s="18">
        <f t="shared" si="0"/>
        <v>0.51289927740590613</v>
      </c>
      <c r="G5" s="18">
        <f t="shared" si="1"/>
        <v>10.172618204182113</v>
      </c>
      <c r="H5" s="24">
        <f t="shared" si="2"/>
        <v>6.077856437259987</v>
      </c>
      <c r="I5" s="1"/>
      <c r="J5" s="6"/>
      <c r="K5" s="11">
        <f>POWER(K4,2)</f>
        <v>0.25122370112358228</v>
      </c>
      <c r="L5" s="11">
        <f>POWER(L4,2)</f>
        <v>9.8739995765214292E-2</v>
      </c>
      <c r="M5" s="11">
        <f>ASIN(M4)</f>
        <v>-0.55998307016935589</v>
      </c>
      <c r="N5" s="11">
        <f>ACOS(N4)</f>
        <v>0.55998307016935578</v>
      </c>
      <c r="O5" s="52"/>
      <c r="P5" s="3"/>
      <c r="Q5" s="3"/>
      <c r="R5" s="3"/>
      <c r="S5" s="3"/>
      <c r="T5" s="3"/>
      <c r="U5" s="3"/>
      <c r="V5" s="3"/>
      <c r="W5" s="3"/>
    </row>
    <row r="6" spans="1:23" ht="15" customHeight="1" thickBot="1" x14ac:dyDescent="0.3">
      <c r="A6" s="31">
        <v>4</v>
      </c>
      <c r="B6" s="61">
        <v>12</v>
      </c>
      <c r="C6" s="62">
        <v>11.9</v>
      </c>
      <c r="D6" s="23">
        <f t="shared" si="3"/>
        <v>0.71807832082052414</v>
      </c>
      <c r="E6" s="18">
        <f t="shared" si="4"/>
        <v>0.75307146600361097</v>
      </c>
      <c r="F6" s="18">
        <f t="shared" si="0"/>
        <v>0.65793872593971259</v>
      </c>
      <c r="G6" s="18">
        <f t="shared" si="1"/>
        <v>8.9615504454429704</v>
      </c>
      <c r="H6" s="24">
        <f t="shared" si="2"/>
        <v>7.82947083868258</v>
      </c>
      <c r="I6" s="1"/>
      <c r="J6" s="6"/>
      <c r="K6" s="7"/>
      <c r="L6" s="7"/>
      <c r="M6" s="51" t="s">
        <v>6</v>
      </c>
      <c r="N6" s="11">
        <f>ACOS(N4)*180/PI()</f>
        <v>32.084666519482319</v>
      </c>
      <c r="O6" s="52"/>
      <c r="P6" s="3"/>
      <c r="Q6" s="3"/>
      <c r="R6" s="3"/>
      <c r="S6" s="3"/>
      <c r="T6" s="3"/>
      <c r="U6" s="3"/>
      <c r="V6" s="3"/>
      <c r="W6" s="3"/>
    </row>
    <row r="7" spans="1:23" ht="15" customHeight="1" thickBot="1" x14ac:dyDescent="0.3">
      <c r="A7" s="31">
        <v>5</v>
      </c>
      <c r="B7" s="61">
        <v>23</v>
      </c>
      <c r="C7" s="62">
        <v>11.9</v>
      </c>
      <c r="D7" s="23">
        <f t="shared" si="3"/>
        <v>0.89759790102565518</v>
      </c>
      <c r="E7" s="18">
        <f t="shared" si="4"/>
        <v>0.62348980185873359</v>
      </c>
      <c r="F7" s="18">
        <f t="shared" si="0"/>
        <v>0.7818314824680298</v>
      </c>
      <c r="G7" s="18">
        <f t="shared" si="1"/>
        <v>7.4195286421189302</v>
      </c>
      <c r="H7" s="24">
        <f t="shared" si="2"/>
        <v>9.3037946413695547</v>
      </c>
      <c r="I7" s="1"/>
      <c r="J7" s="10" t="s">
        <v>7</v>
      </c>
      <c r="K7" s="74">
        <f>SQRT(K5+L5)</f>
        <v>0.59157729578542528</v>
      </c>
      <c r="L7" s="12" t="s">
        <v>8</v>
      </c>
      <c r="M7" s="43" t="s">
        <v>9</v>
      </c>
      <c r="N7" s="11">
        <f>IF(M4&gt;0,N6,360-(N6))</f>
        <v>327.91533348051769</v>
      </c>
      <c r="O7" s="57" t="s">
        <v>10</v>
      </c>
      <c r="P7" s="3"/>
      <c r="Q7" s="3"/>
      <c r="R7" s="3"/>
      <c r="S7" s="3"/>
      <c r="T7" s="3"/>
      <c r="U7" s="3"/>
      <c r="V7" s="3"/>
      <c r="W7" s="3"/>
    </row>
    <row r="8" spans="1:23" ht="15" customHeight="1" thickBot="1" x14ac:dyDescent="0.3">
      <c r="A8" s="31">
        <v>6</v>
      </c>
      <c r="B8" s="61">
        <v>34</v>
      </c>
      <c r="C8" s="62">
        <v>11.9</v>
      </c>
      <c r="D8" s="23">
        <f t="shared" si="3"/>
        <v>1.0771174812307862</v>
      </c>
      <c r="E8" s="18">
        <f t="shared" si="4"/>
        <v>0.47386866247299869</v>
      </c>
      <c r="F8" s="18">
        <f t="shared" si="0"/>
        <v>0.880595531856738</v>
      </c>
      <c r="G8" s="18">
        <f t="shared" si="1"/>
        <v>5.6390370834286845</v>
      </c>
      <c r="H8" s="24">
        <f t="shared" si="2"/>
        <v>10.479086829095182</v>
      </c>
      <c r="I8" s="13"/>
      <c r="J8" s="10" t="s">
        <v>11</v>
      </c>
      <c r="K8" s="40">
        <v>0</v>
      </c>
      <c r="L8" s="12" t="s">
        <v>8</v>
      </c>
      <c r="M8" s="41"/>
      <c r="N8" s="1"/>
      <c r="O8" s="53"/>
      <c r="P8" s="4"/>
      <c r="Q8" s="3"/>
      <c r="R8" s="3"/>
      <c r="S8" s="3"/>
      <c r="T8" s="3"/>
      <c r="U8" s="3"/>
      <c r="V8" s="3"/>
      <c r="W8" s="3"/>
    </row>
    <row r="9" spans="1:23" ht="15" customHeight="1" x14ac:dyDescent="0.25">
      <c r="A9" s="31">
        <v>7</v>
      </c>
      <c r="B9" s="61">
        <v>9</v>
      </c>
      <c r="C9" s="62">
        <v>12</v>
      </c>
      <c r="D9" s="23">
        <f t="shared" si="3"/>
        <v>1.2566370614359172</v>
      </c>
      <c r="E9" s="18">
        <f>COS(D9)</f>
        <v>0.30901699437494745</v>
      </c>
      <c r="F9" s="18">
        <f t="shared" si="0"/>
        <v>0.95105651629515353</v>
      </c>
      <c r="G9" s="18">
        <f t="shared" si="1"/>
        <v>3.7082039324993694</v>
      </c>
      <c r="H9" s="24">
        <f t="shared" si="2"/>
        <v>11.412678195541842</v>
      </c>
      <c r="I9" s="13"/>
      <c r="J9" s="41"/>
      <c r="K9" s="1"/>
      <c r="L9" s="42"/>
      <c r="M9" s="41"/>
      <c r="N9" s="1"/>
      <c r="O9" s="53"/>
      <c r="P9" s="4"/>
      <c r="Q9" s="3"/>
      <c r="R9" s="3"/>
      <c r="S9" s="3"/>
      <c r="T9" s="3"/>
      <c r="U9" s="3"/>
      <c r="V9" s="3"/>
      <c r="W9" s="3"/>
    </row>
    <row r="10" spans="1:23" ht="15" customHeight="1" x14ac:dyDescent="0.25">
      <c r="A10" s="31">
        <v>8</v>
      </c>
      <c r="B10" s="61">
        <v>25</v>
      </c>
      <c r="C10" s="62">
        <v>12</v>
      </c>
      <c r="D10" s="23">
        <f t="shared" si="3"/>
        <v>1.4361566416410483</v>
      </c>
      <c r="E10" s="18">
        <f t="shared" si="4"/>
        <v>0.13423326581765554</v>
      </c>
      <c r="F10" s="18">
        <f t="shared" si="0"/>
        <v>0.9909497617679347</v>
      </c>
      <c r="G10" s="18">
        <f t="shared" si="1"/>
        <v>1.6107991898118665</v>
      </c>
      <c r="H10" s="24">
        <f t="shared" si="2"/>
        <v>11.891397141215217</v>
      </c>
      <c r="Q10" s="3"/>
      <c r="R10" s="3"/>
      <c r="S10" s="3"/>
      <c r="T10" s="3"/>
      <c r="U10" s="3"/>
      <c r="V10" s="3"/>
      <c r="W10" s="3"/>
    </row>
    <row r="11" spans="1:23" ht="15" customHeight="1" thickBot="1" x14ac:dyDescent="0.3">
      <c r="A11" s="31">
        <v>9</v>
      </c>
      <c r="B11" s="61">
        <v>17</v>
      </c>
      <c r="C11" s="63">
        <v>12.1</v>
      </c>
      <c r="D11" s="23">
        <f t="shared" si="3"/>
        <v>1.6156762218461793</v>
      </c>
      <c r="E11" s="18">
        <f t="shared" si="4"/>
        <v>-4.4864830350514862E-2</v>
      </c>
      <c r="F11" s="18">
        <f t="shared" si="0"/>
        <v>0.9989930665413147</v>
      </c>
      <c r="G11" s="18">
        <f t="shared" si="1"/>
        <v>-0.54286444724122984</v>
      </c>
      <c r="H11" s="24">
        <f t="shared" si="2"/>
        <v>12.087816105149907</v>
      </c>
      <c r="Q11" s="3"/>
      <c r="R11" s="3"/>
      <c r="S11" s="3"/>
      <c r="T11" s="3"/>
      <c r="U11" s="3"/>
      <c r="V11" s="3"/>
      <c r="W11" s="3"/>
    </row>
    <row r="12" spans="1:23" ht="15" customHeight="1" x14ac:dyDescent="0.25">
      <c r="A12" s="31">
        <v>10</v>
      </c>
      <c r="B12" s="61">
        <v>30</v>
      </c>
      <c r="C12" s="60">
        <v>12.1</v>
      </c>
      <c r="D12" s="23">
        <f t="shared" si="3"/>
        <v>1.7951958020513104</v>
      </c>
      <c r="E12" s="18">
        <f t="shared" si="4"/>
        <v>-0.22252093395631434</v>
      </c>
      <c r="F12" s="18">
        <f t="shared" si="0"/>
        <v>0.97492791218182362</v>
      </c>
      <c r="G12" s="18">
        <f t="shared" si="1"/>
        <v>-2.6925033008714032</v>
      </c>
      <c r="H12" s="24">
        <f t="shared" si="2"/>
        <v>11.796627737400065</v>
      </c>
      <c r="Q12" s="3"/>
      <c r="R12" s="3"/>
      <c r="S12" s="3"/>
      <c r="T12" s="3"/>
      <c r="U12" s="3"/>
      <c r="V12" s="3"/>
      <c r="W12" s="3"/>
    </row>
    <row r="13" spans="1:23" ht="15" customHeight="1" x14ac:dyDescent="0.25">
      <c r="A13" s="31">
        <v>11</v>
      </c>
      <c r="B13" s="61">
        <v>11</v>
      </c>
      <c r="C13" s="64">
        <v>12.25</v>
      </c>
      <c r="D13" s="23">
        <f t="shared" si="3"/>
        <v>1.9747153822564414</v>
      </c>
      <c r="E13" s="18">
        <f t="shared" si="4"/>
        <v>-0.39302503165392355</v>
      </c>
      <c r="F13" s="18">
        <f t="shared" si="0"/>
        <v>0.91952777255145068</v>
      </c>
      <c r="G13" s="18">
        <f t="shared" si="1"/>
        <v>-4.8145566377605631</v>
      </c>
      <c r="H13" s="24">
        <f t="shared" si="2"/>
        <v>11.264215213755271</v>
      </c>
      <c r="I13" s="1"/>
      <c r="J13" s="8"/>
      <c r="K13" s="9"/>
      <c r="L13" s="8"/>
      <c r="M13" s="1"/>
      <c r="N13" s="3"/>
      <c r="O13" s="52"/>
      <c r="P13" s="3"/>
      <c r="Q13" s="3"/>
      <c r="R13" s="3"/>
      <c r="S13" s="3"/>
      <c r="T13" s="3"/>
      <c r="U13" s="3"/>
      <c r="V13" s="3"/>
      <c r="W13" s="3"/>
    </row>
    <row r="14" spans="1:23" ht="15" customHeight="1" x14ac:dyDescent="0.25">
      <c r="A14" s="31">
        <v>12</v>
      </c>
      <c r="B14" s="61">
        <v>6</v>
      </c>
      <c r="C14" s="64">
        <v>12.3</v>
      </c>
      <c r="D14" s="23">
        <f t="shared" si="3"/>
        <v>2.1542349624615724</v>
      </c>
      <c r="E14" s="18">
        <f t="shared" si="4"/>
        <v>-0.55089698145210242</v>
      </c>
      <c r="F14" s="18">
        <f t="shared" si="0"/>
        <v>0.83457325372130264</v>
      </c>
      <c r="G14" s="18">
        <f t="shared" si="1"/>
        <v>-6.7760328718608598</v>
      </c>
      <c r="H14" s="24">
        <f t="shared" si="2"/>
        <v>10.265251020772023</v>
      </c>
      <c r="I14" s="1"/>
      <c r="J14" s="8"/>
      <c r="K14" s="9"/>
      <c r="L14" s="8"/>
      <c r="M14" s="1"/>
      <c r="N14" s="3"/>
      <c r="O14" s="52"/>
      <c r="P14" s="3"/>
      <c r="Q14" s="3"/>
      <c r="R14" s="3"/>
      <c r="S14" s="3"/>
      <c r="T14" s="3"/>
      <c r="U14" s="3"/>
      <c r="V14" s="3"/>
      <c r="W14" s="3"/>
    </row>
    <row r="15" spans="1:23" ht="15" customHeight="1" x14ac:dyDescent="0.25">
      <c r="A15" s="31">
        <v>13</v>
      </c>
      <c r="B15" s="61">
        <v>10</v>
      </c>
      <c r="C15" s="64">
        <v>12.35</v>
      </c>
      <c r="D15" s="23">
        <f t="shared" si="3"/>
        <v>2.3337545426667035</v>
      </c>
      <c r="E15" s="18">
        <f t="shared" si="4"/>
        <v>-0.69106264898686465</v>
      </c>
      <c r="F15" s="18">
        <f t="shared" si="0"/>
        <v>0.72279486382739155</v>
      </c>
      <c r="G15" s="18">
        <f t="shared" si="1"/>
        <v>-8.5346237149877773</v>
      </c>
      <c r="H15" s="24">
        <f t="shared" si="2"/>
        <v>8.9265165682682852</v>
      </c>
      <c r="I15" s="1"/>
      <c r="J15" s="8"/>
      <c r="K15" s="9"/>
      <c r="L15" s="8"/>
      <c r="M15" s="1"/>
      <c r="N15" s="3"/>
      <c r="O15" s="52"/>
      <c r="P15" s="3"/>
      <c r="Q15" s="3"/>
      <c r="R15" s="3"/>
      <c r="S15" s="3"/>
      <c r="T15" s="3"/>
      <c r="U15" s="3"/>
      <c r="V15" s="3"/>
      <c r="W15" s="3"/>
    </row>
    <row r="16" spans="1:23" ht="15" customHeight="1" x14ac:dyDescent="0.25">
      <c r="A16" s="31">
        <v>14</v>
      </c>
      <c r="B16" s="61">
        <v>29</v>
      </c>
      <c r="C16" s="64">
        <v>12.35</v>
      </c>
      <c r="D16" s="23">
        <f t="shared" si="3"/>
        <v>2.5132741228718345</v>
      </c>
      <c r="E16" s="18">
        <f t="shared" si="4"/>
        <v>-0.80901699437494734</v>
      </c>
      <c r="F16" s="18">
        <f t="shared" si="0"/>
        <v>0.58778525229247325</v>
      </c>
      <c r="G16" s="18">
        <f t="shared" si="1"/>
        <v>-9.9913598805305988</v>
      </c>
      <c r="H16" s="24">
        <f t="shared" si="2"/>
        <v>7.2591478658120447</v>
      </c>
      <c r="I16" s="3"/>
      <c r="J16" s="8"/>
      <c r="K16" s="9"/>
      <c r="L16" s="8"/>
      <c r="M16" s="1"/>
      <c r="N16" s="3"/>
      <c r="O16" s="52"/>
      <c r="P16" s="3"/>
      <c r="Q16" s="3"/>
      <c r="R16" s="3"/>
      <c r="S16" s="3"/>
      <c r="T16" s="3"/>
      <c r="U16" s="3"/>
      <c r="V16" s="3"/>
      <c r="W16" s="3"/>
    </row>
    <row r="17" spans="1:23" ht="15" customHeight="1" thickBot="1" x14ac:dyDescent="0.3">
      <c r="A17" s="31">
        <v>15</v>
      </c>
      <c r="B17" s="61">
        <v>19</v>
      </c>
      <c r="C17" s="64">
        <v>12.4</v>
      </c>
      <c r="D17" s="23">
        <f t="shared" si="3"/>
        <v>2.6927937030769655</v>
      </c>
      <c r="E17" s="18">
        <f t="shared" si="4"/>
        <v>-0.90096886790241903</v>
      </c>
      <c r="F17" s="18">
        <f t="shared" si="0"/>
        <v>0.43388373911755823</v>
      </c>
      <c r="G17" s="18">
        <f t="shared" si="1"/>
        <v>-11.172013961989997</v>
      </c>
      <c r="H17" s="24">
        <f t="shared" si="2"/>
        <v>5.3801583650577225</v>
      </c>
      <c r="I17" s="3"/>
      <c r="J17" s="8"/>
      <c r="K17" s="9"/>
      <c r="L17" s="8"/>
      <c r="M17" s="1"/>
      <c r="N17" s="3"/>
      <c r="O17" s="52"/>
      <c r="P17" s="3"/>
      <c r="Q17" s="3"/>
      <c r="R17" s="3"/>
      <c r="S17" s="3"/>
      <c r="T17" s="3"/>
      <c r="U17" s="3"/>
      <c r="V17" s="3"/>
      <c r="W17" s="3"/>
    </row>
    <row r="18" spans="1:23" ht="15" customHeight="1" thickBot="1" x14ac:dyDescent="0.3">
      <c r="A18" s="31">
        <v>16</v>
      </c>
      <c r="B18" s="61">
        <v>4</v>
      </c>
      <c r="C18" s="61">
        <v>12.5</v>
      </c>
      <c r="D18" s="23">
        <f t="shared" si="3"/>
        <v>2.8723132832820966</v>
      </c>
      <c r="E18" s="18">
        <f t="shared" si="4"/>
        <v>-0.96396286069585324</v>
      </c>
      <c r="F18" s="18">
        <f t="shared" si="0"/>
        <v>0.26603684556667523</v>
      </c>
      <c r="G18" s="18">
        <f t="shared" si="1"/>
        <v>-12.049535758698166</v>
      </c>
      <c r="H18" s="24">
        <f t="shared" si="2"/>
        <v>3.3254605695834405</v>
      </c>
      <c r="I18" s="3"/>
      <c r="J18" s="14" t="s">
        <v>12</v>
      </c>
      <c r="K18" s="9"/>
      <c r="L18" s="8"/>
      <c r="M18" s="1"/>
      <c r="N18" s="3"/>
      <c r="O18" s="52"/>
      <c r="P18" s="3"/>
      <c r="Q18" s="3"/>
      <c r="R18" s="58"/>
      <c r="S18" s="3"/>
      <c r="T18" s="3"/>
      <c r="U18" s="3"/>
      <c r="V18" s="3"/>
      <c r="W18" s="3"/>
    </row>
    <row r="19" spans="1:23" ht="15" customHeight="1" thickBot="1" x14ac:dyDescent="0.3">
      <c r="A19" s="31">
        <v>17</v>
      </c>
      <c r="B19" s="61">
        <v>21</v>
      </c>
      <c r="C19" s="61">
        <v>12.7</v>
      </c>
      <c r="D19" s="23">
        <f t="shared" si="3"/>
        <v>3.0518328634872276</v>
      </c>
      <c r="E19" s="18">
        <f t="shared" si="4"/>
        <v>-0.99597429399523907</v>
      </c>
      <c r="F19" s="18">
        <f t="shared" si="0"/>
        <v>8.963930890343362E-2</v>
      </c>
      <c r="G19" s="18">
        <f t="shared" si="1"/>
        <v>-12.648873533739536</v>
      </c>
      <c r="H19" s="24">
        <f t="shared" si="2"/>
        <v>1.138419223073607</v>
      </c>
      <c r="I19" s="3"/>
      <c r="J19" s="15" t="s">
        <v>24</v>
      </c>
      <c r="K19" s="9"/>
      <c r="L19" s="8"/>
      <c r="M19" s="1"/>
      <c r="N19" s="3"/>
      <c r="O19" s="52"/>
      <c r="P19" s="3"/>
      <c r="Q19" s="3"/>
      <c r="R19" s="3"/>
      <c r="S19" s="3"/>
      <c r="T19" s="3"/>
      <c r="U19" s="3"/>
      <c r="V19" s="3"/>
      <c r="W19" s="3"/>
    </row>
    <row r="20" spans="1:23" ht="15" customHeight="1" thickBot="1" x14ac:dyDescent="0.3">
      <c r="A20" s="31">
        <v>18</v>
      </c>
      <c r="B20" s="65">
        <v>18</v>
      </c>
      <c r="C20" s="67">
        <v>12.1</v>
      </c>
      <c r="D20" s="23">
        <f t="shared" si="3"/>
        <v>3.2313524436923586</v>
      </c>
      <c r="E20" s="18">
        <f t="shared" si="4"/>
        <v>-0.99597429399523907</v>
      </c>
      <c r="F20" s="18">
        <f t="shared" si="0"/>
        <v>-8.9639308903433371E-2</v>
      </c>
      <c r="G20" s="18">
        <f t="shared" si="1"/>
        <v>-12.051288957342392</v>
      </c>
      <c r="H20" s="24">
        <f t="shared" si="2"/>
        <v>-1.0846356377315438</v>
      </c>
      <c r="I20" s="3"/>
      <c r="J20" s="40" t="s">
        <v>23</v>
      </c>
      <c r="K20" s="9"/>
      <c r="L20" s="8"/>
      <c r="M20" s="1"/>
      <c r="N20" s="3"/>
      <c r="O20" s="52"/>
      <c r="P20" s="3"/>
      <c r="Q20" s="3"/>
      <c r="R20" s="3"/>
      <c r="S20" s="3"/>
      <c r="T20" s="3"/>
      <c r="U20" s="3"/>
      <c r="V20" s="3"/>
      <c r="W20" s="3"/>
    </row>
    <row r="21" spans="1:23" ht="15" customHeight="1" x14ac:dyDescent="0.25">
      <c r="A21" s="31">
        <v>19</v>
      </c>
      <c r="B21" s="65">
        <v>15</v>
      </c>
      <c r="C21" s="68">
        <v>11.6</v>
      </c>
      <c r="D21" s="23">
        <f t="shared" si="3"/>
        <v>3.4108720238974897</v>
      </c>
      <c r="E21" s="18">
        <f t="shared" si="4"/>
        <v>-0.96396286069585335</v>
      </c>
      <c r="F21" s="18">
        <f t="shared" si="0"/>
        <v>-0.26603684556667501</v>
      </c>
      <c r="G21" s="18">
        <f t="shared" si="1"/>
        <v>-11.181969184071898</v>
      </c>
      <c r="H21" s="24">
        <f t="shared" si="2"/>
        <v>-3.0860274085734298</v>
      </c>
      <c r="I21" s="3"/>
      <c r="J21" s="8"/>
      <c r="K21" s="9"/>
      <c r="L21" s="8"/>
      <c r="M21" s="1"/>
      <c r="N21" s="3"/>
      <c r="O21" s="52"/>
      <c r="P21" s="3"/>
      <c r="Q21" s="3"/>
      <c r="R21" s="3"/>
      <c r="S21" s="3"/>
      <c r="T21" s="3"/>
      <c r="U21" s="3"/>
      <c r="V21" s="3"/>
      <c r="W21" s="3"/>
    </row>
    <row r="22" spans="1:23" ht="15" customHeight="1" x14ac:dyDescent="0.25">
      <c r="A22" s="31">
        <v>20</v>
      </c>
      <c r="B22" s="65">
        <v>2</v>
      </c>
      <c r="C22" s="68">
        <v>11.8</v>
      </c>
      <c r="D22" s="25">
        <f t="shared" si="3"/>
        <v>3.5903916041026207</v>
      </c>
      <c r="E22" s="19">
        <f t="shared" si="4"/>
        <v>-0.90096886790241915</v>
      </c>
      <c r="F22" s="19">
        <f t="shared" si="0"/>
        <v>-0.43388373911755801</v>
      </c>
      <c r="G22" s="19">
        <f t="shared" si="1"/>
        <v>-10.631432641248546</v>
      </c>
      <c r="H22" s="26">
        <f t="shared" si="2"/>
        <v>-5.1198281215871848</v>
      </c>
      <c r="I22" s="3"/>
      <c r="J22" s="8"/>
      <c r="K22" s="9"/>
      <c r="L22" s="8"/>
      <c r="M22" s="1"/>
      <c r="N22" s="3"/>
      <c r="O22" s="52"/>
      <c r="P22" s="3"/>
      <c r="Q22" s="3"/>
      <c r="R22" s="3"/>
      <c r="S22" s="3"/>
      <c r="T22" s="3"/>
      <c r="U22" s="3"/>
      <c r="V22" s="3"/>
      <c r="W22" s="3"/>
    </row>
    <row r="23" spans="1:23" ht="15" customHeight="1" x14ac:dyDescent="0.25">
      <c r="A23" s="31">
        <v>21</v>
      </c>
      <c r="B23" s="65">
        <v>7</v>
      </c>
      <c r="C23" s="68">
        <v>11.9</v>
      </c>
      <c r="D23" s="25">
        <f t="shared" si="3"/>
        <v>3.7699111843077517</v>
      </c>
      <c r="E23" s="19">
        <f t="shared" si="4"/>
        <v>-0.80901699437494756</v>
      </c>
      <c r="F23" s="19">
        <f t="shared" si="0"/>
        <v>-0.58778525229247303</v>
      </c>
      <c r="G23" s="19">
        <f t="shared" si="1"/>
        <v>-9.6273022330618758</v>
      </c>
      <c r="H23" s="26">
        <f t="shared" si="2"/>
        <v>-6.9946445022804289</v>
      </c>
      <c r="I23" s="3"/>
    </row>
    <row r="24" spans="1:23" ht="15" customHeight="1" x14ac:dyDescent="0.25">
      <c r="A24" s="31">
        <v>22</v>
      </c>
      <c r="B24" s="65">
        <v>20</v>
      </c>
      <c r="C24" s="68">
        <v>11.9</v>
      </c>
      <c r="D24" s="25">
        <f t="shared" si="3"/>
        <v>3.9494307645128828</v>
      </c>
      <c r="E24" s="19">
        <f t="shared" si="4"/>
        <v>-0.69106264898686476</v>
      </c>
      <c r="F24" s="19">
        <f t="shared" si="0"/>
        <v>-0.72279486382739144</v>
      </c>
      <c r="G24" s="19">
        <f t="shared" si="1"/>
        <v>-8.2236455229436913</v>
      </c>
      <c r="H24" s="26">
        <f t="shared" si="2"/>
        <v>-8.6012588795459592</v>
      </c>
      <c r="I24" s="3"/>
    </row>
    <row r="25" spans="1:23" ht="15" customHeight="1" x14ac:dyDescent="0.25">
      <c r="A25" s="31">
        <v>23</v>
      </c>
      <c r="B25" s="65">
        <v>32</v>
      </c>
      <c r="C25" s="68">
        <v>11.9</v>
      </c>
      <c r="D25" s="25">
        <f t="shared" si="3"/>
        <v>4.1289503447180138</v>
      </c>
      <c r="E25" s="19">
        <f t="shared" si="4"/>
        <v>-0.55089698145210264</v>
      </c>
      <c r="F25" s="19">
        <f t="shared" si="0"/>
        <v>-0.83457325372130253</v>
      </c>
      <c r="G25" s="19">
        <f t="shared" si="1"/>
        <v>-6.5556740792800214</v>
      </c>
      <c r="H25" s="26">
        <f t="shared" si="2"/>
        <v>-9.9314217192835006</v>
      </c>
      <c r="I25" s="3"/>
    </row>
    <row r="26" spans="1:23" ht="15" customHeight="1" x14ac:dyDescent="0.25">
      <c r="A26" s="31">
        <v>24</v>
      </c>
      <c r="B26" s="65">
        <v>8</v>
      </c>
      <c r="C26" s="68">
        <v>12</v>
      </c>
      <c r="D26" s="25">
        <f t="shared" si="3"/>
        <v>4.3084699249231448</v>
      </c>
      <c r="E26" s="19">
        <f t="shared" si="4"/>
        <v>-0.39302503165392377</v>
      </c>
      <c r="F26" s="19">
        <f t="shared" si="0"/>
        <v>-0.91952777255145057</v>
      </c>
      <c r="G26" s="19">
        <f t="shared" si="1"/>
        <v>-4.7163003798470857</v>
      </c>
      <c r="H26" s="26">
        <f t="shared" si="2"/>
        <v>-11.034333270617406</v>
      </c>
      <c r="I26" s="1"/>
      <c r="K26" s="49"/>
      <c r="L26" s="50"/>
      <c r="M26" s="55"/>
    </row>
    <row r="27" spans="1:23" ht="15" customHeight="1" x14ac:dyDescent="0.25">
      <c r="A27" s="31">
        <v>25</v>
      </c>
      <c r="B27" s="65">
        <v>24</v>
      </c>
      <c r="C27" s="68">
        <v>12</v>
      </c>
      <c r="D27" s="25">
        <f t="shared" si="3"/>
        <v>4.4879895051282759</v>
      </c>
      <c r="E27" s="19">
        <f t="shared" si="4"/>
        <v>-0.22252093395631459</v>
      </c>
      <c r="F27" s="19">
        <f t="shared" si="0"/>
        <v>-0.97492791218182362</v>
      </c>
      <c r="G27" s="19">
        <f t="shared" si="1"/>
        <v>-2.6702512074757752</v>
      </c>
      <c r="H27" s="26">
        <f t="shared" si="2"/>
        <v>-11.699134946181884</v>
      </c>
      <c r="I27" s="1"/>
      <c r="K27" s="49"/>
      <c r="L27" s="50"/>
      <c r="M27" s="55"/>
    </row>
    <row r="28" spans="1:23" ht="15" customHeight="1" x14ac:dyDescent="0.25">
      <c r="A28" s="31">
        <v>26</v>
      </c>
      <c r="B28" s="65">
        <v>28</v>
      </c>
      <c r="C28" s="68">
        <v>12.05</v>
      </c>
      <c r="D28" s="25">
        <f t="shared" si="3"/>
        <v>4.6675090853334069</v>
      </c>
      <c r="E28" s="19">
        <f t="shared" si="4"/>
        <v>-4.4864830350515104E-2</v>
      </c>
      <c r="F28" s="19">
        <f t="shared" si="0"/>
        <v>-0.99899306654131459</v>
      </c>
      <c r="G28" s="19">
        <f t="shared" si="1"/>
        <v>-0.54062120572370709</v>
      </c>
      <c r="H28" s="26">
        <f t="shared" si="2"/>
        <v>-12.037866451822842</v>
      </c>
      <c r="I28" s="1"/>
      <c r="K28" s="70"/>
      <c r="L28" s="50"/>
      <c r="M28" s="71"/>
      <c r="N28" s="70"/>
      <c r="O28" s="72"/>
      <c r="P28" s="70"/>
      <c r="Q28" s="70"/>
    </row>
    <row r="29" spans="1:23" ht="15" customHeight="1" x14ac:dyDescent="0.25">
      <c r="A29" s="31">
        <v>27</v>
      </c>
      <c r="B29" s="65">
        <v>16</v>
      </c>
      <c r="C29" s="66">
        <v>12.15</v>
      </c>
      <c r="D29" s="25">
        <f t="shared" si="3"/>
        <v>4.847028665538538</v>
      </c>
      <c r="E29" s="19">
        <f t="shared" si="4"/>
        <v>0.1342332658176553</v>
      </c>
      <c r="F29" s="19">
        <f t="shared" si="0"/>
        <v>-0.99094976176793481</v>
      </c>
      <c r="G29" s="19">
        <f t="shared" si="1"/>
        <v>1.6309341796845118</v>
      </c>
      <c r="H29" s="26">
        <f t="shared" si="2"/>
        <v>-12.040039605480409</v>
      </c>
      <c r="I29" s="1"/>
      <c r="K29" s="70"/>
      <c r="L29" s="50"/>
      <c r="M29" s="71"/>
      <c r="N29" s="70"/>
      <c r="O29" s="72"/>
      <c r="P29" s="70"/>
      <c r="Q29" s="70"/>
    </row>
    <row r="30" spans="1:23" ht="15" customHeight="1" x14ac:dyDescent="0.25">
      <c r="A30" s="31">
        <v>28</v>
      </c>
      <c r="B30" s="65">
        <v>27</v>
      </c>
      <c r="C30" s="66">
        <v>12.25</v>
      </c>
      <c r="D30" s="25">
        <f t="shared" si="3"/>
        <v>5.026548245743669</v>
      </c>
      <c r="E30" s="19">
        <f t="shared" si="4"/>
        <v>0.30901699437494723</v>
      </c>
      <c r="F30" s="19">
        <f t="shared" si="0"/>
        <v>-0.95105651629515364</v>
      </c>
      <c r="G30" s="19">
        <f t="shared" si="1"/>
        <v>3.7854581810931034</v>
      </c>
      <c r="H30" s="26">
        <f t="shared" si="2"/>
        <v>-11.650442324615632</v>
      </c>
      <c r="I30" s="1"/>
      <c r="K30" s="70"/>
      <c r="L30" s="73"/>
      <c r="M30" s="69"/>
      <c r="N30" s="70"/>
      <c r="O30" s="69"/>
      <c r="P30" s="70"/>
      <c r="Q30" s="70"/>
    </row>
    <row r="31" spans="1:23" ht="15" customHeight="1" x14ac:dyDescent="0.25">
      <c r="A31" s="31">
        <v>29</v>
      </c>
      <c r="B31" s="65">
        <v>22</v>
      </c>
      <c r="C31" s="66">
        <v>12.3</v>
      </c>
      <c r="D31" s="25">
        <f t="shared" si="3"/>
        <v>5.2060678259488</v>
      </c>
      <c r="E31" s="19">
        <f t="shared" si="4"/>
        <v>0.47386866247299847</v>
      </c>
      <c r="F31" s="19">
        <f t="shared" si="0"/>
        <v>-0.88059553185673811</v>
      </c>
      <c r="G31" s="19">
        <f t="shared" si="1"/>
        <v>5.8285845484178811</v>
      </c>
      <c r="H31" s="26">
        <f t="shared" si="2"/>
        <v>-10.831325041837879</v>
      </c>
      <c r="I31" s="1"/>
      <c r="K31" s="70"/>
      <c r="L31" s="73"/>
      <c r="M31" s="69"/>
      <c r="N31" s="70"/>
      <c r="O31" s="69"/>
      <c r="P31" s="70"/>
      <c r="Q31" s="70"/>
    </row>
    <row r="32" spans="1:23" ht="15" customHeight="1" x14ac:dyDescent="0.25">
      <c r="A32" s="31">
        <v>30</v>
      </c>
      <c r="B32" s="65">
        <v>22</v>
      </c>
      <c r="C32" s="66">
        <v>12.3</v>
      </c>
      <c r="D32" s="25">
        <f t="shared" si="3"/>
        <v>5.3855874061539311</v>
      </c>
      <c r="E32" s="19">
        <f t="shared" si="4"/>
        <v>0.62348980185873337</v>
      </c>
      <c r="F32" s="19">
        <f t="shared" si="0"/>
        <v>-0.78183148246802991</v>
      </c>
      <c r="G32" s="19">
        <f t="shared" si="1"/>
        <v>7.6689245628624212</v>
      </c>
      <c r="H32" s="26">
        <f t="shared" si="2"/>
        <v>-9.6165272343567683</v>
      </c>
      <c r="I32" s="1"/>
      <c r="K32" s="70"/>
      <c r="L32" s="73"/>
      <c r="M32" s="69"/>
      <c r="N32" s="70"/>
      <c r="O32" s="69"/>
      <c r="P32" s="70"/>
      <c r="Q32" s="70"/>
    </row>
    <row r="33" spans="1:17" ht="15" customHeight="1" x14ac:dyDescent="0.25">
      <c r="A33" s="31">
        <v>31</v>
      </c>
      <c r="B33" s="65">
        <v>35</v>
      </c>
      <c r="C33" s="66">
        <v>12.35</v>
      </c>
      <c r="D33" s="25">
        <f t="shared" si="3"/>
        <v>5.5651069863590621</v>
      </c>
      <c r="E33" s="19">
        <f t="shared" si="4"/>
        <v>0.75307146600361075</v>
      </c>
      <c r="F33" s="19">
        <f t="shared" si="0"/>
        <v>-0.65793872593971281</v>
      </c>
      <c r="G33" s="19">
        <f t="shared" si="1"/>
        <v>9.3004326051445929</v>
      </c>
      <c r="H33" s="26">
        <f t="shared" si="2"/>
        <v>-8.1255432653554536</v>
      </c>
      <c r="I33" s="1"/>
      <c r="K33" s="70"/>
      <c r="L33" s="73"/>
      <c r="M33" s="69"/>
      <c r="N33" s="70"/>
      <c r="O33" s="69"/>
      <c r="P33" s="70"/>
      <c r="Q33" s="70"/>
    </row>
    <row r="34" spans="1:17" ht="15" customHeight="1" x14ac:dyDescent="0.25">
      <c r="A34" s="31">
        <v>32</v>
      </c>
      <c r="B34" s="65" t="s">
        <v>25</v>
      </c>
      <c r="C34" s="66">
        <v>12.4</v>
      </c>
      <c r="D34" s="25">
        <f t="shared" si="3"/>
        <v>5.7446265665641931</v>
      </c>
      <c r="E34" s="19">
        <f t="shared" si="4"/>
        <v>0.85844879360186599</v>
      </c>
      <c r="F34" s="19">
        <f t="shared" si="0"/>
        <v>-0.51289927740590635</v>
      </c>
      <c r="G34" s="19">
        <f t="shared" si="1"/>
        <v>10.644765040663138</v>
      </c>
      <c r="H34" s="26">
        <f t="shared" si="2"/>
        <v>-6.3599510398332386</v>
      </c>
      <c r="I34" s="1"/>
      <c r="K34" s="70"/>
      <c r="L34" s="73"/>
      <c r="M34" s="69"/>
      <c r="N34" s="70"/>
      <c r="O34" s="69"/>
      <c r="P34" s="70"/>
      <c r="Q34" s="70"/>
    </row>
    <row r="35" spans="1:17" ht="15" customHeight="1" x14ac:dyDescent="0.25">
      <c r="A35" s="31">
        <v>33</v>
      </c>
      <c r="B35" s="65">
        <v>5</v>
      </c>
      <c r="C35" s="66">
        <v>12.7</v>
      </c>
      <c r="D35" s="25">
        <f t="shared" si="3"/>
        <v>5.9241461467693242</v>
      </c>
      <c r="E35" s="19">
        <f t="shared" si="4"/>
        <v>0.93623487063973709</v>
      </c>
      <c r="F35" s="19">
        <f t="shared" si="0"/>
        <v>-0.35137482408134291</v>
      </c>
      <c r="G35" s="19">
        <f t="shared" si="1"/>
        <v>11.89018285712466</v>
      </c>
      <c r="H35" s="26">
        <f t="shared" si="2"/>
        <v>-4.4624602658330543</v>
      </c>
      <c r="I35" s="1"/>
      <c r="K35" s="70"/>
      <c r="L35" s="73"/>
      <c r="M35" s="69"/>
      <c r="N35" s="70"/>
      <c r="O35" s="69"/>
      <c r="P35" s="70"/>
      <c r="Q35" s="70"/>
    </row>
    <row r="36" spans="1:17" ht="15" customHeight="1" x14ac:dyDescent="0.25">
      <c r="A36" s="31">
        <v>34</v>
      </c>
      <c r="B36" s="65">
        <v>33</v>
      </c>
      <c r="C36" s="66">
        <v>12.7</v>
      </c>
      <c r="D36" s="25">
        <f t="shared" si="3"/>
        <v>6.1036657269744552</v>
      </c>
      <c r="E36" s="19">
        <f t="shared" si="4"/>
        <v>0.98392958859862967</v>
      </c>
      <c r="F36" s="19">
        <f t="shared" si="0"/>
        <v>-0.17855689479863687</v>
      </c>
      <c r="G36" s="19">
        <f t="shared" si="1"/>
        <v>12.495905775202596</v>
      </c>
      <c r="H36" s="26">
        <f t="shared" si="2"/>
        <v>-2.2676725639426882</v>
      </c>
      <c r="K36" s="70"/>
      <c r="L36" s="73"/>
      <c r="M36" s="69"/>
      <c r="N36" s="70"/>
      <c r="O36" s="69"/>
      <c r="P36" s="70"/>
      <c r="Q36" s="70"/>
    </row>
    <row r="37" spans="1:17" ht="15" customHeight="1" thickBot="1" x14ac:dyDescent="0.3">
      <c r="A37" s="32">
        <v>35</v>
      </c>
      <c r="B37" s="61">
        <v>13</v>
      </c>
      <c r="C37" s="61">
        <v>12.8</v>
      </c>
      <c r="D37" s="27">
        <f t="shared" si="3"/>
        <v>6.2831853071795862</v>
      </c>
      <c r="E37" s="28">
        <f t="shared" si="4"/>
        <v>1</v>
      </c>
      <c r="F37" s="28">
        <f t="shared" si="0"/>
        <v>-2.45029690981724E-16</v>
      </c>
      <c r="G37" s="28">
        <f t="shared" si="1"/>
        <v>12.8</v>
      </c>
      <c r="H37" s="29">
        <f t="shared" si="2"/>
        <v>-3.1363800445660672E-15</v>
      </c>
      <c r="K37" s="70"/>
      <c r="L37" s="73"/>
      <c r="M37" s="69"/>
      <c r="N37" s="70"/>
      <c r="O37" s="69"/>
      <c r="P37" s="70"/>
      <c r="Q37" s="70"/>
    </row>
    <row r="38" spans="1:17" x14ac:dyDescent="0.25">
      <c r="B38" s="21" t="s">
        <v>19</v>
      </c>
      <c r="C38" s="22">
        <f>MIN(C3:C37)</f>
        <v>11.55</v>
      </c>
      <c r="K38" s="70"/>
      <c r="L38" s="73"/>
      <c r="M38" s="69"/>
      <c r="N38" s="70"/>
      <c r="O38" s="69"/>
      <c r="P38" s="70"/>
      <c r="Q38" s="70"/>
    </row>
    <row r="39" spans="1:17" x14ac:dyDescent="0.25">
      <c r="B39" s="21" t="s">
        <v>20</v>
      </c>
      <c r="C39" s="22">
        <f>MAX(C3:C37)</f>
        <v>12.8</v>
      </c>
      <c r="K39" s="70"/>
      <c r="L39" s="73"/>
      <c r="M39" s="69"/>
      <c r="N39" s="70"/>
      <c r="O39" s="69"/>
      <c r="P39" s="70"/>
      <c r="Q39" s="70"/>
    </row>
    <row r="40" spans="1:17" x14ac:dyDescent="0.25">
      <c r="B40" s="21" t="s">
        <v>21</v>
      </c>
      <c r="C40" s="22">
        <f>AVERAGE(C3:C37)</f>
        <v>12.145714285714284</v>
      </c>
      <c r="K40" s="70"/>
      <c r="L40" s="73"/>
      <c r="M40" s="69"/>
      <c r="N40" s="70"/>
      <c r="O40" s="69"/>
      <c r="P40" s="70"/>
      <c r="Q40" s="70"/>
    </row>
    <row r="41" spans="1:17" x14ac:dyDescent="0.25">
      <c r="B41" s="21" t="s">
        <v>22</v>
      </c>
      <c r="C41" s="22">
        <f>C39-C38</f>
        <v>1.25</v>
      </c>
      <c r="K41" s="70"/>
      <c r="L41" s="73"/>
      <c r="M41" s="69"/>
      <c r="N41" s="70"/>
      <c r="O41" s="69"/>
      <c r="P41" s="70"/>
      <c r="Q41" s="70"/>
    </row>
    <row r="42" spans="1:17" x14ac:dyDescent="0.25">
      <c r="K42" s="70"/>
      <c r="L42" s="73"/>
      <c r="M42" s="69"/>
      <c r="N42" s="70"/>
      <c r="O42" s="69"/>
      <c r="P42" s="70"/>
      <c r="Q42" s="70"/>
    </row>
    <row r="43" spans="1:17" x14ac:dyDescent="0.25">
      <c r="K43" s="70"/>
      <c r="L43" s="73"/>
      <c r="M43" s="69"/>
      <c r="N43" s="70"/>
      <c r="O43" s="69"/>
      <c r="P43" s="70"/>
      <c r="Q43" s="70"/>
    </row>
    <row r="44" spans="1:17" x14ac:dyDescent="0.25">
      <c r="K44" s="70"/>
      <c r="L44" s="73"/>
      <c r="M44" s="69"/>
      <c r="N44" s="70"/>
      <c r="O44" s="69"/>
      <c r="P44" s="70"/>
      <c r="Q44" s="70"/>
    </row>
    <row r="45" spans="1:17" x14ac:dyDescent="0.25">
      <c r="K45" s="70"/>
      <c r="L45" s="73"/>
      <c r="M45" s="69"/>
      <c r="N45" s="70"/>
      <c r="O45" s="69"/>
      <c r="P45" s="70"/>
      <c r="Q45" s="70"/>
    </row>
    <row r="46" spans="1:17" x14ac:dyDescent="0.25">
      <c r="K46" s="70"/>
      <c r="L46" s="73"/>
      <c r="M46" s="69"/>
      <c r="N46" s="70"/>
      <c r="O46" s="69"/>
      <c r="P46" s="70"/>
      <c r="Q46" s="70"/>
    </row>
    <row r="47" spans="1:17" x14ac:dyDescent="0.25">
      <c r="K47" s="70"/>
      <c r="L47" s="73"/>
      <c r="M47" s="69"/>
      <c r="N47" s="70"/>
      <c r="O47" s="69"/>
      <c r="P47" s="70"/>
      <c r="Q47" s="70"/>
    </row>
    <row r="48" spans="1:17" x14ac:dyDescent="0.25">
      <c r="K48" s="70"/>
      <c r="L48" s="73"/>
      <c r="M48" s="69"/>
      <c r="N48" s="70"/>
      <c r="O48" s="69"/>
      <c r="P48" s="70"/>
      <c r="Q48" s="70"/>
    </row>
    <row r="49" spans="11:17" x14ac:dyDescent="0.25">
      <c r="K49" s="70"/>
      <c r="L49" s="73"/>
      <c r="M49" s="69"/>
      <c r="N49" s="70"/>
      <c r="O49" s="69"/>
      <c r="P49" s="70"/>
      <c r="Q49" s="70"/>
    </row>
    <row r="50" spans="11:17" x14ac:dyDescent="0.25">
      <c r="K50" s="70"/>
      <c r="L50" s="73"/>
      <c r="M50" s="69"/>
      <c r="N50" s="70"/>
      <c r="O50" s="69"/>
      <c r="P50" s="70"/>
      <c r="Q50" s="70"/>
    </row>
    <row r="51" spans="11:17" x14ac:dyDescent="0.25">
      <c r="K51" s="70"/>
      <c r="L51" s="73"/>
      <c r="M51" s="69"/>
      <c r="N51" s="70"/>
      <c r="O51" s="69"/>
      <c r="P51" s="70"/>
      <c r="Q51" s="70"/>
    </row>
    <row r="52" spans="11:17" x14ac:dyDescent="0.25">
      <c r="K52" s="70"/>
      <c r="L52" s="73"/>
      <c r="M52" s="69"/>
      <c r="N52" s="70"/>
      <c r="O52" s="69"/>
      <c r="P52" s="70"/>
      <c r="Q52" s="70"/>
    </row>
    <row r="53" spans="11:17" x14ac:dyDescent="0.25">
      <c r="K53" s="70"/>
      <c r="L53" s="73"/>
      <c r="M53" s="69"/>
      <c r="N53" s="70"/>
      <c r="O53" s="69"/>
      <c r="P53" s="70"/>
      <c r="Q53" s="70"/>
    </row>
    <row r="54" spans="11:17" x14ac:dyDescent="0.25">
      <c r="K54" s="70"/>
      <c r="L54" s="73"/>
      <c r="M54" s="69"/>
      <c r="N54" s="70"/>
      <c r="O54" s="69"/>
      <c r="P54" s="70"/>
      <c r="Q54" s="70"/>
    </row>
    <row r="55" spans="11:17" x14ac:dyDescent="0.25">
      <c r="K55" s="70"/>
      <c r="L55" s="73"/>
      <c r="M55" s="69"/>
      <c r="N55" s="70"/>
      <c r="O55" s="69"/>
      <c r="P55" s="70"/>
      <c r="Q55" s="70"/>
    </row>
    <row r="56" spans="11:17" x14ac:dyDescent="0.25">
      <c r="K56" s="70"/>
      <c r="L56" s="73"/>
      <c r="M56" s="69"/>
      <c r="N56" s="70"/>
      <c r="O56" s="69"/>
      <c r="P56" s="70"/>
      <c r="Q56" s="70"/>
    </row>
    <row r="57" spans="11:17" x14ac:dyDescent="0.25">
      <c r="K57" s="70"/>
      <c r="L57" s="73"/>
      <c r="M57" s="69"/>
      <c r="N57" s="70"/>
      <c r="O57" s="69"/>
      <c r="P57" s="70"/>
      <c r="Q57" s="70"/>
    </row>
    <row r="58" spans="11:17" x14ac:dyDescent="0.25">
      <c r="K58" s="70"/>
      <c r="L58" s="73"/>
      <c r="M58" s="69"/>
      <c r="N58" s="70"/>
      <c r="O58" s="69"/>
      <c r="P58" s="70"/>
      <c r="Q58" s="70"/>
    </row>
    <row r="59" spans="11:17" x14ac:dyDescent="0.25">
      <c r="K59" s="70"/>
      <c r="L59" s="73"/>
      <c r="M59" s="69"/>
      <c r="N59" s="70"/>
      <c r="O59" s="69"/>
      <c r="P59" s="70"/>
      <c r="Q59" s="70"/>
    </row>
    <row r="60" spans="11:17" x14ac:dyDescent="0.25">
      <c r="K60" s="70"/>
      <c r="L60" s="73"/>
      <c r="M60" s="73"/>
      <c r="N60" s="70"/>
      <c r="O60" s="69"/>
      <c r="P60" s="70"/>
      <c r="Q60" s="70"/>
    </row>
    <row r="61" spans="11:17" x14ac:dyDescent="0.25">
      <c r="K61" s="70"/>
      <c r="L61" s="73"/>
      <c r="M61" s="69"/>
      <c r="N61" s="70"/>
      <c r="O61" s="69"/>
      <c r="P61" s="70"/>
      <c r="Q61" s="70"/>
    </row>
    <row r="62" spans="11:17" x14ac:dyDescent="0.25">
      <c r="K62" s="70"/>
      <c r="L62" s="73"/>
      <c r="M62" s="73"/>
      <c r="N62" s="70"/>
      <c r="O62" s="69"/>
      <c r="P62" s="70"/>
      <c r="Q62" s="70"/>
    </row>
    <row r="63" spans="11:17" x14ac:dyDescent="0.25">
      <c r="K63" s="70"/>
      <c r="L63" s="73"/>
      <c r="M63" s="69"/>
      <c r="N63" s="70"/>
      <c r="O63" s="69"/>
      <c r="P63" s="70"/>
      <c r="Q63" s="70"/>
    </row>
    <row r="64" spans="11:17" x14ac:dyDescent="0.25">
      <c r="K64" s="70"/>
      <c r="L64" s="73"/>
      <c r="M64" s="73"/>
      <c r="N64" s="70"/>
      <c r="O64" s="69"/>
      <c r="P64" s="70"/>
      <c r="Q64" s="70"/>
    </row>
    <row r="65" spans="11:17" x14ac:dyDescent="0.25">
      <c r="K65" s="70"/>
      <c r="L65" s="70"/>
      <c r="M65" s="71"/>
      <c r="N65" s="70"/>
      <c r="O65" s="72"/>
      <c r="P65" s="70"/>
      <c r="Q65" s="70"/>
    </row>
    <row r="66" spans="11:17" x14ac:dyDescent="0.25">
      <c r="K66" s="70"/>
      <c r="L66" s="70"/>
      <c r="M66" s="71"/>
      <c r="N66" s="70"/>
      <c r="O66" s="72"/>
      <c r="P66" s="70"/>
      <c r="Q66" s="70"/>
    </row>
    <row r="67" spans="11:17" x14ac:dyDescent="0.25">
      <c r="K67" s="70"/>
      <c r="L67" s="70"/>
      <c r="M67" s="71"/>
      <c r="N67" s="70"/>
      <c r="O67" s="72"/>
      <c r="P67" s="70"/>
      <c r="Q67" s="70"/>
    </row>
    <row r="68" spans="11:17" x14ac:dyDescent="0.25">
      <c r="K68" s="70"/>
      <c r="L68" s="70"/>
      <c r="M68" s="71"/>
      <c r="N68" s="70"/>
      <c r="O68" s="72"/>
      <c r="P68" s="70"/>
      <c r="Q68" s="70"/>
    </row>
    <row r="69" spans="11:17" x14ac:dyDescent="0.25">
      <c r="K69" s="70"/>
      <c r="L69" s="70"/>
      <c r="M69" s="71"/>
      <c r="N69" s="70"/>
      <c r="O69" s="72"/>
      <c r="P69" s="70"/>
      <c r="Q69" s="70"/>
    </row>
    <row r="70" spans="11:17" x14ac:dyDescent="0.25">
      <c r="K70" s="70"/>
      <c r="L70" s="70"/>
      <c r="M70" s="71"/>
      <c r="N70" s="70"/>
      <c r="O70" s="72"/>
      <c r="P70" s="70"/>
      <c r="Q70" s="70"/>
    </row>
  </sheetData>
  <mergeCells count="10">
    <mergeCell ref="G1:G2"/>
    <mergeCell ref="H1:H2"/>
    <mergeCell ref="J1:K1"/>
    <mergeCell ref="J2:K2"/>
    <mergeCell ref="A1:A2"/>
    <mergeCell ref="B1:B2"/>
    <mergeCell ref="C1:C2"/>
    <mergeCell ref="D1:D2"/>
    <mergeCell ref="E1:E2"/>
    <mergeCell ref="F1:F2"/>
  </mergeCells>
  <conditionalFormatting sqref="L26:L29">
    <cfRule type="dataBar" priority="20">
      <dataBar>
        <cfvo type="min"/>
        <cfvo type="max"/>
        <color rgb="FF638EC6"/>
      </dataBar>
    </cfRule>
  </conditionalFormatting>
  <conditionalFormatting sqref="L26:L29">
    <cfRule type="dataBar" priority="17">
      <dataBar>
        <cfvo type="min"/>
        <cfvo type="max"/>
        <color rgb="FF63C384"/>
      </dataBar>
    </cfRule>
  </conditionalFormatting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AC102"/>
  <sheetViews>
    <sheetView workbookViewId="0">
      <selection activeCell="I3" sqref="I3"/>
    </sheetView>
  </sheetViews>
  <sheetFormatPr baseColWidth="10" defaultRowHeight="15.75" x14ac:dyDescent="0.25"/>
  <cols>
    <col min="1" max="1" width="17.42578125" style="21" customWidth="1"/>
    <col min="2" max="2" width="17.140625" style="21" customWidth="1"/>
    <col min="3" max="3" width="14" style="21" customWidth="1"/>
    <col min="4" max="4" width="9.5703125" style="20" customWidth="1"/>
    <col min="5" max="6" width="4.5703125" style="20" bestFit="1" customWidth="1"/>
    <col min="7" max="7" width="10" style="20" bestFit="1" customWidth="1"/>
    <col min="8" max="8" width="9.7109375" style="20" bestFit="1" customWidth="1"/>
    <col min="9" max="9" width="16.85546875" customWidth="1"/>
    <col min="10" max="10" width="24.7109375" customWidth="1"/>
    <col min="11" max="11" width="15" customWidth="1"/>
    <col min="12" max="12" width="10.5703125" customWidth="1"/>
    <col min="13" max="13" width="22.85546875" customWidth="1"/>
    <col min="15" max="15" width="6.5703125" customWidth="1"/>
    <col min="27" max="27" width="2.42578125" customWidth="1"/>
  </cols>
  <sheetData>
    <row r="1" spans="1:29" ht="15" x14ac:dyDescent="0.25">
      <c r="A1" s="94" t="s">
        <v>15</v>
      </c>
      <c r="B1" s="96" t="s">
        <v>14</v>
      </c>
      <c r="C1" s="98" t="s">
        <v>13</v>
      </c>
      <c r="D1" s="100" t="s">
        <v>0</v>
      </c>
      <c r="E1" s="87" t="s">
        <v>1</v>
      </c>
      <c r="F1" s="87" t="s">
        <v>2</v>
      </c>
      <c r="G1" s="87" t="s">
        <v>17</v>
      </c>
      <c r="H1" s="89" t="s">
        <v>18</v>
      </c>
      <c r="I1" s="1"/>
      <c r="J1" s="91" t="s">
        <v>16</v>
      </c>
      <c r="K1" s="92"/>
      <c r="L1" s="2">
        <f>COUNT(C3:C102)</f>
        <v>35</v>
      </c>
      <c r="M1" s="3"/>
      <c r="N1" s="3"/>
      <c r="O1" s="4"/>
      <c r="P1" s="4"/>
      <c r="Q1" s="4"/>
    </row>
    <row r="2" spans="1:29" thickBot="1" x14ac:dyDescent="0.3">
      <c r="A2" s="95"/>
      <c r="B2" s="97"/>
      <c r="C2" s="99"/>
      <c r="D2" s="101"/>
      <c r="E2" s="88"/>
      <c r="F2" s="88"/>
      <c r="G2" s="88"/>
      <c r="H2" s="90"/>
      <c r="I2" s="1"/>
      <c r="J2" s="91"/>
      <c r="K2" s="93"/>
      <c r="L2" s="17"/>
      <c r="M2" s="16"/>
      <c r="N2" s="3"/>
      <c r="O2" s="5"/>
      <c r="P2" s="5"/>
      <c r="Q2" s="5"/>
      <c r="Y2" t="s">
        <v>124</v>
      </c>
    </row>
    <row r="3" spans="1:29" ht="15" customHeight="1" thickBot="1" x14ac:dyDescent="0.3">
      <c r="A3" s="30">
        <v>1</v>
      </c>
      <c r="B3" s="83">
        <v>1</v>
      </c>
      <c r="C3" s="84">
        <v>11.55</v>
      </c>
      <c r="D3" s="78">
        <f>(2*PI()/$L$1)</f>
        <v>0.17951958020513104</v>
      </c>
      <c r="E3" s="75">
        <f>IF(D3="","",COS(D3))</f>
        <v>0.98392958859862967</v>
      </c>
      <c r="F3" s="75">
        <f>IF(E3="","",SIN(D3))</f>
        <v>0.17855689479863665</v>
      </c>
      <c r="G3" s="75">
        <f>IF(D3="","",C3*E3)</f>
        <v>11.364386748314173</v>
      </c>
      <c r="H3" s="76">
        <f>IF(D3="","",C3*F3)</f>
        <v>2.0623321349242536</v>
      </c>
      <c r="I3" s="1"/>
      <c r="J3" s="6"/>
      <c r="K3" s="7"/>
      <c r="L3" s="7"/>
      <c r="M3" s="7" t="s">
        <v>4</v>
      </c>
      <c r="N3" s="7" t="s">
        <v>5</v>
      </c>
      <c r="O3" s="3"/>
      <c r="P3" s="3"/>
      <c r="Q3" s="83">
        <v>1</v>
      </c>
      <c r="R3" s="84">
        <v>11.55</v>
      </c>
      <c r="Y3" s="79">
        <v>1</v>
      </c>
      <c r="Z3" s="80">
        <v>11.55</v>
      </c>
      <c r="AB3" s="79" t="s">
        <v>125</v>
      </c>
      <c r="AC3" s="80">
        <v>6.5500000000000007</v>
      </c>
    </row>
    <row r="4" spans="1:29" ht="15" customHeight="1" thickBot="1" x14ac:dyDescent="0.3">
      <c r="A4" s="31">
        <f>IF(C4="","",ROW(C2))</f>
        <v>2</v>
      </c>
      <c r="B4" s="85">
        <v>14</v>
      </c>
      <c r="C4" s="86">
        <v>11.75</v>
      </c>
      <c r="D4" s="77">
        <f>IF(C4="","",(2*PI()/$L$1)+D3)</f>
        <v>0.35903916041026207</v>
      </c>
      <c r="E4" s="75">
        <f t="shared" ref="E4:E67" si="0">IF(D4="","",COS(D4))</f>
        <v>0.9362348706397372</v>
      </c>
      <c r="F4" s="75">
        <f t="shared" ref="F4:F67" si="1">IF(E4="","",SIN(D4))</f>
        <v>0.35137482408134268</v>
      </c>
      <c r="G4" s="75">
        <f t="shared" ref="G4:G67" si="2">IF(D4="","",C4*E4)</f>
        <v>11.000759730016911</v>
      </c>
      <c r="H4" s="76">
        <f t="shared" ref="H4:H67" si="3">IF(D4="","",C4*F4)</f>
        <v>4.1286541829557768</v>
      </c>
      <c r="I4" s="1"/>
      <c r="J4" s="6" t="s">
        <v>3</v>
      </c>
      <c r="K4" s="11">
        <f>SUM(G3:G102)</f>
        <v>-0.68105949518791142</v>
      </c>
      <c r="L4" s="11">
        <f>SUM(H3:H102)</f>
        <v>-5.7236397789480531E-2</v>
      </c>
      <c r="M4" s="11">
        <f>L4/K7</f>
        <v>-8.3745016560065236E-2</v>
      </c>
      <c r="N4" s="11">
        <f>K4/K7</f>
        <v>-0.99648721627593106</v>
      </c>
      <c r="O4" s="3"/>
      <c r="P4" s="3"/>
      <c r="Q4" s="85">
        <v>14</v>
      </c>
      <c r="R4" s="86">
        <v>11.75</v>
      </c>
      <c r="Y4" s="81">
        <v>15</v>
      </c>
      <c r="Z4" s="82">
        <v>11.6</v>
      </c>
      <c r="AB4" s="81" t="s">
        <v>27</v>
      </c>
      <c r="AC4" s="82">
        <v>6.5620000000000003</v>
      </c>
    </row>
    <row r="5" spans="1:29" ht="15" customHeight="1" thickBot="1" x14ac:dyDescent="0.3">
      <c r="A5" s="31">
        <f t="shared" ref="A5:A68" si="4">IF(C5="","",ROW(C3))</f>
        <v>3</v>
      </c>
      <c r="B5" s="85">
        <v>3</v>
      </c>
      <c r="C5" s="86">
        <v>11.85</v>
      </c>
      <c r="D5" s="77">
        <f t="shared" ref="D5:D68" si="5">IF(C5="","",(2*PI()/$L$1)+D4)</f>
        <v>0.53855874061539311</v>
      </c>
      <c r="E5" s="75">
        <f t="shared" si="0"/>
        <v>0.8584487936018661</v>
      </c>
      <c r="F5" s="75">
        <f t="shared" si="1"/>
        <v>0.51289927740590613</v>
      </c>
      <c r="G5" s="75">
        <f t="shared" si="2"/>
        <v>10.172618204182113</v>
      </c>
      <c r="H5" s="76">
        <f t="shared" si="3"/>
        <v>6.077856437259987</v>
      </c>
      <c r="I5" s="1"/>
      <c r="J5" s="6"/>
      <c r="K5" s="11">
        <f>POWER(K4,2)</f>
        <v>0.46384203598561274</v>
      </c>
      <c r="L5" s="11">
        <f>POWER(L4,2)</f>
        <v>3.2760052319156518E-3</v>
      </c>
      <c r="M5" s="11">
        <f>ASIN(M4)</f>
        <v>-8.3843213929422816E-2</v>
      </c>
      <c r="N5" s="11">
        <f>ACOS(N4)</f>
        <v>3.0577494396603693</v>
      </c>
      <c r="O5" s="3"/>
      <c r="P5" s="3"/>
      <c r="Q5" s="85">
        <v>3</v>
      </c>
      <c r="R5" s="86">
        <v>11.85</v>
      </c>
      <c r="Y5" s="81">
        <v>14</v>
      </c>
      <c r="Z5" s="82">
        <v>11.75</v>
      </c>
      <c r="AB5" s="81" t="s">
        <v>28</v>
      </c>
      <c r="AC5" s="82">
        <v>6.5730000000000004</v>
      </c>
    </row>
    <row r="6" spans="1:29" ht="15" customHeight="1" thickBot="1" x14ac:dyDescent="0.3">
      <c r="A6" s="31">
        <f t="shared" si="4"/>
        <v>4</v>
      </c>
      <c r="B6" s="85">
        <v>12</v>
      </c>
      <c r="C6" s="86">
        <v>11.9</v>
      </c>
      <c r="D6" s="77">
        <f t="shared" si="5"/>
        <v>0.71807832082052414</v>
      </c>
      <c r="E6" s="75">
        <f t="shared" si="0"/>
        <v>0.75307146600361097</v>
      </c>
      <c r="F6" s="75">
        <f t="shared" si="1"/>
        <v>0.65793872593971259</v>
      </c>
      <c r="G6" s="75">
        <f t="shared" si="2"/>
        <v>8.9615504454429704</v>
      </c>
      <c r="H6" s="76">
        <f t="shared" si="3"/>
        <v>7.82947083868258</v>
      </c>
      <c r="I6" s="1"/>
      <c r="J6" s="6"/>
      <c r="K6" s="7"/>
      <c r="L6" s="7"/>
      <c r="M6" s="7" t="s">
        <v>6</v>
      </c>
      <c r="N6" s="11">
        <f>ACOS(N4)*180/PI()</f>
        <v>175.19613770103152</v>
      </c>
      <c r="O6" s="3"/>
      <c r="P6" s="3"/>
      <c r="Q6" s="85">
        <v>12</v>
      </c>
      <c r="R6" s="86">
        <v>11.9</v>
      </c>
      <c r="Y6" s="81">
        <v>2</v>
      </c>
      <c r="Z6" s="82">
        <v>11.8</v>
      </c>
      <c r="AB6" s="81" t="s">
        <v>29</v>
      </c>
      <c r="AC6" s="82">
        <v>6.585</v>
      </c>
    </row>
    <row r="7" spans="1:29" ht="15" customHeight="1" thickBot="1" x14ac:dyDescent="0.3">
      <c r="A7" s="31">
        <f t="shared" si="4"/>
        <v>5</v>
      </c>
      <c r="B7" s="85">
        <v>23</v>
      </c>
      <c r="C7" s="86">
        <v>11.9</v>
      </c>
      <c r="D7" s="77">
        <f t="shared" si="5"/>
        <v>0.89759790102565518</v>
      </c>
      <c r="E7" s="75">
        <f t="shared" si="0"/>
        <v>0.62348980185873359</v>
      </c>
      <c r="F7" s="75">
        <f t="shared" si="1"/>
        <v>0.7818314824680298</v>
      </c>
      <c r="G7" s="75">
        <f t="shared" si="2"/>
        <v>7.4195286421189302</v>
      </c>
      <c r="H7" s="76">
        <f t="shared" si="3"/>
        <v>9.3037946413695547</v>
      </c>
      <c r="I7" s="1"/>
      <c r="J7" s="10" t="s">
        <v>7</v>
      </c>
      <c r="K7" s="74">
        <f>SQRT(K5+L5)</f>
        <v>0.68346034355881136</v>
      </c>
      <c r="L7" s="12" t="s">
        <v>8</v>
      </c>
      <c r="M7" s="43" t="s">
        <v>9</v>
      </c>
      <c r="N7" s="11">
        <f>IF(M4&gt;0,N6,360-(N6))</f>
        <v>184.80386229896848</v>
      </c>
      <c r="O7" s="12" t="s">
        <v>10</v>
      </c>
      <c r="P7" s="3"/>
      <c r="Q7" s="85">
        <v>23</v>
      </c>
      <c r="R7" s="86">
        <v>11.9</v>
      </c>
      <c r="Y7" s="81">
        <v>3</v>
      </c>
      <c r="Z7" s="82">
        <v>11.85</v>
      </c>
      <c r="AB7" s="81" t="s">
        <v>30</v>
      </c>
      <c r="AC7" s="82">
        <v>6.5960000000000001</v>
      </c>
    </row>
    <row r="8" spans="1:29" ht="15" customHeight="1" thickBot="1" x14ac:dyDescent="0.3">
      <c r="A8" s="31">
        <f t="shared" si="4"/>
        <v>6</v>
      </c>
      <c r="B8" s="85">
        <v>34</v>
      </c>
      <c r="C8" s="86">
        <v>11.9</v>
      </c>
      <c r="D8" s="77">
        <f t="shared" si="5"/>
        <v>1.0771174812307862</v>
      </c>
      <c r="E8" s="75">
        <f t="shared" si="0"/>
        <v>0.47386866247299869</v>
      </c>
      <c r="F8" s="75">
        <f t="shared" si="1"/>
        <v>0.880595531856738</v>
      </c>
      <c r="G8" s="75">
        <f t="shared" si="2"/>
        <v>5.6390370834286845</v>
      </c>
      <c r="H8" s="76">
        <f t="shared" si="3"/>
        <v>10.479086829095182</v>
      </c>
      <c r="I8" s="13"/>
      <c r="J8" s="10" t="s">
        <v>11</v>
      </c>
      <c r="K8" s="40">
        <v>0</v>
      </c>
      <c r="L8" s="12" t="s">
        <v>8</v>
      </c>
      <c r="M8" s="41"/>
      <c r="N8" s="1"/>
      <c r="O8" s="42"/>
      <c r="P8" s="4"/>
      <c r="Q8" s="85">
        <v>34</v>
      </c>
      <c r="R8" s="86">
        <v>11.9</v>
      </c>
      <c r="Y8" s="81">
        <v>7</v>
      </c>
      <c r="Z8" s="82">
        <v>11.9</v>
      </c>
      <c r="AB8" s="81" t="s">
        <v>31</v>
      </c>
      <c r="AC8" s="82">
        <v>6.6079999999999997</v>
      </c>
    </row>
    <row r="9" spans="1:29" ht="15" customHeight="1" thickBot="1" x14ac:dyDescent="0.3">
      <c r="A9" s="31">
        <f t="shared" si="4"/>
        <v>7</v>
      </c>
      <c r="B9" s="85">
        <v>9</v>
      </c>
      <c r="C9" s="86">
        <v>12</v>
      </c>
      <c r="D9" s="77">
        <f t="shared" si="5"/>
        <v>1.2566370614359172</v>
      </c>
      <c r="E9" s="75">
        <f t="shared" si="0"/>
        <v>0.30901699437494745</v>
      </c>
      <c r="F9" s="75">
        <f t="shared" si="1"/>
        <v>0.95105651629515353</v>
      </c>
      <c r="G9" s="75">
        <f t="shared" si="2"/>
        <v>3.7082039324993694</v>
      </c>
      <c r="H9" s="76">
        <f t="shared" si="3"/>
        <v>11.412678195541842</v>
      </c>
      <c r="I9" s="13"/>
      <c r="J9" s="41"/>
      <c r="K9" s="1"/>
      <c r="L9" s="42"/>
      <c r="M9" s="41"/>
      <c r="N9" s="1"/>
      <c r="O9" s="42"/>
      <c r="P9" s="4"/>
      <c r="Q9" s="85">
        <v>9</v>
      </c>
      <c r="R9" s="86">
        <v>12</v>
      </c>
      <c r="Y9" s="81">
        <v>12</v>
      </c>
      <c r="Z9" s="82">
        <v>11.9</v>
      </c>
      <c r="AB9" s="81" t="s">
        <v>32</v>
      </c>
      <c r="AC9" s="82">
        <v>6.6189999999999998</v>
      </c>
    </row>
    <row r="10" spans="1:29" ht="15" customHeight="1" thickBot="1" x14ac:dyDescent="0.3">
      <c r="A10" s="31">
        <f t="shared" si="4"/>
        <v>8</v>
      </c>
      <c r="B10" s="85">
        <v>25</v>
      </c>
      <c r="C10" s="86">
        <v>12</v>
      </c>
      <c r="D10" s="77">
        <f t="shared" si="5"/>
        <v>1.4361566416410483</v>
      </c>
      <c r="E10" s="75">
        <f t="shared" si="0"/>
        <v>0.13423326581765554</v>
      </c>
      <c r="F10" s="75">
        <f t="shared" si="1"/>
        <v>0.9909497617679347</v>
      </c>
      <c r="G10" s="75">
        <f t="shared" si="2"/>
        <v>1.6107991898118665</v>
      </c>
      <c r="H10" s="76">
        <f t="shared" si="3"/>
        <v>11.891397141215217</v>
      </c>
      <c r="Q10" s="85">
        <v>25</v>
      </c>
      <c r="R10" s="86">
        <v>12</v>
      </c>
      <c r="Y10" s="81">
        <v>20</v>
      </c>
      <c r="Z10" s="82">
        <v>11.9</v>
      </c>
      <c r="AB10" s="81" t="s">
        <v>33</v>
      </c>
      <c r="AC10" s="82">
        <v>6.6740000000000004</v>
      </c>
    </row>
    <row r="11" spans="1:29" ht="15" customHeight="1" thickBot="1" x14ac:dyDescent="0.3">
      <c r="A11" s="31">
        <f t="shared" si="4"/>
        <v>9</v>
      </c>
      <c r="B11" s="85">
        <v>17</v>
      </c>
      <c r="C11" s="86">
        <v>12.1</v>
      </c>
      <c r="D11" s="77">
        <f t="shared" si="5"/>
        <v>1.6156762218461793</v>
      </c>
      <c r="E11" s="75">
        <f t="shared" si="0"/>
        <v>-4.4864830350514862E-2</v>
      </c>
      <c r="F11" s="75">
        <f t="shared" si="1"/>
        <v>0.9989930665413147</v>
      </c>
      <c r="G11" s="75">
        <f t="shared" si="2"/>
        <v>-0.54286444724122984</v>
      </c>
      <c r="H11" s="76">
        <f t="shared" si="3"/>
        <v>12.087816105149907</v>
      </c>
      <c r="Q11" s="85">
        <v>17</v>
      </c>
      <c r="R11" s="86">
        <v>12.1</v>
      </c>
      <c r="Y11" s="81">
        <v>23</v>
      </c>
      <c r="Z11" s="82">
        <v>11.9</v>
      </c>
      <c r="AB11" s="81" t="s">
        <v>34</v>
      </c>
      <c r="AC11" s="82">
        <v>6.6849999999999996</v>
      </c>
    </row>
    <row r="12" spans="1:29" ht="15" customHeight="1" thickBot="1" x14ac:dyDescent="0.3">
      <c r="A12" s="31">
        <f t="shared" si="4"/>
        <v>10</v>
      </c>
      <c r="B12" s="85">
        <v>30</v>
      </c>
      <c r="C12" s="86">
        <v>12.1</v>
      </c>
      <c r="D12" s="77">
        <f t="shared" si="5"/>
        <v>1.7951958020513104</v>
      </c>
      <c r="E12" s="75">
        <f t="shared" si="0"/>
        <v>-0.22252093395631434</v>
      </c>
      <c r="F12" s="75">
        <f t="shared" si="1"/>
        <v>0.97492791218182362</v>
      </c>
      <c r="G12" s="75">
        <f t="shared" si="2"/>
        <v>-2.6925033008714032</v>
      </c>
      <c r="H12" s="76">
        <f t="shared" si="3"/>
        <v>11.796627737400065</v>
      </c>
      <c r="Q12" s="85">
        <v>30</v>
      </c>
      <c r="R12" s="86">
        <v>12.1</v>
      </c>
      <c r="Y12" s="81">
        <v>32</v>
      </c>
      <c r="Z12" s="82">
        <v>11.9</v>
      </c>
      <c r="AB12" s="81" t="s">
        <v>35</v>
      </c>
      <c r="AC12" s="82">
        <v>6.7409999999999997</v>
      </c>
    </row>
    <row r="13" spans="1:29" ht="15" customHeight="1" thickBot="1" x14ac:dyDescent="0.3">
      <c r="A13" s="31">
        <f t="shared" si="4"/>
        <v>11</v>
      </c>
      <c r="B13" s="85">
        <v>11</v>
      </c>
      <c r="C13" s="86">
        <v>12.25</v>
      </c>
      <c r="D13" s="77">
        <f t="shared" si="5"/>
        <v>1.9747153822564414</v>
      </c>
      <c r="E13" s="75">
        <f t="shared" si="0"/>
        <v>-0.39302503165392355</v>
      </c>
      <c r="F13" s="75">
        <f t="shared" si="1"/>
        <v>0.91952777255145068</v>
      </c>
      <c r="G13" s="75">
        <f t="shared" si="2"/>
        <v>-4.8145566377605631</v>
      </c>
      <c r="H13" s="76">
        <f t="shared" si="3"/>
        <v>11.264215213755271</v>
      </c>
      <c r="I13" s="1"/>
      <c r="J13" s="8"/>
      <c r="K13" s="9"/>
      <c r="L13" s="8"/>
      <c r="M13" s="3"/>
      <c r="N13" s="3"/>
      <c r="O13" s="3"/>
      <c r="P13" s="3"/>
      <c r="Q13" s="85">
        <v>11</v>
      </c>
      <c r="R13" s="86">
        <v>12.25</v>
      </c>
      <c r="Y13" s="81">
        <v>34</v>
      </c>
      <c r="Z13" s="82">
        <v>11.9</v>
      </c>
      <c r="AB13" s="81" t="s">
        <v>36</v>
      </c>
      <c r="AC13" s="82">
        <v>6.7519999999999998</v>
      </c>
    </row>
    <row r="14" spans="1:29" ht="15" customHeight="1" thickBot="1" x14ac:dyDescent="0.3">
      <c r="A14" s="31">
        <f t="shared" si="4"/>
        <v>12</v>
      </c>
      <c r="B14" s="85">
        <v>6</v>
      </c>
      <c r="C14" s="86">
        <v>12.3</v>
      </c>
      <c r="D14" s="77">
        <f t="shared" si="5"/>
        <v>2.1542349624615724</v>
      </c>
      <c r="E14" s="75">
        <f t="shared" si="0"/>
        <v>-0.55089698145210242</v>
      </c>
      <c r="F14" s="75">
        <f t="shared" si="1"/>
        <v>0.83457325372130264</v>
      </c>
      <c r="G14" s="75">
        <f t="shared" si="2"/>
        <v>-6.7760328718608598</v>
      </c>
      <c r="H14" s="76">
        <f t="shared" si="3"/>
        <v>10.265251020772023</v>
      </c>
      <c r="I14" s="1"/>
      <c r="J14" s="8"/>
      <c r="K14" s="9"/>
      <c r="L14" s="8"/>
      <c r="M14" s="3"/>
      <c r="N14" s="3"/>
      <c r="O14" s="3"/>
      <c r="P14" s="3"/>
      <c r="Q14" s="85">
        <v>6</v>
      </c>
      <c r="R14" s="86">
        <v>12.3</v>
      </c>
      <c r="Y14" s="81">
        <v>8</v>
      </c>
      <c r="Z14" s="82">
        <v>12</v>
      </c>
      <c r="AB14" s="81" t="s">
        <v>37</v>
      </c>
      <c r="AC14" s="82">
        <v>6.8079999999999998</v>
      </c>
    </row>
    <row r="15" spans="1:29" ht="15" customHeight="1" thickBot="1" x14ac:dyDescent="0.3">
      <c r="A15" s="31">
        <f t="shared" si="4"/>
        <v>13</v>
      </c>
      <c r="B15" s="85">
        <v>10</v>
      </c>
      <c r="C15" s="86">
        <v>12.35</v>
      </c>
      <c r="D15" s="77">
        <f t="shared" si="5"/>
        <v>2.3337545426667035</v>
      </c>
      <c r="E15" s="75">
        <f t="shared" si="0"/>
        <v>-0.69106264898686465</v>
      </c>
      <c r="F15" s="75">
        <f t="shared" si="1"/>
        <v>0.72279486382739155</v>
      </c>
      <c r="G15" s="75">
        <f t="shared" si="2"/>
        <v>-8.5346237149877773</v>
      </c>
      <c r="H15" s="76">
        <f t="shared" si="3"/>
        <v>8.9265165682682852</v>
      </c>
      <c r="I15" s="1"/>
      <c r="J15" s="8"/>
      <c r="K15" s="9"/>
      <c r="L15" s="8"/>
      <c r="M15" s="3"/>
      <c r="N15" s="3"/>
      <c r="O15" s="3"/>
      <c r="P15" s="3"/>
      <c r="Q15" s="85">
        <v>10</v>
      </c>
      <c r="R15" s="86">
        <v>12.35</v>
      </c>
      <c r="Y15" s="81">
        <v>9</v>
      </c>
      <c r="Z15" s="82">
        <v>12</v>
      </c>
      <c r="AB15" s="81" t="s">
        <v>38</v>
      </c>
      <c r="AC15" s="82">
        <v>6.82</v>
      </c>
    </row>
    <row r="16" spans="1:29" ht="15" customHeight="1" thickBot="1" x14ac:dyDescent="0.3">
      <c r="A16" s="31">
        <f t="shared" si="4"/>
        <v>14</v>
      </c>
      <c r="B16" s="85">
        <v>29</v>
      </c>
      <c r="C16" s="86">
        <v>12.35</v>
      </c>
      <c r="D16" s="77">
        <f t="shared" si="5"/>
        <v>2.5132741228718345</v>
      </c>
      <c r="E16" s="75">
        <f t="shared" si="0"/>
        <v>-0.80901699437494734</v>
      </c>
      <c r="F16" s="75">
        <f t="shared" si="1"/>
        <v>0.58778525229247325</v>
      </c>
      <c r="G16" s="75">
        <f t="shared" si="2"/>
        <v>-9.9913598805305988</v>
      </c>
      <c r="H16" s="76">
        <f t="shared" si="3"/>
        <v>7.2591478658120447</v>
      </c>
      <c r="I16" s="3"/>
      <c r="J16" s="8"/>
      <c r="K16" s="9"/>
      <c r="L16" s="8"/>
      <c r="M16" s="3"/>
      <c r="N16" s="3"/>
      <c r="O16" s="3"/>
      <c r="P16" s="3"/>
      <c r="Q16" s="85">
        <v>29</v>
      </c>
      <c r="R16" s="86">
        <v>12.35</v>
      </c>
      <c r="Y16" s="81">
        <v>24</v>
      </c>
      <c r="Z16" s="82">
        <v>12</v>
      </c>
      <c r="AB16" s="81" t="s">
        <v>39</v>
      </c>
      <c r="AC16" s="82">
        <v>6.8760000000000003</v>
      </c>
    </row>
    <row r="17" spans="1:29" ht="15" customHeight="1" thickBot="1" x14ac:dyDescent="0.3">
      <c r="A17" s="31">
        <f t="shared" si="4"/>
        <v>15</v>
      </c>
      <c r="B17" s="85">
        <v>19</v>
      </c>
      <c r="C17" s="86">
        <v>12.4</v>
      </c>
      <c r="D17" s="77">
        <f t="shared" si="5"/>
        <v>2.6927937030769655</v>
      </c>
      <c r="E17" s="75">
        <f t="shared" si="0"/>
        <v>-0.90096886790241903</v>
      </c>
      <c r="F17" s="75">
        <f t="shared" si="1"/>
        <v>0.43388373911755823</v>
      </c>
      <c r="G17" s="75">
        <f t="shared" si="2"/>
        <v>-11.172013961989997</v>
      </c>
      <c r="H17" s="76">
        <f t="shared" si="3"/>
        <v>5.3801583650577225</v>
      </c>
      <c r="I17" s="3"/>
      <c r="J17" s="8"/>
      <c r="K17" s="9"/>
      <c r="L17" s="8"/>
      <c r="M17" s="3"/>
      <c r="N17" s="3"/>
      <c r="O17" s="3"/>
      <c r="P17" s="3"/>
      <c r="Q17" s="85">
        <v>19</v>
      </c>
      <c r="R17" s="86">
        <v>12.4</v>
      </c>
      <c r="Y17" s="81">
        <v>25</v>
      </c>
      <c r="Z17" s="82">
        <v>12</v>
      </c>
      <c r="AB17" s="81" t="s">
        <v>40</v>
      </c>
      <c r="AC17" s="82">
        <v>6.8879999999999999</v>
      </c>
    </row>
    <row r="18" spans="1:29" ht="15" customHeight="1" thickBot="1" x14ac:dyDescent="0.3">
      <c r="A18" s="31">
        <f t="shared" si="4"/>
        <v>16</v>
      </c>
      <c r="B18" s="85">
        <v>4</v>
      </c>
      <c r="C18" s="86">
        <v>12.5</v>
      </c>
      <c r="D18" s="77">
        <f t="shared" si="5"/>
        <v>2.8723132832820966</v>
      </c>
      <c r="E18" s="75">
        <f t="shared" si="0"/>
        <v>-0.96396286069585324</v>
      </c>
      <c r="F18" s="75">
        <f t="shared" si="1"/>
        <v>0.26603684556667523</v>
      </c>
      <c r="G18" s="75">
        <f t="shared" si="2"/>
        <v>-12.049535758698166</v>
      </c>
      <c r="H18" s="76">
        <f t="shared" si="3"/>
        <v>3.3254605695834405</v>
      </c>
      <c r="I18" s="3"/>
      <c r="J18" s="14" t="s">
        <v>12</v>
      </c>
      <c r="K18" s="9"/>
      <c r="L18" s="8"/>
      <c r="M18" s="3"/>
      <c r="N18" s="3"/>
      <c r="O18" s="3"/>
      <c r="P18" s="3"/>
      <c r="Q18" s="85">
        <v>4</v>
      </c>
      <c r="R18" s="86">
        <v>12.5</v>
      </c>
      <c r="Y18" s="81">
        <v>28</v>
      </c>
      <c r="Z18" s="82">
        <v>12.05</v>
      </c>
      <c r="AB18" s="81" t="s">
        <v>41</v>
      </c>
      <c r="AC18" s="82">
        <v>6.9450000000000003</v>
      </c>
    </row>
    <row r="19" spans="1:29" ht="15" customHeight="1" thickBot="1" x14ac:dyDescent="0.3">
      <c r="A19" s="31">
        <f t="shared" si="4"/>
        <v>17</v>
      </c>
      <c r="B19" s="85">
        <v>21</v>
      </c>
      <c r="C19" s="86">
        <v>12.7</v>
      </c>
      <c r="D19" s="77">
        <f t="shared" si="5"/>
        <v>3.0518328634872276</v>
      </c>
      <c r="E19" s="75">
        <f t="shared" si="0"/>
        <v>-0.99597429399523907</v>
      </c>
      <c r="F19" s="75">
        <f t="shared" si="1"/>
        <v>8.963930890343362E-2</v>
      </c>
      <c r="G19" s="75">
        <f t="shared" si="2"/>
        <v>-12.648873533739536</v>
      </c>
      <c r="H19" s="76">
        <f t="shared" si="3"/>
        <v>1.138419223073607</v>
      </c>
      <c r="I19" s="3"/>
      <c r="J19" s="15" t="s">
        <v>24</v>
      </c>
      <c r="K19" s="9"/>
      <c r="L19" s="8"/>
      <c r="M19" s="3"/>
      <c r="N19" s="3"/>
      <c r="O19" s="3"/>
      <c r="P19" s="3"/>
      <c r="Q19" s="85">
        <v>21</v>
      </c>
      <c r="R19" s="86">
        <v>12.7</v>
      </c>
      <c r="Y19" s="81">
        <v>17</v>
      </c>
      <c r="Z19" s="82">
        <v>12.1</v>
      </c>
      <c r="AB19" s="81" t="s">
        <v>42</v>
      </c>
      <c r="AC19" s="82">
        <v>6.9569999999999999</v>
      </c>
    </row>
    <row r="20" spans="1:29" ht="15" customHeight="1" thickBot="1" x14ac:dyDescent="0.3">
      <c r="A20" s="31">
        <f t="shared" si="4"/>
        <v>18</v>
      </c>
      <c r="B20" s="85">
        <v>13</v>
      </c>
      <c r="C20" s="86">
        <v>12.8</v>
      </c>
      <c r="D20" s="77">
        <f t="shared" si="5"/>
        <v>3.2313524436923586</v>
      </c>
      <c r="E20" s="75">
        <f t="shared" si="0"/>
        <v>-0.99597429399523907</v>
      </c>
      <c r="F20" s="75">
        <f t="shared" si="1"/>
        <v>-8.9639308903433371E-2</v>
      </c>
      <c r="G20" s="75">
        <f t="shared" si="2"/>
        <v>-12.748470963139061</v>
      </c>
      <c r="H20" s="76">
        <f t="shared" si="3"/>
        <v>-1.1473831539639472</v>
      </c>
      <c r="I20" s="3"/>
      <c r="J20" s="40" t="s">
        <v>23</v>
      </c>
      <c r="K20" s="9"/>
      <c r="L20" s="8"/>
      <c r="M20" s="3"/>
      <c r="N20" s="3"/>
      <c r="O20" s="3"/>
      <c r="P20" s="3"/>
      <c r="Q20" s="85">
        <v>13</v>
      </c>
      <c r="R20" s="86">
        <v>12.8</v>
      </c>
      <c r="Y20" s="81">
        <v>18</v>
      </c>
      <c r="Z20" s="82">
        <v>12.1</v>
      </c>
      <c r="AB20" s="81" t="s">
        <v>43</v>
      </c>
      <c r="AC20" s="82">
        <v>7.0149999999999997</v>
      </c>
    </row>
    <row r="21" spans="1:29" ht="15" customHeight="1" thickBot="1" x14ac:dyDescent="0.3">
      <c r="A21" s="31">
        <f t="shared" si="4"/>
        <v>19</v>
      </c>
      <c r="B21" s="85">
        <v>15</v>
      </c>
      <c r="C21" s="86">
        <v>11.6</v>
      </c>
      <c r="D21" s="77">
        <f t="shared" si="5"/>
        <v>3.4108720238974897</v>
      </c>
      <c r="E21" s="75">
        <f t="shared" si="0"/>
        <v>-0.96396286069585335</v>
      </c>
      <c r="F21" s="75">
        <f t="shared" si="1"/>
        <v>-0.26603684556667501</v>
      </c>
      <c r="G21" s="75">
        <f t="shared" si="2"/>
        <v>-11.181969184071898</v>
      </c>
      <c r="H21" s="76">
        <f t="shared" si="3"/>
        <v>-3.0860274085734298</v>
      </c>
      <c r="I21" s="3"/>
      <c r="J21" s="8"/>
      <c r="K21" s="9"/>
      <c r="L21" s="8"/>
      <c r="M21" s="3"/>
      <c r="N21" s="3"/>
      <c r="O21" s="3"/>
      <c r="P21" s="3"/>
      <c r="Q21" s="85">
        <v>15</v>
      </c>
      <c r="R21" s="86">
        <v>11.6</v>
      </c>
      <c r="Y21" s="81">
        <v>30</v>
      </c>
      <c r="Z21" s="82">
        <v>12.1</v>
      </c>
      <c r="AB21" s="81" t="s">
        <v>44</v>
      </c>
      <c r="AC21" s="82">
        <v>7.0259999999999998</v>
      </c>
    </row>
    <row r="22" spans="1:29" ht="15" customHeight="1" thickBot="1" x14ac:dyDescent="0.3">
      <c r="A22" s="31">
        <f t="shared" si="4"/>
        <v>20</v>
      </c>
      <c r="B22" s="85">
        <v>2</v>
      </c>
      <c r="C22" s="86">
        <v>11.8</v>
      </c>
      <c r="D22" s="77">
        <f t="shared" si="5"/>
        <v>3.5903916041026207</v>
      </c>
      <c r="E22" s="75">
        <f t="shared" si="0"/>
        <v>-0.90096886790241915</v>
      </c>
      <c r="F22" s="75">
        <f t="shared" si="1"/>
        <v>-0.43388373911755801</v>
      </c>
      <c r="G22" s="75">
        <f t="shared" si="2"/>
        <v>-10.631432641248546</v>
      </c>
      <c r="H22" s="76">
        <f t="shared" si="3"/>
        <v>-5.1198281215871848</v>
      </c>
      <c r="I22" s="3"/>
      <c r="J22" s="8"/>
      <c r="K22" s="9"/>
      <c r="L22" s="8"/>
      <c r="M22" s="3"/>
      <c r="N22" s="3"/>
      <c r="O22" s="3"/>
      <c r="P22" s="3"/>
      <c r="Q22" s="85">
        <v>2</v>
      </c>
      <c r="R22" s="86">
        <v>11.8</v>
      </c>
      <c r="Y22" s="81">
        <v>16</v>
      </c>
      <c r="Z22" s="82">
        <v>12.15</v>
      </c>
      <c r="AB22" s="81" t="s">
        <v>45</v>
      </c>
      <c r="AC22" s="82">
        <v>7.085</v>
      </c>
    </row>
    <row r="23" spans="1:29" ht="15" customHeight="1" thickBot="1" x14ac:dyDescent="0.3">
      <c r="A23" s="31">
        <f t="shared" si="4"/>
        <v>21</v>
      </c>
      <c r="B23" s="85">
        <v>7</v>
      </c>
      <c r="C23" s="86">
        <v>11.9</v>
      </c>
      <c r="D23" s="77">
        <f t="shared" si="5"/>
        <v>3.7699111843077517</v>
      </c>
      <c r="E23" s="75">
        <f t="shared" si="0"/>
        <v>-0.80901699437494756</v>
      </c>
      <c r="F23" s="75">
        <f t="shared" si="1"/>
        <v>-0.58778525229247303</v>
      </c>
      <c r="G23" s="75">
        <f t="shared" si="2"/>
        <v>-9.6273022330618758</v>
      </c>
      <c r="H23" s="76">
        <f t="shared" si="3"/>
        <v>-6.9946445022804289</v>
      </c>
      <c r="I23" s="3"/>
      <c r="Q23" s="85">
        <v>7</v>
      </c>
      <c r="R23" s="86">
        <v>11.9</v>
      </c>
      <c r="Y23" s="81">
        <v>11</v>
      </c>
      <c r="Z23" s="82">
        <v>12.25</v>
      </c>
      <c r="AB23" s="81" t="s">
        <v>46</v>
      </c>
      <c r="AC23" s="82">
        <v>7.0960000000000001</v>
      </c>
    </row>
    <row r="24" spans="1:29" ht="15" customHeight="1" thickBot="1" x14ac:dyDescent="0.3">
      <c r="A24" s="31">
        <f t="shared" si="4"/>
        <v>22</v>
      </c>
      <c r="B24" s="85">
        <v>20</v>
      </c>
      <c r="C24" s="86">
        <v>11.9</v>
      </c>
      <c r="D24" s="77">
        <f t="shared" si="5"/>
        <v>3.9494307645128828</v>
      </c>
      <c r="E24" s="75">
        <f t="shared" si="0"/>
        <v>-0.69106264898686476</v>
      </c>
      <c r="F24" s="75">
        <f t="shared" si="1"/>
        <v>-0.72279486382739144</v>
      </c>
      <c r="G24" s="75">
        <f t="shared" si="2"/>
        <v>-8.2236455229436913</v>
      </c>
      <c r="H24" s="76">
        <f t="shared" si="3"/>
        <v>-8.6012588795459592</v>
      </c>
      <c r="I24" s="3"/>
      <c r="Q24" s="85">
        <v>20</v>
      </c>
      <c r="R24" s="86">
        <v>11.9</v>
      </c>
      <c r="Y24" s="81">
        <v>27</v>
      </c>
      <c r="Z24" s="82">
        <v>12.25</v>
      </c>
      <c r="AB24" s="81" t="s">
        <v>47</v>
      </c>
      <c r="AC24" s="82">
        <v>7.1559999999999997</v>
      </c>
    </row>
    <row r="25" spans="1:29" ht="15" customHeight="1" thickBot="1" x14ac:dyDescent="0.3">
      <c r="A25" s="31">
        <f t="shared" si="4"/>
        <v>23</v>
      </c>
      <c r="B25" s="85">
        <v>32</v>
      </c>
      <c r="C25" s="86">
        <v>11.9</v>
      </c>
      <c r="D25" s="77">
        <f t="shared" si="5"/>
        <v>4.1289503447180138</v>
      </c>
      <c r="E25" s="75">
        <f t="shared" si="0"/>
        <v>-0.55089698145210264</v>
      </c>
      <c r="F25" s="75">
        <f t="shared" si="1"/>
        <v>-0.83457325372130253</v>
      </c>
      <c r="G25" s="75">
        <f t="shared" si="2"/>
        <v>-6.5556740792800214</v>
      </c>
      <c r="H25" s="76">
        <f t="shared" si="3"/>
        <v>-9.9314217192835006</v>
      </c>
      <c r="I25" s="3"/>
      <c r="Q25" s="85">
        <v>32</v>
      </c>
      <c r="R25" s="86">
        <v>11.9</v>
      </c>
      <c r="Y25" s="81">
        <v>6</v>
      </c>
      <c r="Z25" s="82">
        <v>12.3</v>
      </c>
      <c r="AB25" s="81" t="s">
        <v>48</v>
      </c>
      <c r="AC25" s="82">
        <v>7.1669999999999998</v>
      </c>
    </row>
    <row r="26" spans="1:29" ht="15" customHeight="1" thickBot="1" x14ac:dyDescent="0.3">
      <c r="A26" s="31">
        <f t="shared" si="4"/>
        <v>24</v>
      </c>
      <c r="B26" s="85">
        <v>8</v>
      </c>
      <c r="C26" s="86">
        <v>12</v>
      </c>
      <c r="D26" s="77">
        <f t="shared" si="5"/>
        <v>4.3084699249231448</v>
      </c>
      <c r="E26" s="75">
        <f t="shared" si="0"/>
        <v>-0.39302503165392377</v>
      </c>
      <c r="F26" s="75">
        <f t="shared" si="1"/>
        <v>-0.91952777255145057</v>
      </c>
      <c r="G26" s="75">
        <f t="shared" si="2"/>
        <v>-4.7163003798470857</v>
      </c>
      <c r="H26" s="76">
        <f t="shared" si="3"/>
        <v>-11.034333270617406</v>
      </c>
      <c r="I26" s="1"/>
      <c r="Q26" s="85">
        <v>8</v>
      </c>
      <c r="R26" s="86">
        <v>12</v>
      </c>
      <c r="Y26" s="81">
        <v>22</v>
      </c>
      <c r="Z26" s="82">
        <v>12.3</v>
      </c>
      <c r="AB26" s="81" t="s">
        <v>49</v>
      </c>
      <c r="AC26" s="82">
        <v>7.2270000000000003</v>
      </c>
    </row>
    <row r="27" spans="1:29" ht="15" customHeight="1" thickBot="1" x14ac:dyDescent="0.3">
      <c r="A27" s="31">
        <f t="shared" si="4"/>
        <v>25</v>
      </c>
      <c r="B27" s="85">
        <v>24</v>
      </c>
      <c r="C27" s="86">
        <v>12</v>
      </c>
      <c r="D27" s="77">
        <f t="shared" si="5"/>
        <v>4.4879895051282759</v>
      </c>
      <c r="E27" s="75">
        <f t="shared" si="0"/>
        <v>-0.22252093395631459</v>
      </c>
      <c r="F27" s="75">
        <f t="shared" si="1"/>
        <v>-0.97492791218182362</v>
      </c>
      <c r="G27" s="75">
        <f t="shared" si="2"/>
        <v>-2.6702512074757752</v>
      </c>
      <c r="H27" s="76">
        <f t="shared" si="3"/>
        <v>-11.699134946181884</v>
      </c>
      <c r="I27" s="1"/>
      <c r="Q27" s="85">
        <v>24</v>
      </c>
      <c r="R27" s="86">
        <v>12</v>
      </c>
      <c r="Y27" s="81">
        <v>10</v>
      </c>
      <c r="Z27" s="82">
        <v>12.35</v>
      </c>
      <c r="AB27" s="81" t="s">
        <v>50</v>
      </c>
      <c r="AC27" s="82">
        <v>7.2389999999999999</v>
      </c>
    </row>
    <row r="28" spans="1:29" ht="15" customHeight="1" thickBot="1" x14ac:dyDescent="0.3">
      <c r="A28" s="31">
        <f t="shared" si="4"/>
        <v>26</v>
      </c>
      <c r="B28" s="85">
        <v>28</v>
      </c>
      <c r="C28" s="86">
        <v>12.05</v>
      </c>
      <c r="D28" s="77">
        <f t="shared" si="5"/>
        <v>4.6675090853334069</v>
      </c>
      <c r="E28" s="75">
        <f t="shared" si="0"/>
        <v>-4.4864830350515104E-2</v>
      </c>
      <c r="F28" s="75">
        <f t="shared" si="1"/>
        <v>-0.99899306654131459</v>
      </c>
      <c r="G28" s="75">
        <f t="shared" si="2"/>
        <v>-0.54062120572370709</v>
      </c>
      <c r="H28" s="76">
        <f t="shared" si="3"/>
        <v>-12.037866451822842</v>
      </c>
      <c r="I28" s="1"/>
      <c r="Q28" s="85">
        <v>28</v>
      </c>
      <c r="R28" s="86">
        <v>12.05</v>
      </c>
      <c r="Y28" s="81">
        <v>26</v>
      </c>
      <c r="Z28" s="82">
        <v>12.35</v>
      </c>
      <c r="AB28" s="81" t="s">
        <v>51</v>
      </c>
      <c r="AC28" s="82">
        <v>7.2990000000000004</v>
      </c>
    </row>
    <row r="29" spans="1:29" ht="15" customHeight="1" thickBot="1" x14ac:dyDescent="0.3">
      <c r="A29" s="31">
        <f t="shared" si="4"/>
        <v>27</v>
      </c>
      <c r="B29" s="85">
        <v>18</v>
      </c>
      <c r="C29" s="86">
        <v>12.1</v>
      </c>
      <c r="D29" s="77">
        <f t="shared" si="5"/>
        <v>4.847028665538538</v>
      </c>
      <c r="E29" s="75">
        <f t="shared" si="0"/>
        <v>0.1342332658176553</v>
      </c>
      <c r="F29" s="75">
        <f t="shared" si="1"/>
        <v>-0.99094976176793481</v>
      </c>
      <c r="G29" s="75">
        <f t="shared" si="2"/>
        <v>1.624222516393629</v>
      </c>
      <c r="H29" s="76">
        <f t="shared" si="3"/>
        <v>-11.99049211739201</v>
      </c>
      <c r="I29" s="1"/>
      <c r="Q29" s="85">
        <v>18</v>
      </c>
      <c r="R29" s="86">
        <v>12.1</v>
      </c>
      <c r="Y29" s="81">
        <v>29</v>
      </c>
      <c r="Z29" s="82">
        <v>12.35</v>
      </c>
      <c r="AB29" s="81" t="s">
        <v>52</v>
      </c>
      <c r="AC29" s="82">
        <v>7.3109999999999999</v>
      </c>
    </row>
    <row r="30" spans="1:29" ht="15" customHeight="1" thickBot="1" x14ac:dyDescent="0.3">
      <c r="A30" s="31">
        <f t="shared" si="4"/>
        <v>28</v>
      </c>
      <c r="B30" s="85">
        <v>16</v>
      </c>
      <c r="C30" s="86">
        <v>12.15</v>
      </c>
      <c r="D30" s="77">
        <f t="shared" si="5"/>
        <v>5.026548245743669</v>
      </c>
      <c r="E30" s="75">
        <f t="shared" si="0"/>
        <v>0.30901699437494723</v>
      </c>
      <c r="F30" s="75">
        <f t="shared" si="1"/>
        <v>-0.95105651629515364</v>
      </c>
      <c r="G30" s="75">
        <f t="shared" si="2"/>
        <v>3.7545564816556087</v>
      </c>
      <c r="H30" s="76">
        <f t="shared" si="3"/>
        <v>-11.555336672986117</v>
      </c>
      <c r="I30" s="1"/>
      <c r="Q30" s="85">
        <v>16</v>
      </c>
      <c r="R30" s="86">
        <v>12.15</v>
      </c>
      <c r="Y30" s="81">
        <v>35</v>
      </c>
      <c r="Z30" s="82">
        <v>12.35</v>
      </c>
      <c r="AB30" s="81" t="s">
        <v>53</v>
      </c>
      <c r="AC30" s="82">
        <v>7.3719999999999999</v>
      </c>
    </row>
    <row r="31" spans="1:29" ht="15" customHeight="1" thickBot="1" x14ac:dyDescent="0.3">
      <c r="A31" s="31">
        <f t="shared" si="4"/>
        <v>29</v>
      </c>
      <c r="B31" s="85">
        <v>27</v>
      </c>
      <c r="C31" s="86">
        <v>12.25</v>
      </c>
      <c r="D31" s="77">
        <f t="shared" si="5"/>
        <v>5.2060678259488</v>
      </c>
      <c r="E31" s="75">
        <f t="shared" si="0"/>
        <v>0.47386866247299847</v>
      </c>
      <c r="F31" s="75">
        <f t="shared" si="1"/>
        <v>-0.88059553185673811</v>
      </c>
      <c r="G31" s="75">
        <f t="shared" si="2"/>
        <v>5.8048911152942315</v>
      </c>
      <c r="H31" s="76">
        <f t="shared" si="3"/>
        <v>-10.787295265245042</v>
      </c>
      <c r="I31" s="1"/>
      <c r="Q31" s="85">
        <v>27</v>
      </c>
      <c r="R31" s="86">
        <v>12.25</v>
      </c>
      <c r="Y31" s="81">
        <v>19</v>
      </c>
      <c r="Z31" s="82">
        <v>12.4</v>
      </c>
      <c r="AB31" s="81" t="s">
        <v>54</v>
      </c>
      <c r="AC31" s="82">
        <v>7.3849999999999998</v>
      </c>
    </row>
    <row r="32" spans="1:29" ht="15" customHeight="1" thickBot="1" x14ac:dyDescent="0.3">
      <c r="A32" s="31">
        <f t="shared" si="4"/>
        <v>30</v>
      </c>
      <c r="B32" s="85">
        <v>22</v>
      </c>
      <c r="C32" s="86">
        <v>12.3</v>
      </c>
      <c r="D32" s="77">
        <f t="shared" si="5"/>
        <v>5.3855874061539311</v>
      </c>
      <c r="E32" s="75">
        <f t="shared" si="0"/>
        <v>0.62348980185873337</v>
      </c>
      <c r="F32" s="75">
        <f t="shared" si="1"/>
        <v>-0.78183148246802991</v>
      </c>
      <c r="G32" s="75">
        <f t="shared" si="2"/>
        <v>7.6689245628624212</v>
      </c>
      <c r="H32" s="76">
        <f t="shared" si="3"/>
        <v>-9.6165272343567683</v>
      </c>
      <c r="I32" s="1"/>
      <c r="Q32" s="85">
        <v>22</v>
      </c>
      <c r="R32" s="86">
        <v>12.3</v>
      </c>
      <c r="Y32" s="81">
        <v>31</v>
      </c>
      <c r="Z32" s="82">
        <v>12.4</v>
      </c>
      <c r="AB32" s="81" t="s">
        <v>55</v>
      </c>
      <c r="AC32" s="82">
        <v>7.4459999999999997</v>
      </c>
    </row>
    <row r="33" spans="1:29" ht="15" customHeight="1" thickBot="1" x14ac:dyDescent="0.3">
      <c r="A33" s="31">
        <f t="shared" si="4"/>
        <v>31</v>
      </c>
      <c r="B33" s="85">
        <v>26</v>
      </c>
      <c r="C33" s="86">
        <v>12.35</v>
      </c>
      <c r="D33" s="77">
        <f t="shared" si="5"/>
        <v>5.5651069863590621</v>
      </c>
      <c r="E33" s="75">
        <f t="shared" si="0"/>
        <v>0.75307146600361075</v>
      </c>
      <c r="F33" s="75">
        <f t="shared" si="1"/>
        <v>-0.65793872593971281</v>
      </c>
      <c r="G33" s="75">
        <f t="shared" si="2"/>
        <v>9.3004326051445929</v>
      </c>
      <c r="H33" s="76">
        <f t="shared" si="3"/>
        <v>-8.1255432653554536</v>
      </c>
      <c r="I33" s="1"/>
      <c r="Q33" s="85">
        <v>26</v>
      </c>
      <c r="R33" s="86">
        <v>12.35</v>
      </c>
      <c r="Y33" s="81">
        <v>4</v>
      </c>
      <c r="Z33" s="82">
        <v>12.5</v>
      </c>
      <c r="AB33" s="81" t="s">
        <v>25</v>
      </c>
      <c r="AC33" s="82">
        <v>7.4580000000000002</v>
      </c>
    </row>
    <row r="34" spans="1:29" ht="15" customHeight="1" thickBot="1" x14ac:dyDescent="0.3">
      <c r="A34" s="31">
        <f t="shared" si="4"/>
        <v>32</v>
      </c>
      <c r="B34" s="85">
        <v>35</v>
      </c>
      <c r="C34" s="86">
        <v>12.35</v>
      </c>
      <c r="D34" s="77">
        <f t="shared" si="5"/>
        <v>5.7446265665641931</v>
      </c>
      <c r="E34" s="75">
        <f t="shared" si="0"/>
        <v>0.85844879360186599</v>
      </c>
      <c r="F34" s="75">
        <f t="shared" si="1"/>
        <v>-0.51289927740590635</v>
      </c>
      <c r="G34" s="75">
        <f t="shared" si="2"/>
        <v>10.601842600983044</v>
      </c>
      <c r="H34" s="76">
        <f t="shared" si="3"/>
        <v>-6.3343060759629433</v>
      </c>
      <c r="I34" s="1"/>
      <c r="Q34" s="85">
        <v>35</v>
      </c>
      <c r="R34" s="86">
        <v>12.35</v>
      </c>
      <c r="Y34" s="81">
        <v>5</v>
      </c>
      <c r="Z34" s="82">
        <v>12.7</v>
      </c>
      <c r="AB34" s="81" t="s">
        <v>56</v>
      </c>
      <c r="AC34" s="82">
        <v>7.5209999999999999</v>
      </c>
    </row>
    <row r="35" spans="1:29" ht="15" customHeight="1" thickBot="1" x14ac:dyDescent="0.3">
      <c r="A35" s="31">
        <f t="shared" si="4"/>
        <v>33</v>
      </c>
      <c r="B35" s="85">
        <v>31</v>
      </c>
      <c r="C35" s="86">
        <v>12.4</v>
      </c>
      <c r="D35" s="77">
        <f t="shared" si="5"/>
        <v>5.9241461467693242</v>
      </c>
      <c r="E35" s="75">
        <f t="shared" si="0"/>
        <v>0.93623487063973709</v>
      </c>
      <c r="F35" s="75">
        <f t="shared" si="1"/>
        <v>-0.35137482408134291</v>
      </c>
      <c r="G35" s="75">
        <f t="shared" si="2"/>
        <v>11.60931239593274</v>
      </c>
      <c r="H35" s="76">
        <f t="shared" si="3"/>
        <v>-4.3570478186086525</v>
      </c>
      <c r="I35" s="1"/>
      <c r="Q35" s="85">
        <v>31</v>
      </c>
      <c r="R35" s="86">
        <v>12.4</v>
      </c>
      <c r="Y35" s="81">
        <v>21</v>
      </c>
      <c r="Z35" s="82">
        <v>12.7</v>
      </c>
      <c r="AB35" s="81" t="s">
        <v>57</v>
      </c>
      <c r="AC35" s="82">
        <v>7.5330000000000004</v>
      </c>
    </row>
    <row r="36" spans="1:29" ht="15" customHeight="1" thickBot="1" x14ac:dyDescent="0.3">
      <c r="A36" s="31">
        <f t="shared" si="4"/>
        <v>34</v>
      </c>
      <c r="B36" s="85">
        <v>5</v>
      </c>
      <c r="C36" s="86">
        <v>12.7</v>
      </c>
      <c r="D36" s="77">
        <f t="shared" si="5"/>
        <v>6.1036657269744552</v>
      </c>
      <c r="E36" s="75">
        <f t="shared" si="0"/>
        <v>0.98392958859862967</v>
      </c>
      <c r="F36" s="75">
        <f t="shared" si="1"/>
        <v>-0.17855689479863687</v>
      </c>
      <c r="G36" s="75">
        <f t="shared" si="2"/>
        <v>12.495905775202596</v>
      </c>
      <c r="H36" s="76">
        <f t="shared" si="3"/>
        <v>-2.2676725639426882</v>
      </c>
      <c r="Q36" s="85">
        <v>5</v>
      </c>
      <c r="R36" s="86">
        <v>12.7</v>
      </c>
      <c r="Y36" s="81">
        <v>33</v>
      </c>
      <c r="Z36" s="82">
        <v>12.7</v>
      </c>
      <c r="AB36" s="81" t="s">
        <v>58</v>
      </c>
      <c r="AC36" s="82">
        <v>7.5960000000000001</v>
      </c>
    </row>
    <row r="37" spans="1:29" ht="15" customHeight="1" thickBot="1" x14ac:dyDescent="0.3">
      <c r="A37" s="31">
        <f t="shared" si="4"/>
        <v>35</v>
      </c>
      <c r="B37" s="85">
        <v>33</v>
      </c>
      <c r="C37" s="86">
        <v>12.7</v>
      </c>
      <c r="D37" s="77">
        <f t="shared" si="5"/>
        <v>6.2831853071795862</v>
      </c>
      <c r="E37" s="75">
        <f t="shared" si="0"/>
        <v>1</v>
      </c>
      <c r="F37" s="75">
        <f t="shared" si="1"/>
        <v>-2.45029690981724E-16</v>
      </c>
      <c r="G37" s="75">
        <f t="shared" si="2"/>
        <v>12.7</v>
      </c>
      <c r="H37" s="76">
        <f t="shared" si="3"/>
        <v>-3.1118770754678948E-15</v>
      </c>
      <c r="Q37" s="85">
        <v>33</v>
      </c>
      <c r="R37" s="86">
        <v>12.7</v>
      </c>
      <c r="Y37" s="81">
        <v>13</v>
      </c>
      <c r="Z37" s="82">
        <v>12.8</v>
      </c>
      <c r="AB37" s="81" t="s">
        <v>26</v>
      </c>
      <c r="AC37" s="82">
        <v>7.6079999999999997</v>
      </c>
    </row>
    <row r="38" spans="1:29" ht="16.5" thickBot="1" x14ac:dyDescent="0.3">
      <c r="A38" s="31" t="str">
        <f t="shared" si="4"/>
        <v/>
      </c>
      <c r="B38" s="85"/>
      <c r="C38" s="86"/>
      <c r="D38" s="77" t="str">
        <f t="shared" si="5"/>
        <v/>
      </c>
      <c r="E38" s="75" t="str">
        <f t="shared" si="0"/>
        <v/>
      </c>
      <c r="F38" s="75" t="str">
        <f t="shared" si="1"/>
        <v/>
      </c>
      <c r="G38" s="75" t="str">
        <f t="shared" si="2"/>
        <v/>
      </c>
      <c r="H38" s="76" t="str">
        <f t="shared" si="3"/>
        <v/>
      </c>
      <c r="AB38" s="81" t="s">
        <v>59</v>
      </c>
      <c r="AC38" s="82">
        <v>7.6719999999999997</v>
      </c>
    </row>
    <row r="39" spans="1:29" ht="16.5" thickBot="1" x14ac:dyDescent="0.3">
      <c r="A39" s="31" t="str">
        <f t="shared" si="4"/>
        <v/>
      </c>
      <c r="B39" s="85"/>
      <c r="C39" s="86"/>
      <c r="D39" s="77" t="str">
        <f t="shared" si="5"/>
        <v/>
      </c>
      <c r="E39" s="75" t="str">
        <f t="shared" si="0"/>
        <v/>
      </c>
      <c r="F39" s="75" t="str">
        <f t="shared" si="1"/>
        <v/>
      </c>
      <c r="G39" s="75" t="str">
        <f t="shared" si="2"/>
        <v/>
      </c>
      <c r="H39" s="76" t="str">
        <f t="shared" si="3"/>
        <v/>
      </c>
      <c r="AB39" s="81" t="s">
        <v>60</v>
      </c>
      <c r="AC39" s="82">
        <v>7.6840000000000002</v>
      </c>
    </row>
    <row r="40" spans="1:29" ht="16.5" thickBot="1" x14ac:dyDescent="0.3">
      <c r="A40" s="31" t="str">
        <f t="shared" si="4"/>
        <v/>
      </c>
      <c r="B40" s="85"/>
      <c r="C40" s="86"/>
      <c r="D40" s="77" t="str">
        <f t="shared" si="5"/>
        <v/>
      </c>
      <c r="E40" s="75" t="str">
        <f t="shared" si="0"/>
        <v/>
      </c>
      <c r="F40" s="75" t="str">
        <f t="shared" si="1"/>
        <v/>
      </c>
      <c r="G40" s="75" t="str">
        <f t="shared" si="2"/>
        <v/>
      </c>
      <c r="H40" s="76" t="str">
        <f t="shared" si="3"/>
        <v/>
      </c>
      <c r="AB40" s="81" t="s">
        <v>61</v>
      </c>
      <c r="AC40" s="82">
        <v>7.7480000000000002</v>
      </c>
    </row>
    <row r="41" spans="1:29" ht="16.5" thickBot="1" x14ac:dyDescent="0.3">
      <c r="A41" s="31" t="str">
        <f t="shared" si="4"/>
        <v/>
      </c>
      <c r="B41" s="85"/>
      <c r="C41" s="86"/>
      <c r="D41" s="77" t="str">
        <f t="shared" si="5"/>
        <v/>
      </c>
      <c r="E41" s="75" t="str">
        <f t="shared" si="0"/>
        <v/>
      </c>
      <c r="F41" s="75" t="str">
        <f t="shared" si="1"/>
        <v/>
      </c>
      <c r="G41" s="75" t="str">
        <f t="shared" si="2"/>
        <v/>
      </c>
      <c r="H41" s="76" t="str">
        <f t="shared" si="3"/>
        <v/>
      </c>
      <c r="AB41" s="81" t="s">
        <v>62</v>
      </c>
      <c r="AC41" s="82">
        <v>7.7610000000000001</v>
      </c>
    </row>
    <row r="42" spans="1:29" ht="16.5" thickBot="1" x14ac:dyDescent="0.3">
      <c r="A42" s="31" t="str">
        <f t="shared" si="4"/>
        <v/>
      </c>
      <c r="B42" s="85"/>
      <c r="C42" s="86"/>
      <c r="D42" s="77" t="str">
        <f t="shared" si="5"/>
        <v/>
      </c>
      <c r="E42" s="75" t="str">
        <f t="shared" si="0"/>
        <v/>
      </c>
      <c r="F42" s="75" t="str">
        <f t="shared" si="1"/>
        <v/>
      </c>
      <c r="G42" s="75" t="str">
        <f t="shared" si="2"/>
        <v/>
      </c>
      <c r="H42" s="76" t="str">
        <f t="shared" si="3"/>
        <v/>
      </c>
      <c r="AB42" s="81" t="s">
        <v>63</v>
      </c>
      <c r="AC42" s="82">
        <v>7.8259999999999996</v>
      </c>
    </row>
    <row r="43" spans="1:29" ht="16.5" thickBot="1" x14ac:dyDescent="0.3">
      <c r="A43" s="31" t="str">
        <f t="shared" si="4"/>
        <v/>
      </c>
      <c r="B43" s="85"/>
      <c r="C43" s="86"/>
      <c r="D43" s="77" t="str">
        <f t="shared" si="5"/>
        <v/>
      </c>
      <c r="E43" s="75" t="str">
        <f t="shared" si="0"/>
        <v/>
      </c>
      <c r="F43" s="75" t="str">
        <f t="shared" si="1"/>
        <v/>
      </c>
      <c r="G43" s="75" t="str">
        <f t="shared" si="2"/>
        <v/>
      </c>
      <c r="H43" s="76" t="str">
        <f t="shared" si="3"/>
        <v/>
      </c>
      <c r="AB43" s="81" t="s">
        <v>64</v>
      </c>
      <c r="AC43" s="82">
        <v>7.8390000000000004</v>
      </c>
    </row>
    <row r="44" spans="1:29" ht="16.5" thickBot="1" x14ac:dyDescent="0.3">
      <c r="A44" s="31" t="str">
        <f t="shared" si="4"/>
        <v/>
      </c>
      <c r="B44" s="85"/>
      <c r="C44" s="86"/>
      <c r="D44" s="77" t="str">
        <f t="shared" si="5"/>
        <v/>
      </c>
      <c r="E44" s="75" t="str">
        <f t="shared" si="0"/>
        <v/>
      </c>
      <c r="F44" s="75" t="str">
        <f t="shared" si="1"/>
        <v/>
      </c>
      <c r="G44" s="75" t="str">
        <f t="shared" si="2"/>
        <v/>
      </c>
      <c r="H44" s="76" t="str">
        <f t="shared" si="3"/>
        <v/>
      </c>
      <c r="AB44" s="81" t="s">
        <v>65</v>
      </c>
      <c r="AC44" s="82">
        <v>7.9039999999999999</v>
      </c>
    </row>
    <row r="45" spans="1:29" ht="16.5" thickBot="1" x14ac:dyDescent="0.3">
      <c r="A45" s="31" t="str">
        <f t="shared" si="4"/>
        <v/>
      </c>
      <c r="B45" s="85"/>
      <c r="C45" s="86"/>
      <c r="D45" s="77" t="str">
        <f t="shared" si="5"/>
        <v/>
      </c>
      <c r="E45" s="75" t="str">
        <f t="shared" si="0"/>
        <v/>
      </c>
      <c r="F45" s="75" t="str">
        <f t="shared" si="1"/>
        <v/>
      </c>
      <c r="G45" s="75" t="str">
        <f t="shared" si="2"/>
        <v/>
      </c>
      <c r="H45" s="76" t="str">
        <f t="shared" si="3"/>
        <v/>
      </c>
      <c r="AB45" s="81" t="s">
        <v>66</v>
      </c>
      <c r="AC45" s="82">
        <v>7.9169999999999998</v>
      </c>
    </row>
    <row r="46" spans="1:29" ht="16.5" thickBot="1" x14ac:dyDescent="0.3">
      <c r="A46" s="31" t="str">
        <f t="shared" si="4"/>
        <v/>
      </c>
      <c r="B46" s="85"/>
      <c r="C46" s="86"/>
      <c r="D46" s="77" t="str">
        <f t="shared" si="5"/>
        <v/>
      </c>
      <c r="E46" s="75" t="str">
        <f t="shared" si="0"/>
        <v/>
      </c>
      <c r="F46" s="75" t="str">
        <f t="shared" si="1"/>
        <v/>
      </c>
      <c r="G46" s="75" t="str">
        <f t="shared" si="2"/>
        <v/>
      </c>
      <c r="H46" s="76" t="str">
        <f t="shared" si="3"/>
        <v/>
      </c>
      <c r="AB46" s="81" t="s">
        <v>67</v>
      </c>
      <c r="AC46" s="82">
        <v>7.9829999999999997</v>
      </c>
    </row>
    <row r="47" spans="1:29" ht="16.5" thickBot="1" x14ac:dyDescent="0.3">
      <c r="A47" s="31" t="str">
        <f t="shared" si="4"/>
        <v/>
      </c>
      <c r="B47" s="85"/>
      <c r="C47" s="86"/>
      <c r="D47" s="77" t="str">
        <f t="shared" si="5"/>
        <v/>
      </c>
      <c r="E47" s="75" t="str">
        <f t="shared" si="0"/>
        <v/>
      </c>
      <c r="F47" s="75" t="str">
        <f t="shared" si="1"/>
        <v/>
      </c>
      <c r="G47" s="75" t="str">
        <f t="shared" si="2"/>
        <v/>
      </c>
      <c r="H47" s="76" t="str">
        <f t="shared" si="3"/>
        <v/>
      </c>
      <c r="AB47" s="81" t="s">
        <v>68</v>
      </c>
      <c r="AC47" s="82">
        <v>7.9960000000000004</v>
      </c>
    </row>
    <row r="48" spans="1:29" ht="16.5" thickBot="1" x14ac:dyDescent="0.3">
      <c r="A48" s="31" t="str">
        <f t="shared" si="4"/>
        <v/>
      </c>
      <c r="B48" s="85"/>
      <c r="C48" s="86"/>
      <c r="D48" s="77" t="str">
        <f t="shared" si="5"/>
        <v/>
      </c>
      <c r="E48" s="75" t="str">
        <f t="shared" si="0"/>
        <v/>
      </c>
      <c r="F48" s="75" t="str">
        <f t="shared" si="1"/>
        <v/>
      </c>
      <c r="G48" s="75" t="str">
        <f t="shared" si="2"/>
        <v/>
      </c>
      <c r="H48" s="76" t="str">
        <f t="shared" si="3"/>
        <v/>
      </c>
      <c r="AB48" s="81" t="s">
        <v>69</v>
      </c>
      <c r="AC48" s="82">
        <v>8.0630000000000006</v>
      </c>
    </row>
    <row r="49" spans="1:29" ht="16.5" thickBot="1" x14ac:dyDescent="0.3">
      <c r="A49" s="31" t="str">
        <f t="shared" si="4"/>
        <v/>
      </c>
      <c r="B49" s="85"/>
      <c r="C49" s="86"/>
      <c r="D49" s="77" t="str">
        <f t="shared" si="5"/>
        <v/>
      </c>
      <c r="E49" s="75" t="str">
        <f t="shared" si="0"/>
        <v/>
      </c>
      <c r="F49" s="75" t="str">
        <f t="shared" si="1"/>
        <v/>
      </c>
      <c r="G49" s="75" t="str">
        <f t="shared" si="2"/>
        <v/>
      </c>
      <c r="H49" s="76" t="str">
        <f t="shared" si="3"/>
        <v/>
      </c>
      <c r="AB49" s="81" t="s">
        <v>70</v>
      </c>
      <c r="AC49" s="82">
        <v>8.0760000000000005</v>
      </c>
    </row>
    <row r="50" spans="1:29" ht="16.5" thickBot="1" x14ac:dyDescent="0.3">
      <c r="A50" s="31" t="str">
        <f t="shared" si="4"/>
        <v/>
      </c>
      <c r="B50" s="85"/>
      <c r="C50" s="86"/>
      <c r="D50" s="77" t="str">
        <f t="shared" si="5"/>
        <v/>
      </c>
      <c r="E50" s="75" t="str">
        <f t="shared" si="0"/>
        <v/>
      </c>
      <c r="F50" s="75" t="str">
        <f t="shared" si="1"/>
        <v/>
      </c>
      <c r="G50" s="75" t="str">
        <f t="shared" si="2"/>
        <v/>
      </c>
      <c r="H50" s="76" t="str">
        <f t="shared" si="3"/>
        <v/>
      </c>
      <c r="AB50" s="81" t="s">
        <v>71</v>
      </c>
      <c r="AC50" s="82">
        <v>8.1440000000000001</v>
      </c>
    </row>
    <row r="51" spans="1:29" ht="16.5" thickBot="1" x14ac:dyDescent="0.3">
      <c r="A51" s="31" t="str">
        <f t="shared" si="4"/>
        <v/>
      </c>
      <c r="B51" s="85"/>
      <c r="C51" s="86"/>
      <c r="D51" s="77" t="str">
        <f t="shared" si="5"/>
        <v/>
      </c>
      <c r="E51" s="75" t="str">
        <f t="shared" si="0"/>
        <v/>
      </c>
      <c r="F51" s="75" t="str">
        <f t="shared" si="1"/>
        <v/>
      </c>
      <c r="G51" s="75" t="str">
        <f t="shared" si="2"/>
        <v/>
      </c>
      <c r="H51" s="76" t="str">
        <f t="shared" si="3"/>
        <v/>
      </c>
      <c r="AB51" s="81" t="s">
        <v>72</v>
      </c>
      <c r="AC51" s="82">
        <v>8.157</v>
      </c>
    </row>
    <row r="52" spans="1:29" ht="16.5" thickBot="1" x14ac:dyDescent="0.3">
      <c r="A52" s="31" t="str">
        <f t="shared" si="4"/>
        <v/>
      </c>
      <c r="B52" s="85"/>
      <c r="C52" s="86"/>
      <c r="D52" s="77" t="str">
        <f t="shared" si="5"/>
        <v/>
      </c>
      <c r="E52" s="75" t="str">
        <f t="shared" si="0"/>
        <v/>
      </c>
      <c r="F52" s="75" t="str">
        <f t="shared" si="1"/>
        <v/>
      </c>
      <c r="G52" s="75" t="str">
        <f t="shared" si="2"/>
        <v/>
      </c>
      <c r="H52" s="76" t="str">
        <f t="shared" si="3"/>
        <v/>
      </c>
      <c r="AB52" s="81" t="s">
        <v>73</v>
      </c>
      <c r="AC52" s="82">
        <v>8.1649999999999991</v>
      </c>
    </row>
    <row r="53" spans="1:29" ht="16.5" thickBot="1" x14ac:dyDescent="0.3">
      <c r="A53" s="31" t="str">
        <f t="shared" si="4"/>
        <v/>
      </c>
      <c r="B53" s="85"/>
      <c r="C53" s="86"/>
      <c r="D53" s="77" t="str">
        <f t="shared" si="5"/>
        <v/>
      </c>
      <c r="E53" s="75" t="str">
        <f t="shared" si="0"/>
        <v/>
      </c>
      <c r="F53" s="75" t="str">
        <f t="shared" si="1"/>
        <v/>
      </c>
      <c r="G53" s="75" t="str">
        <f t="shared" si="2"/>
        <v/>
      </c>
      <c r="H53" s="76" t="str">
        <f t="shared" si="3"/>
        <v/>
      </c>
      <c r="AB53" s="81" t="s">
        <v>74</v>
      </c>
      <c r="AC53" s="82">
        <v>8.173</v>
      </c>
    </row>
    <row r="54" spans="1:29" ht="16.5" thickBot="1" x14ac:dyDescent="0.3">
      <c r="A54" s="31" t="str">
        <f t="shared" si="4"/>
        <v/>
      </c>
      <c r="B54" s="85"/>
      <c r="C54" s="86"/>
      <c r="D54" s="77" t="str">
        <f t="shared" si="5"/>
        <v/>
      </c>
      <c r="E54" s="75" t="str">
        <f t="shared" si="0"/>
        <v/>
      </c>
      <c r="F54" s="75" t="str">
        <f t="shared" si="1"/>
        <v/>
      </c>
      <c r="G54" s="75" t="str">
        <f t="shared" si="2"/>
        <v/>
      </c>
      <c r="H54" s="76" t="str">
        <f t="shared" si="3"/>
        <v/>
      </c>
      <c r="AB54" s="81" t="s">
        <v>75</v>
      </c>
      <c r="AC54" s="82">
        <v>8.1809999999999992</v>
      </c>
    </row>
    <row r="55" spans="1:29" ht="16.5" thickBot="1" x14ac:dyDescent="0.3">
      <c r="A55" s="31" t="str">
        <f t="shared" si="4"/>
        <v/>
      </c>
      <c r="B55" s="85"/>
      <c r="C55" s="86"/>
      <c r="D55" s="77" t="str">
        <f t="shared" si="5"/>
        <v/>
      </c>
      <c r="E55" s="75" t="str">
        <f t="shared" si="0"/>
        <v/>
      </c>
      <c r="F55" s="75" t="str">
        <f t="shared" si="1"/>
        <v/>
      </c>
      <c r="G55" s="75" t="str">
        <f t="shared" si="2"/>
        <v/>
      </c>
      <c r="H55" s="76" t="str">
        <f t="shared" si="3"/>
        <v/>
      </c>
      <c r="AB55" s="81" t="s">
        <v>76</v>
      </c>
      <c r="AC55" s="82">
        <v>8.1890000000000001</v>
      </c>
    </row>
    <row r="56" spans="1:29" ht="16.5" thickBot="1" x14ac:dyDescent="0.3">
      <c r="A56" s="31" t="str">
        <f t="shared" si="4"/>
        <v/>
      </c>
      <c r="B56" s="85"/>
      <c r="C56" s="86"/>
      <c r="D56" s="77" t="str">
        <f t="shared" si="5"/>
        <v/>
      </c>
      <c r="E56" s="75" t="str">
        <f t="shared" si="0"/>
        <v/>
      </c>
      <c r="F56" s="75" t="str">
        <f t="shared" si="1"/>
        <v/>
      </c>
      <c r="G56" s="75" t="str">
        <f t="shared" si="2"/>
        <v/>
      </c>
      <c r="H56" s="76" t="str">
        <f t="shared" si="3"/>
        <v/>
      </c>
      <c r="AB56" s="81" t="s">
        <v>77</v>
      </c>
      <c r="AC56" s="82">
        <v>8.1969999999999992</v>
      </c>
    </row>
    <row r="57" spans="1:29" ht="16.5" thickBot="1" x14ac:dyDescent="0.3">
      <c r="A57" s="31" t="str">
        <f t="shared" si="4"/>
        <v/>
      </c>
      <c r="B57" s="85"/>
      <c r="C57" s="86"/>
      <c r="D57" s="77" t="str">
        <f t="shared" si="5"/>
        <v/>
      </c>
      <c r="E57" s="75" t="str">
        <f t="shared" si="0"/>
        <v/>
      </c>
      <c r="F57" s="75" t="str">
        <f t="shared" si="1"/>
        <v/>
      </c>
      <c r="G57" s="75" t="str">
        <f t="shared" si="2"/>
        <v/>
      </c>
      <c r="H57" s="76" t="str">
        <f t="shared" si="3"/>
        <v/>
      </c>
      <c r="AB57" s="81" t="s">
        <v>78</v>
      </c>
      <c r="AC57" s="82">
        <v>8.2050000000000001</v>
      </c>
    </row>
    <row r="58" spans="1:29" ht="16.5" thickBot="1" x14ac:dyDescent="0.3">
      <c r="A58" s="31" t="str">
        <f t="shared" si="4"/>
        <v/>
      </c>
      <c r="B58" s="85"/>
      <c r="C58" s="86"/>
      <c r="D58" s="77" t="str">
        <f t="shared" si="5"/>
        <v/>
      </c>
      <c r="E58" s="75" t="str">
        <f t="shared" si="0"/>
        <v/>
      </c>
      <c r="F58" s="75" t="str">
        <f t="shared" si="1"/>
        <v/>
      </c>
      <c r="G58" s="75" t="str">
        <f t="shared" si="2"/>
        <v/>
      </c>
      <c r="H58" s="76" t="str">
        <f t="shared" si="3"/>
        <v/>
      </c>
      <c r="AB58" s="81" t="s">
        <v>79</v>
      </c>
      <c r="AC58" s="82">
        <v>8.2129999999999992</v>
      </c>
    </row>
    <row r="59" spans="1:29" ht="16.5" thickBot="1" x14ac:dyDescent="0.3">
      <c r="A59" s="31" t="str">
        <f t="shared" si="4"/>
        <v/>
      </c>
      <c r="B59" s="85"/>
      <c r="C59" s="86"/>
      <c r="D59" s="77" t="str">
        <f t="shared" si="5"/>
        <v/>
      </c>
      <c r="E59" s="75" t="str">
        <f t="shared" si="0"/>
        <v/>
      </c>
      <c r="F59" s="75" t="str">
        <f t="shared" si="1"/>
        <v/>
      </c>
      <c r="G59" s="75" t="str">
        <f t="shared" si="2"/>
        <v/>
      </c>
      <c r="H59" s="76" t="str">
        <f t="shared" si="3"/>
        <v/>
      </c>
      <c r="AB59" s="81" t="s">
        <v>80</v>
      </c>
      <c r="AC59" s="82">
        <v>8.2210000000000001</v>
      </c>
    </row>
    <row r="60" spans="1:29" ht="16.5" thickBot="1" x14ac:dyDescent="0.3">
      <c r="A60" s="31" t="str">
        <f t="shared" si="4"/>
        <v/>
      </c>
      <c r="B60" s="85"/>
      <c r="C60" s="86"/>
      <c r="D60" s="77" t="str">
        <f t="shared" si="5"/>
        <v/>
      </c>
      <c r="E60" s="75" t="str">
        <f t="shared" si="0"/>
        <v/>
      </c>
      <c r="F60" s="75" t="str">
        <f t="shared" si="1"/>
        <v/>
      </c>
      <c r="G60" s="75" t="str">
        <f t="shared" si="2"/>
        <v/>
      </c>
      <c r="H60" s="76" t="str">
        <f t="shared" si="3"/>
        <v/>
      </c>
      <c r="AB60" s="81" t="s">
        <v>81</v>
      </c>
      <c r="AC60" s="82">
        <v>8.2289999999999992</v>
      </c>
    </row>
    <row r="61" spans="1:29" ht="16.5" thickBot="1" x14ac:dyDescent="0.3">
      <c r="A61" s="31" t="str">
        <f t="shared" si="4"/>
        <v/>
      </c>
      <c r="B61" s="85"/>
      <c r="C61" s="86"/>
      <c r="D61" s="77" t="str">
        <f t="shared" si="5"/>
        <v/>
      </c>
      <c r="E61" s="75" t="str">
        <f t="shared" si="0"/>
        <v/>
      </c>
      <c r="F61" s="75" t="str">
        <f t="shared" si="1"/>
        <v/>
      </c>
      <c r="G61" s="75" t="str">
        <f t="shared" si="2"/>
        <v/>
      </c>
      <c r="H61" s="76" t="str">
        <f t="shared" si="3"/>
        <v/>
      </c>
      <c r="AB61" s="81" t="s">
        <v>82</v>
      </c>
      <c r="AC61" s="82">
        <v>8.2370000000000001</v>
      </c>
    </row>
    <row r="62" spans="1:29" ht="16.5" thickBot="1" x14ac:dyDescent="0.3">
      <c r="A62" s="31" t="str">
        <f t="shared" si="4"/>
        <v/>
      </c>
      <c r="B62" s="85"/>
      <c r="C62" s="86"/>
      <c r="D62" s="77" t="str">
        <f t="shared" si="5"/>
        <v/>
      </c>
      <c r="E62" s="75" t="str">
        <f t="shared" si="0"/>
        <v/>
      </c>
      <c r="F62" s="75" t="str">
        <f t="shared" si="1"/>
        <v/>
      </c>
      <c r="G62" s="75" t="str">
        <f t="shared" si="2"/>
        <v/>
      </c>
      <c r="H62" s="76" t="str">
        <f t="shared" si="3"/>
        <v/>
      </c>
      <c r="AB62" s="81" t="s">
        <v>83</v>
      </c>
      <c r="AC62" s="82">
        <v>8.2620000000000005</v>
      </c>
    </row>
    <row r="63" spans="1:29" ht="16.5" thickBot="1" x14ac:dyDescent="0.3">
      <c r="A63" s="31" t="str">
        <f t="shared" si="4"/>
        <v/>
      </c>
      <c r="B63" s="85"/>
      <c r="C63" s="86"/>
      <c r="D63" s="77" t="str">
        <f t="shared" si="5"/>
        <v/>
      </c>
      <c r="E63" s="75" t="str">
        <f t="shared" si="0"/>
        <v/>
      </c>
      <c r="F63" s="75" t="str">
        <f t="shared" si="1"/>
        <v/>
      </c>
      <c r="G63" s="75" t="str">
        <f t="shared" si="2"/>
        <v/>
      </c>
      <c r="H63" s="76" t="str">
        <f t="shared" si="3"/>
        <v/>
      </c>
      <c r="AB63" s="81" t="s">
        <v>84</v>
      </c>
      <c r="AC63" s="82">
        <v>8.2870000000000008</v>
      </c>
    </row>
    <row r="64" spans="1:29" ht="16.5" thickBot="1" x14ac:dyDescent="0.3">
      <c r="A64" s="31" t="str">
        <f t="shared" si="4"/>
        <v/>
      </c>
      <c r="B64" s="85"/>
      <c r="C64" s="86"/>
      <c r="D64" s="77" t="str">
        <f t="shared" si="5"/>
        <v/>
      </c>
      <c r="E64" s="75" t="str">
        <f t="shared" si="0"/>
        <v/>
      </c>
      <c r="F64" s="75" t="str">
        <f t="shared" si="1"/>
        <v/>
      </c>
      <c r="G64" s="75" t="str">
        <f t="shared" si="2"/>
        <v/>
      </c>
      <c r="H64" s="76" t="str">
        <f t="shared" si="3"/>
        <v/>
      </c>
      <c r="AB64" s="81" t="s">
        <v>85</v>
      </c>
      <c r="AC64" s="82">
        <v>8.3119999999999994</v>
      </c>
    </row>
    <row r="65" spans="1:29" ht="16.5" thickBot="1" x14ac:dyDescent="0.3">
      <c r="A65" s="31" t="str">
        <f t="shared" si="4"/>
        <v/>
      </c>
      <c r="B65" s="85"/>
      <c r="C65" s="86"/>
      <c r="D65" s="77" t="str">
        <f t="shared" si="5"/>
        <v/>
      </c>
      <c r="E65" s="75" t="str">
        <f t="shared" si="0"/>
        <v/>
      </c>
      <c r="F65" s="75" t="str">
        <f t="shared" si="1"/>
        <v/>
      </c>
      <c r="G65" s="75" t="str">
        <f t="shared" si="2"/>
        <v/>
      </c>
      <c r="H65" s="76" t="str">
        <f t="shared" si="3"/>
        <v/>
      </c>
      <c r="AB65" s="81" t="s">
        <v>86</v>
      </c>
      <c r="AC65" s="82">
        <v>8.3369999999999997</v>
      </c>
    </row>
    <row r="66" spans="1:29" ht="16.5" thickBot="1" x14ac:dyDescent="0.3">
      <c r="A66" s="31" t="str">
        <f t="shared" si="4"/>
        <v/>
      </c>
      <c r="B66" s="85"/>
      <c r="C66" s="86"/>
      <c r="D66" s="77" t="str">
        <f t="shared" si="5"/>
        <v/>
      </c>
      <c r="E66" s="75" t="str">
        <f t="shared" si="0"/>
        <v/>
      </c>
      <c r="F66" s="75" t="str">
        <f t="shared" si="1"/>
        <v/>
      </c>
      <c r="G66" s="75" t="str">
        <f t="shared" si="2"/>
        <v/>
      </c>
      <c r="H66" s="76" t="str">
        <f t="shared" si="3"/>
        <v/>
      </c>
      <c r="AB66" s="81" t="s">
        <v>87</v>
      </c>
      <c r="AC66" s="82">
        <v>8.3620000000000001</v>
      </c>
    </row>
    <row r="67" spans="1:29" ht="16.5" thickBot="1" x14ac:dyDescent="0.3">
      <c r="A67" s="31" t="str">
        <f t="shared" si="4"/>
        <v/>
      </c>
      <c r="B67" s="85"/>
      <c r="C67" s="86"/>
      <c r="D67" s="77" t="str">
        <f t="shared" si="5"/>
        <v/>
      </c>
      <c r="E67" s="75" t="str">
        <f t="shared" si="0"/>
        <v/>
      </c>
      <c r="F67" s="75" t="str">
        <f t="shared" si="1"/>
        <v/>
      </c>
      <c r="G67" s="75" t="str">
        <f t="shared" si="2"/>
        <v/>
      </c>
      <c r="H67" s="76" t="str">
        <f t="shared" si="3"/>
        <v/>
      </c>
      <c r="AB67" s="81" t="s">
        <v>88</v>
      </c>
      <c r="AC67" s="82">
        <v>8.3870000000000005</v>
      </c>
    </row>
    <row r="68" spans="1:29" ht="16.5" thickBot="1" x14ac:dyDescent="0.3">
      <c r="A68" s="31" t="str">
        <f t="shared" si="4"/>
        <v/>
      </c>
      <c r="B68" s="85"/>
      <c r="C68" s="86"/>
      <c r="D68" s="77" t="str">
        <f t="shared" si="5"/>
        <v/>
      </c>
      <c r="E68" s="75" t="str">
        <f t="shared" ref="E68:E102" si="6">IF(D68="","",COS(D68))</f>
        <v/>
      </c>
      <c r="F68" s="75" t="str">
        <f t="shared" ref="F68:F102" si="7">IF(E68="","",SIN(D68))</f>
        <v/>
      </c>
      <c r="G68" s="75" t="str">
        <f t="shared" ref="G68:G102" si="8">IF(D68="","",C68*E68)</f>
        <v/>
      </c>
      <c r="H68" s="76" t="str">
        <f t="shared" ref="H68:H102" si="9">IF(D68="","",C68*F68)</f>
        <v/>
      </c>
      <c r="AB68" s="81" t="s">
        <v>89</v>
      </c>
      <c r="AC68" s="82">
        <v>8.4120000000000008</v>
      </c>
    </row>
    <row r="69" spans="1:29" ht="16.5" thickBot="1" x14ac:dyDescent="0.3">
      <c r="A69" s="31" t="str">
        <f t="shared" ref="A69:A102" si="10">IF(C69="","",ROW(C67))</f>
        <v/>
      </c>
      <c r="B69" s="85"/>
      <c r="C69" s="86"/>
      <c r="D69" s="77" t="str">
        <f t="shared" ref="D69:D102" si="11">IF(C69="","",(2*PI()/$L$1)+D68)</f>
        <v/>
      </c>
      <c r="E69" s="75" t="str">
        <f t="shared" si="6"/>
        <v/>
      </c>
      <c r="F69" s="75" t="str">
        <f t="shared" si="7"/>
        <v/>
      </c>
      <c r="G69" s="75" t="str">
        <f t="shared" si="8"/>
        <v/>
      </c>
      <c r="H69" s="76" t="str">
        <f t="shared" si="9"/>
        <v/>
      </c>
      <c r="AB69" s="81" t="s">
        <v>90</v>
      </c>
      <c r="AC69" s="82">
        <v>8.4369999999999994</v>
      </c>
    </row>
    <row r="70" spans="1:29" ht="16.5" thickBot="1" x14ac:dyDescent="0.3">
      <c r="A70" s="31" t="str">
        <f t="shared" si="10"/>
        <v/>
      </c>
      <c r="B70" s="85"/>
      <c r="C70" s="86"/>
      <c r="D70" s="77" t="str">
        <f t="shared" si="11"/>
        <v/>
      </c>
      <c r="E70" s="75" t="str">
        <f t="shared" si="6"/>
        <v/>
      </c>
      <c r="F70" s="75" t="str">
        <f t="shared" si="7"/>
        <v/>
      </c>
      <c r="G70" s="75" t="str">
        <f t="shared" si="8"/>
        <v/>
      </c>
      <c r="H70" s="76" t="str">
        <f t="shared" si="9"/>
        <v/>
      </c>
      <c r="AB70" s="81" t="s">
        <v>91</v>
      </c>
      <c r="AC70" s="82">
        <v>8.4619999999999997</v>
      </c>
    </row>
    <row r="71" spans="1:29" ht="16.5" thickBot="1" x14ac:dyDescent="0.3">
      <c r="A71" s="31" t="str">
        <f t="shared" si="10"/>
        <v/>
      </c>
      <c r="B71" s="85"/>
      <c r="C71" s="86"/>
      <c r="D71" s="77" t="str">
        <f t="shared" si="11"/>
        <v/>
      </c>
      <c r="E71" s="75" t="str">
        <f t="shared" si="6"/>
        <v/>
      </c>
      <c r="F71" s="75" t="str">
        <f t="shared" si="7"/>
        <v/>
      </c>
      <c r="G71" s="75" t="str">
        <f t="shared" si="8"/>
        <v/>
      </c>
      <c r="H71" s="76" t="str">
        <f t="shared" si="9"/>
        <v/>
      </c>
      <c r="AB71" s="81" t="s">
        <v>92</v>
      </c>
      <c r="AC71" s="82">
        <v>8.4870000000000001</v>
      </c>
    </row>
    <row r="72" spans="1:29" ht="16.5" thickBot="1" x14ac:dyDescent="0.3">
      <c r="A72" s="31" t="str">
        <f t="shared" si="10"/>
        <v/>
      </c>
      <c r="B72" s="85"/>
      <c r="C72" s="86"/>
      <c r="D72" s="77" t="str">
        <f t="shared" si="11"/>
        <v/>
      </c>
      <c r="E72" s="75" t="str">
        <f t="shared" si="6"/>
        <v/>
      </c>
      <c r="F72" s="75" t="str">
        <f t="shared" si="7"/>
        <v/>
      </c>
      <c r="G72" s="75" t="str">
        <f t="shared" si="8"/>
        <v/>
      </c>
      <c r="H72" s="76" t="str">
        <f t="shared" si="9"/>
        <v/>
      </c>
      <c r="AB72" s="81" t="s">
        <v>93</v>
      </c>
      <c r="AC72" s="82">
        <v>8.5120000000000005</v>
      </c>
    </row>
    <row r="73" spans="1:29" ht="16.5" thickBot="1" x14ac:dyDescent="0.3">
      <c r="A73" s="31" t="str">
        <f t="shared" si="10"/>
        <v/>
      </c>
      <c r="B73" s="85"/>
      <c r="C73" s="86"/>
      <c r="D73" s="77" t="str">
        <f t="shared" si="11"/>
        <v/>
      </c>
      <c r="E73" s="75" t="str">
        <f t="shared" si="6"/>
        <v/>
      </c>
      <c r="F73" s="75" t="str">
        <f t="shared" si="7"/>
        <v/>
      </c>
      <c r="G73" s="75" t="str">
        <f t="shared" si="8"/>
        <v/>
      </c>
      <c r="H73" s="76" t="str">
        <f t="shared" si="9"/>
        <v/>
      </c>
      <c r="AB73" s="81" t="s">
        <v>94</v>
      </c>
      <c r="AC73" s="82">
        <v>8.5380000000000003</v>
      </c>
    </row>
    <row r="74" spans="1:29" ht="16.5" thickBot="1" x14ac:dyDescent="0.3">
      <c r="A74" s="31" t="str">
        <f t="shared" si="10"/>
        <v/>
      </c>
      <c r="B74" s="85"/>
      <c r="C74" s="86"/>
      <c r="D74" s="77" t="str">
        <f t="shared" si="11"/>
        <v/>
      </c>
      <c r="E74" s="75" t="str">
        <f t="shared" si="6"/>
        <v/>
      </c>
      <c r="F74" s="75" t="str">
        <f t="shared" si="7"/>
        <v/>
      </c>
      <c r="G74" s="75" t="str">
        <f t="shared" si="8"/>
        <v/>
      </c>
      <c r="H74" s="76" t="str">
        <f t="shared" si="9"/>
        <v/>
      </c>
      <c r="AB74" s="81" t="s">
        <v>95</v>
      </c>
      <c r="AC74" s="82">
        <v>8.5640000000000001</v>
      </c>
    </row>
    <row r="75" spans="1:29" ht="16.5" thickBot="1" x14ac:dyDescent="0.3">
      <c r="A75" s="31" t="str">
        <f t="shared" si="10"/>
        <v/>
      </c>
      <c r="B75" s="85"/>
      <c r="C75" s="86"/>
      <c r="D75" s="77" t="str">
        <f t="shared" si="11"/>
        <v/>
      </c>
      <c r="E75" s="75" t="str">
        <f t="shared" si="6"/>
        <v/>
      </c>
      <c r="F75" s="75" t="str">
        <f t="shared" si="7"/>
        <v/>
      </c>
      <c r="G75" s="75" t="str">
        <f t="shared" si="8"/>
        <v/>
      </c>
      <c r="H75" s="76" t="str">
        <f t="shared" si="9"/>
        <v/>
      </c>
      <c r="AB75" s="81" t="s">
        <v>96</v>
      </c>
      <c r="AC75" s="82">
        <v>8.59</v>
      </c>
    </row>
    <row r="76" spans="1:29" ht="16.5" thickBot="1" x14ac:dyDescent="0.3">
      <c r="A76" s="31" t="str">
        <f t="shared" si="10"/>
        <v/>
      </c>
      <c r="B76" s="85"/>
      <c r="C76" s="86"/>
      <c r="D76" s="77" t="str">
        <f t="shared" si="11"/>
        <v/>
      </c>
      <c r="E76" s="75" t="str">
        <f t="shared" si="6"/>
        <v/>
      </c>
      <c r="F76" s="75" t="str">
        <f t="shared" si="7"/>
        <v/>
      </c>
      <c r="G76" s="75" t="str">
        <f t="shared" si="8"/>
        <v/>
      </c>
      <c r="H76" s="76" t="str">
        <f t="shared" si="9"/>
        <v/>
      </c>
      <c r="AB76" s="81" t="s">
        <v>97</v>
      </c>
      <c r="AC76" s="82">
        <v>8.6159999999999997</v>
      </c>
    </row>
    <row r="77" spans="1:29" ht="16.5" thickBot="1" x14ac:dyDescent="0.3">
      <c r="A77" s="31" t="str">
        <f t="shared" si="10"/>
        <v/>
      </c>
      <c r="B77" s="85"/>
      <c r="C77" s="86"/>
      <c r="D77" s="77" t="str">
        <f t="shared" si="11"/>
        <v/>
      </c>
      <c r="E77" s="75" t="str">
        <f t="shared" si="6"/>
        <v/>
      </c>
      <c r="F77" s="75" t="str">
        <f t="shared" si="7"/>
        <v/>
      </c>
      <c r="G77" s="75" t="str">
        <f t="shared" si="8"/>
        <v/>
      </c>
      <c r="H77" s="76" t="str">
        <f t="shared" si="9"/>
        <v/>
      </c>
      <c r="AB77" s="81" t="s">
        <v>98</v>
      </c>
      <c r="AC77" s="82">
        <v>8.6419999999999995</v>
      </c>
    </row>
    <row r="78" spans="1:29" ht="16.5" thickBot="1" x14ac:dyDescent="0.3">
      <c r="A78" s="31" t="str">
        <f t="shared" si="10"/>
        <v/>
      </c>
      <c r="B78" s="85"/>
      <c r="C78" s="86"/>
      <c r="D78" s="77" t="str">
        <f t="shared" si="11"/>
        <v/>
      </c>
      <c r="E78" s="75" t="str">
        <f t="shared" si="6"/>
        <v/>
      </c>
      <c r="F78" s="75" t="str">
        <f t="shared" si="7"/>
        <v/>
      </c>
      <c r="G78" s="75" t="str">
        <f t="shared" si="8"/>
        <v/>
      </c>
      <c r="H78" s="76" t="str">
        <f t="shared" si="9"/>
        <v/>
      </c>
      <c r="AB78" s="81" t="s">
        <v>99</v>
      </c>
      <c r="AC78" s="82">
        <v>8.6679999999999993</v>
      </c>
    </row>
    <row r="79" spans="1:29" ht="16.5" thickBot="1" x14ac:dyDescent="0.3">
      <c r="A79" s="31" t="str">
        <f t="shared" si="10"/>
        <v/>
      </c>
      <c r="B79" s="85"/>
      <c r="C79" s="86"/>
      <c r="D79" s="77" t="str">
        <f t="shared" si="11"/>
        <v/>
      </c>
      <c r="E79" s="75" t="str">
        <f t="shared" si="6"/>
        <v/>
      </c>
      <c r="F79" s="75" t="str">
        <f t="shared" si="7"/>
        <v/>
      </c>
      <c r="G79" s="75" t="str">
        <f t="shared" si="8"/>
        <v/>
      </c>
      <c r="H79" s="76" t="str">
        <f t="shared" si="9"/>
        <v/>
      </c>
      <c r="AB79" s="81" t="s">
        <v>100</v>
      </c>
      <c r="AC79" s="82">
        <v>8.6940000000000008</v>
      </c>
    </row>
    <row r="80" spans="1:29" ht="16.5" thickBot="1" x14ac:dyDescent="0.3">
      <c r="A80" s="31" t="str">
        <f t="shared" si="10"/>
        <v/>
      </c>
      <c r="B80" s="85"/>
      <c r="C80" s="86"/>
      <c r="D80" s="77" t="str">
        <f t="shared" si="11"/>
        <v/>
      </c>
      <c r="E80" s="75" t="str">
        <f t="shared" si="6"/>
        <v/>
      </c>
      <c r="F80" s="75" t="str">
        <f t="shared" si="7"/>
        <v/>
      </c>
      <c r="G80" s="75" t="str">
        <f t="shared" si="8"/>
        <v/>
      </c>
      <c r="H80" s="76" t="str">
        <f t="shared" si="9"/>
        <v/>
      </c>
      <c r="AB80" s="81" t="s">
        <v>101</v>
      </c>
      <c r="AC80" s="82">
        <v>8.7200000000000006</v>
      </c>
    </row>
    <row r="81" spans="1:29" ht="16.5" thickBot="1" x14ac:dyDescent="0.3">
      <c r="A81" s="31" t="str">
        <f t="shared" si="10"/>
        <v/>
      </c>
      <c r="B81" s="85"/>
      <c r="C81" s="86"/>
      <c r="D81" s="77" t="str">
        <f t="shared" si="11"/>
        <v/>
      </c>
      <c r="E81" s="75" t="str">
        <f t="shared" si="6"/>
        <v/>
      </c>
      <c r="F81" s="75" t="str">
        <f t="shared" si="7"/>
        <v/>
      </c>
      <c r="G81" s="75" t="str">
        <f t="shared" si="8"/>
        <v/>
      </c>
      <c r="H81" s="76" t="str">
        <f t="shared" si="9"/>
        <v/>
      </c>
      <c r="AB81" s="81" t="s">
        <v>102</v>
      </c>
      <c r="AC81" s="82">
        <v>8.7460000000000004</v>
      </c>
    </row>
    <row r="82" spans="1:29" ht="16.5" thickBot="1" x14ac:dyDescent="0.3">
      <c r="A82" s="31" t="str">
        <f t="shared" si="10"/>
        <v/>
      </c>
      <c r="B82" s="85"/>
      <c r="C82" s="86"/>
      <c r="D82" s="77" t="str">
        <f t="shared" si="11"/>
        <v/>
      </c>
      <c r="E82" s="75" t="str">
        <f t="shared" si="6"/>
        <v/>
      </c>
      <c r="F82" s="75" t="str">
        <f t="shared" si="7"/>
        <v/>
      </c>
      <c r="G82" s="75" t="str">
        <f t="shared" si="8"/>
        <v/>
      </c>
      <c r="H82" s="76" t="str">
        <f t="shared" si="9"/>
        <v/>
      </c>
      <c r="AB82" s="81" t="s">
        <v>103</v>
      </c>
      <c r="AC82" s="82">
        <v>8.7720000000000002</v>
      </c>
    </row>
    <row r="83" spans="1:29" ht="16.5" thickBot="1" x14ac:dyDescent="0.3">
      <c r="A83" s="31" t="str">
        <f t="shared" si="10"/>
        <v/>
      </c>
      <c r="B83" s="85"/>
      <c r="C83" s="86"/>
      <c r="D83" s="77" t="str">
        <f t="shared" si="11"/>
        <v/>
      </c>
      <c r="E83" s="75" t="str">
        <f t="shared" si="6"/>
        <v/>
      </c>
      <c r="F83" s="75" t="str">
        <f t="shared" si="7"/>
        <v/>
      </c>
      <c r="G83" s="75" t="str">
        <f t="shared" si="8"/>
        <v/>
      </c>
      <c r="H83" s="76" t="str">
        <f t="shared" si="9"/>
        <v/>
      </c>
      <c r="AB83" s="81" t="s">
        <v>104</v>
      </c>
      <c r="AC83" s="82">
        <v>8.798</v>
      </c>
    </row>
    <row r="84" spans="1:29" ht="16.5" thickBot="1" x14ac:dyDescent="0.3">
      <c r="A84" s="31" t="str">
        <f t="shared" si="10"/>
        <v/>
      </c>
      <c r="B84" s="85"/>
      <c r="C84" s="86"/>
      <c r="D84" s="77" t="str">
        <f t="shared" si="11"/>
        <v/>
      </c>
      <c r="E84" s="75" t="str">
        <f t="shared" si="6"/>
        <v/>
      </c>
      <c r="F84" s="75" t="str">
        <f t="shared" si="7"/>
        <v/>
      </c>
      <c r="G84" s="75" t="str">
        <f t="shared" si="8"/>
        <v/>
      </c>
      <c r="H84" s="76" t="str">
        <f t="shared" si="9"/>
        <v/>
      </c>
      <c r="AB84" s="81" t="s">
        <v>105</v>
      </c>
      <c r="AC84" s="82">
        <v>8.8239999999999998</v>
      </c>
    </row>
    <row r="85" spans="1:29" ht="16.5" thickBot="1" x14ac:dyDescent="0.3">
      <c r="A85" s="31" t="str">
        <f t="shared" si="10"/>
        <v/>
      </c>
      <c r="B85" s="85"/>
      <c r="C85" s="86"/>
      <c r="D85" s="77" t="str">
        <f t="shared" si="11"/>
        <v/>
      </c>
      <c r="E85" s="75" t="str">
        <f t="shared" si="6"/>
        <v/>
      </c>
      <c r="F85" s="75" t="str">
        <f t="shared" si="7"/>
        <v/>
      </c>
      <c r="G85" s="75" t="str">
        <f t="shared" si="8"/>
        <v/>
      </c>
      <c r="H85" s="76" t="str">
        <f t="shared" si="9"/>
        <v/>
      </c>
      <c r="AB85" s="81" t="s">
        <v>106</v>
      </c>
      <c r="AC85" s="82">
        <v>8.85</v>
      </c>
    </row>
    <row r="86" spans="1:29" ht="16.5" thickBot="1" x14ac:dyDescent="0.3">
      <c r="A86" s="31" t="str">
        <f t="shared" si="10"/>
        <v/>
      </c>
      <c r="B86" s="85"/>
      <c r="C86" s="86"/>
      <c r="D86" s="77" t="str">
        <f t="shared" si="11"/>
        <v/>
      </c>
      <c r="E86" s="75" t="str">
        <f t="shared" si="6"/>
        <v/>
      </c>
      <c r="F86" s="75" t="str">
        <f t="shared" si="7"/>
        <v/>
      </c>
      <c r="G86" s="75" t="str">
        <f t="shared" si="8"/>
        <v/>
      </c>
      <c r="H86" s="76" t="str">
        <f t="shared" si="9"/>
        <v/>
      </c>
      <c r="AB86" s="81" t="s">
        <v>107</v>
      </c>
      <c r="AC86" s="82">
        <v>8.8770000000000007</v>
      </c>
    </row>
    <row r="87" spans="1:29" ht="16.5" thickBot="1" x14ac:dyDescent="0.3">
      <c r="A87" s="31" t="str">
        <f t="shared" si="10"/>
        <v/>
      </c>
      <c r="B87" s="85"/>
      <c r="C87" s="86"/>
      <c r="D87" s="77" t="str">
        <f t="shared" si="11"/>
        <v/>
      </c>
      <c r="E87" s="75" t="str">
        <f t="shared" si="6"/>
        <v/>
      </c>
      <c r="F87" s="75" t="str">
        <f t="shared" si="7"/>
        <v/>
      </c>
      <c r="G87" s="75" t="str">
        <f t="shared" si="8"/>
        <v/>
      </c>
      <c r="H87" s="76" t="str">
        <f t="shared" si="9"/>
        <v/>
      </c>
      <c r="AB87" s="81" t="s">
        <v>108</v>
      </c>
      <c r="AC87" s="82">
        <v>8.9039999999999999</v>
      </c>
    </row>
    <row r="88" spans="1:29" ht="16.5" thickBot="1" x14ac:dyDescent="0.3">
      <c r="A88" s="31" t="str">
        <f t="shared" si="10"/>
        <v/>
      </c>
      <c r="B88" s="85"/>
      <c r="C88" s="86"/>
      <c r="D88" s="77" t="str">
        <f t="shared" si="11"/>
        <v/>
      </c>
      <c r="E88" s="75" t="str">
        <f t="shared" si="6"/>
        <v/>
      </c>
      <c r="F88" s="75" t="str">
        <f t="shared" si="7"/>
        <v/>
      </c>
      <c r="G88" s="75" t="str">
        <f t="shared" si="8"/>
        <v/>
      </c>
      <c r="H88" s="76" t="str">
        <f t="shared" si="9"/>
        <v/>
      </c>
      <c r="AB88" s="81" t="s">
        <v>109</v>
      </c>
      <c r="AC88" s="82">
        <v>8.9309999999999992</v>
      </c>
    </row>
    <row r="89" spans="1:29" ht="16.5" thickBot="1" x14ac:dyDescent="0.3">
      <c r="A89" s="31" t="str">
        <f t="shared" si="10"/>
        <v/>
      </c>
      <c r="B89" s="85"/>
      <c r="C89" s="86"/>
      <c r="D89" s="77" t="str">
        <f t="shared" si="11"/>
        <v/>
      </c>
      <c r="E89" s="75" t="str">
        <f t="shared" si="6"/>
        <v/>
      </c>
      <c r="F89" s="75" t="str">
        <f t="shared" si="7"/>
        <v/>
      </c>
      <c r="G89" s="75" t="str">
        <f t="shared" si="8"/>
        <v/>
      </c>
      <c r="H89" s="76" t="str">
        <f t="shared" si="9"/>
        <v/>
      </c>
      <c r="AB89" s="81" t="s">
        <v>110</v>
      </c>
      <c r="AC89" s="82">
        <v>8.9580000000000002</v>
      </c>
    </row>
    <row r="90" spans="1:29" ht="16.5" thickBot="1" x14ac:dyDescent="0.3">
      <c r="A90" s="31" t="str">
        <f t="shared" si="10"/>
        <v/>
      </c>
      <c r="B90" s="85"/>
      <c r="C90" s="86"/>
      <c r="D90" s="77" t="str">
        <f t="shared" si="11"/>
        <v/>
      </c>
      <c r="E90" s="75" t="str">
        <f t="shared" si="6"/>
        <v/>
      </c>
      <c r="F90" s="75" t="str">
        <f t="shared" si="7"/>
        <v/>
      </c>
      <c r="G90" s="75" t="str">
        <f t="shared" si="8"/>
        <v/>
      </c>
      <c r="H90" s="76" t="str">
        <f t="shared" si="9"/>
        <v/>
      </c>
      <c r="AB90" s="81" t="s">
        <v>111</v>
      </c>
      <c r="AC90" s="82">
        <v>8.9849999999999994</v>
      </c>
    </row>
    <row r="91" spans="1:29" ht="16.5" thickBot="1" x14ac:dyDescent="0.3">
      <c r="A91" s="31" t="str">
        <f t="shared" si="10"/>
        <v/>
      </c>
      <c r="B91" s="85"/>
      <c r="C91" s="86"/>
      <c r="D91" s="77" t="str">
        <f t="shared" si="11"/>
        <v/>
      </c>
      <c r="E91" s="75" t="str">
        <f t="shared" si="6"/>
        <v/>
      </c>
      <c r="F91" s="75" t="str">
        <f t="shared" si="7"/>
        <v/>
      </c>
      <c r="G91" s="75" t="str">
        <f t="shared" si="8"/>
        <v/>
      </c>
      <c r="H91" s="76" t="str">
        <f t="shared" si="9"/>
        <v/>
      </c>
      <c r="AB91" s="81" t="s">
        <v>112</v>
      </c>
      <c r="AC91" s="82">
        <v>9.0120000000000005</v>
      </c>
    </row>
    <row r="92" spans="1:29" ht="16.5" thickBot="1" x14ac:dyDescent="0.3">
      <c r="A92" s="31" t="str">
        <f t="shared" si="10"/>
        <v/>
      </c>
      <c r="B92" s="85"/>
      <c r="C92" s="86"/>
      <c r="D92" s="77" t="str">
        <f t="shared" si="11"/>
        <v/>
      </c>
      <c r="E92" s="75" t="str">
        <f t="shared" si="6"/>
        <v/>
      </c>
      <c r="F92" s="75" t="str">
        <f t="shared" si="7"/>
        <v/>
      </c>
      <c r="G92" s="75" t="str">
        <f t="shared" si="8"/>
        <v/>
      </c>
      <c r="H92" s="76" t="str">
        <f t="shared" si="9"/>
        <v/>
      </c>
      <c r="AB92" s="81" t="s">
        <v>113</v>
      </c>
      <c r="AC92" s="82">
        <v>9.0389999999999997</v>
      </c>
    </row>
    <row r="93" spans="1:29" ht="16.5" thickBot="1" x14ac:dyDescent="0.3">
      <c r="A93" s="31" t="str">
        <f t="shared" si="10"/>
        <v/>
      </c>
      <c r="B93" s="85"/>
      <c r="C93" s="86"/>
      <c r="D93" s="77" t="str">
        <f t="shared" si="11"/>
        <v/>
      </c>
      <c r="E93" s="75" t="str">
        <f t="shared" si="6"/>
        <v/>
      </c>
      <c r="F93" s="75" t="str">
        <f t="shared" si="7"/>
        <v/>
      </c>
      <c r="G93" s="75" t="str">
        <f t="shared" si="8"/>
        <v/>
      </c>
      <c r="H93" s="76" t="str">
        <f t="shared" si="9"/>
        <v/>
      </c>
      <c r="AB93" s="81" t="s">
        <v>114</v>
      </c>
      <c r="AC93" s="82">
        <v>9.0660000000000007</v>
      </c>
    </row>
    <row r="94" spans="1:29" ht="16.5" thickBot="1" x14ac:dyDescent="0.3">
      <c r="A94" s="31" t="str">
        <f t="shared" si="10"/>
        <v/>
      </c>
      <c r="B94" s="85"/>
      <c r="C94" s="86"/>
      <c r="D94" s="77" t="str">
        <f t="shared" si="11"/>
        <v/>
      </c>
      <c r="E94" s="75" t="str">
        <f t="shared" si="6"/>
        <v/>
      </c>
      <c r="F94" s="75" t="str">
        <f t="shared" si="7"/>
        <v/>
      </c>
      <c r="G94" s="75" t="str">
        <f t="shared" si="8"/>
        <v/>
      </c>
      <c r="H94" s="76" t="str">
        <f t="shared" si="9"/>
        <v/>
      </c>
      <c r="AB94" s="81" t="s">
        <v>115</v>
      </c>
      <c r="AC94" s="82">
        <v>9.093</v>
      </c>
    </row>
    <row r="95" spans="1:29" ht="16.5" thickBot="1" x14ac:dyDescent="0.3">
      <c r="A95" s="31" t="str">
        <f t="shared" si="10"/>
        <v/>
      </c>
      <c r="B95" s="85"/>
      <c r="C95" s="86"/>
      <c r="D95" s="77" t="str">
        <f t="shared" si="11"/>
        <v/>
      </c>
      <c r="E95" s="75" t="str">
        <f t="shared" si="6"/>
        <v/>
      </c>
      <c r="F95" s="75" t="str">
        <f t="shared" si="7"/>
        <v/>
      </c>
      <c r="G95" s="75" t="str">
        <f t="shared" si="8"/>
        <v/>
      </c>
      <c r="H95" s="76" t="str">
        <f t="shared" si="9"/>
        <v/>
      </c>
      <c r="AB95" s="81" t="s">
        <v>116</v>
      </c>
      <c r="AC95" s="82">
        <v>9.1199999999999992</v>
      </c>
    </row>
    <row r="96" spans="1:29" ht="16.5" thickBot="1" x14ac:dyDescent="0.3">
      <c r="A96" s="31" t="str">
        <f t="shared" si="10"/>
        <v/>
      </c>
      <c r="B96" s="85"/>
      <c r="C96" s="86"/>
      <c r="D96" s="77" t="str">
        <f t="shared" si="11"/>
        <v/>
      </c>
      <c r="E96" s="75" t="str">
        <f t="shared" si="6"/>
        <v/>
      </c>
      <c r="F96" s="75" t="str">
        <f t="shared" si="7"/>
        <v/>
      </c>
      <c r="G96" s="75" t="str">
        <f t="shared" si="8"/>
        <v/>
      </c>
      <c r="H96" s="76" t="str">
        <f t="shared" si="9"/>
        <v/>
      </c>
      <c r="AB96" s="81" t="s">
        <v>117</v>
      </c>
      <c r="AC96" s="82">
        <v>9.1470000000000002</v>
      </c>
    </row>
    <row r="97" spans="1:29" ht="16.5" thickBot="1" x14ac:dyDescent="0.3">
      <c r="A97" s="31" t="str">
        <f t="shared" si="10"/>
        <v/>
      </c>
      <c r="B97" s="85"/>
      <c r="C97" s="86"/>
      <c r="D97" s="77" t="str">
        <f t="shared" si="11"/>
        <v/>
      </c>
      <c r="E97" s="75" t="str">
        <f t="shared" si="6"/>
        <v/>
      </c>
      <c r="F97" s="75" t="str">
        <f t="shared" si="7"/>
        <v/>
      </c>
      <c r="G97" s="75" t="str">
        <f t="shared" si="8"/>
        <v/>
      </c>
      <c r="H97" s="76" t="str">
        <f t="shared" si="9"/>
        <v/>
      </c>
      <c r="AB97" s="81" t="s">
        <v>118</v>
      </c>
      <c r="AC97" s="82">
        <v>9.1739999999999995</v>
      </c>
    </row>
    <row r="98" spans="1:29" ht="16.5" thickBot="1" x14ac:dyDescent="0.3">
      <c r="A98" s="31" t="str">
        <f t="shared" si="10"/>
        <v/>
      </c>
      <c r="B98" s="85"/>
      <c r="C98" s="86"/>
      <c r="D98" s="77" t="str">
        <f t="shared" si="11"/>
        <v/>
      </c>
      <c r="E98" s="75" t="str">
        <f t="shared" si="6"/>
        <v/>
      </c>
      <c r="F98" s="75" t="str">
        <f t="shared" si="7"/>
        <v/>
      </c>
      <c r="G98" s="75" t="str">
        <f t="shared" si="8"/>
        <v/>
      </c>
      <c r="H98" s="76" t="str">
        <f t="shared" si="9"/>
        <v/>
      </c>
      <c r="AB98" s="81" t="s">
        <v>119</v>
      </c>
      <c r="AC98" s="82">
        <v>9.202</v>
      </c>
    </row>
    <row r="99" spans="1:29" ht="16.5" thickBot="1" x14ac:dyDescent="0.3">
      <c r="A99" s="31" t="str">
        <f t="shared" si="10"/>
        <v/>
      </c>
      <c r="B99" s="85"/>
      <c r="C99" s="86"/>
      <c r="D99" s="77" t="str">
        <f t="shared" si="11"/>
        <v/>
      </c>
      <c r="E99" s="75" t="str">
        <f t="shared" si="6"/>
        <v/>
      </c>
      <c r="F99" s="75" t="str">
        <f t="shared" si="7"/>
        <v/>
      </c>
      <c r="G99" s="75" t="str">
        <f t="shared" si="8"/>
        <v/>
      </c>
      <c r="H99" s="76" t="str">
        <f t="shared" si="9"/>
        <v/>
      </c>
      <c r="AB99" s="81" t="s">
        <v>120</v>
      </c>
      <c r="AC99" s="82">
        <v>9.23</v>
      </c>
    </row>
    <row r="100" spans="1:29" ht="16.5" thickBot="1" x14ac:dyDescent="0.3">
      <c r="A100" s="31" t="str">
        <f t="shared" si="10"/>
        <v/>
      </c>
      <c r="B100" s="85"/>
      <c r="C100" s="86"/>
      <c r="D100" s="77" t="str">
        <f t="shared" si="11"/>
        <v/>
      </c>
      <c r="E100" s="75" t="str">
        <f t="shared" si="6"/>
        <v/>
      </c>
      <c r="F100" s="75" t="str">
        <f t="shared" si="7"/>
        <v/>
      </c>
      <c r="G100" s="75" t="str">
        <f t="shared" si="8"/>
        <v/>
      </c>
      <c r="H100" s="76" t="str">
        <f t="shared" si="9"/>
        <v/>
      </c>
      <c r="AB100" s="81" t="s">
        <v>121</v>
      </c>
      <c r="AC100" s="82">
        <v>9.2579999999999991</v>
      </c>
    </row>
    <row r="101" spans="1:29" ht="16.5" thickBot="1" x14ac:dyDescent="0.3">
      <c r="A101" s="31" t="str">
        <f t="shared" si="10"/>
        <v/>
      </c>
      <c r="B101" s="85"/>
      <c r="C101" s="86"/>
      <c r="D101" s="77" t="str">
        <f t="shared" si="11"/>
        <v/>
      </c>
      <c r="E101" s="75" t="str">
        <f t="shared" si="6"/>
        <v/>
      </c>
      <c r="F101" s="75" t="str">
        <f t="shared" si="7"/>
        <v/>
      </c>
      <c r="G101" s="75" t="str">
        <f t="shared" si="8"/>
        <v/>
      </c>
      <c r="H101" s="76" t="str">
        <f t="shared" si="9"/>
        <v/>
      </c>
      <c r="AB101" s="81" t="s">
        <v>122</v>
      </c>
      <c r="AC101" s="82">
        <v>9.2859999999999996</v>
      </c>
    </row>
    <row r="102" spans="1:29" x14ac:dyDescent="0.25">
      <c r="A102" s="31" t="str">
        <f t="shared" si="10"/>
        <v/>
      </c>
      <c r="B102" s="85"/>
      <c r="C102" s="86"/>
      <c r="D102" s="77" t="str">
        <f t="shared" si="11"/>
        <v/>
      </c>
      <c r="E102" s="75" t="str">
        <f t="shared" si="6"/>
        <v/>
      </c>
      <c r="F102" s="75" t="str">
        <f t="shared" si="7"/>
        <v/>
      </c>
      <c r="G102" s="75" t="str">
        <f t="shared" si="8"/>
        <v/>
      </c>
      <c r="H102" s="76" t="str">
        <f t="shared" si="9"/>
        <v/>
      </c>
      <c r="AB102" s="81" t="s">
        <v>123</v>
      </c>
      <c r="AC102" s="82">
        <v>9.3140000000000001</v>
      </c>
    </row>
  </sheetData>
  <sortState ref="B3:C102">
    <sortCondition ref="C3"/>
  </sortState>
  <mergeCells count="10">
    <mergeCell ref="G1:G2"/>
    <mergeCell ref="H1:H2"/>
    <mergeCell ref="J1:K1"/>
    <mergeCell ref="J2:K2"/>
    <mergeCell ref="A1:A2"/>
    <mergeCell ref="B1:B2"/>
    <mergeCell ref="C1:C2"/>
    <mergeCell ref="D1:D2"/>
    <mergeCell ref="E1:E2"/>
    <mergeCell ref="F1:F2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AC102"/>
  <sheetViews>
    <sheetView workbookViewId="0">
      <selection activeCell="I3" sqref="I3"/>
    </sheetView>
  </sheetViews>
  <sheetFormatPr baseColWidth="10" defaultRowHeight="15.75" x14ac:dyDescent="0.25"/>
  <cols>
    <col min="1" max="1" width="17.42578125" style="21" customWidth="1"/>
    <col min="2" max="2" width="17.140625" style="21" customWidth="1"/>
    <col min="3" max="3" width="14" style="21" customWidth="1"/>
    <col min="4" max="4" width="9.5703125" style="20" customWidth="1"/>
    <col min="5" max="6" width="4.5703125" style="20" bestFit="1" customWidth="1"/>
    <col min="7" max="7" width="10" style="20" bestFit="1" customWidth="1"/>
    <col min="8" max="8" width="9.7109375" style="20" bestFit="1" customWidth="1"/>
    <col min="9" max="9" width="16.85546875" customWidth="1"/>
    <col min="10" max="10" width="24.7109375" customWidth="1"/>
    <col min="11" max="11" width="15" customWidth="1"/>
    <col min="12" max="12" width="10.5703125" customWidth="1"/>
    <col min="13" max="13" width="22.85546875" customWidth="1"/>
    <col min="15" max="15" width="6.5703125" customWidth="1"/>
    <col min="27" max="27" width="2.42578125" customWidth="1"/>
  </cols>
  <sheetData>
    <row r="1" spans="1:29" ht="15" x14ac:dyDescent="0.25">
      <c r="A1" s="94" t="s">
        <v>15</v>
      </c>
      <c r="B1" s="96" t="s">
        <v>14</v>
      </c>
      <c r="C1" s="98" t="s">
        <v>13</v>
      </c>
      <c r="D1" s="100" t="s">
        <v>0</v>
      </c>
      <c r="E1" s="87" t="s">
        <v>1</v>
      </c>
      <c r="F1" s="87" t="s">
        <v>2</v>
      </c>
      <c r="G1" s="87" t="s">
        <v>17</v>
      </c>
      <c r="H1" s="89" t="s">
        <v>18</v>
      </c>
      <c r="I1" s="1"/>
      <c r="J1" s="91" t="s">
        <v>16</v>
      </c>
      <c r="K1" s="92"/>
      <c r="L1" s="2">
        <f>COUNT(C3:C102)</f>
        <v>35</v>
      </c>
      <c r="M1" s="3"/>
      <c r="N1" s="3"/>
      <c r="O1" s="4"/>
      <c r="P1" s="4"/>
      <c r="Q1" s="4"/>
    </row>
    <row r="2" spans="1:29" thickBot="1" x14ac:dyDescent="0.3">
      <c r="A2" s="95"/>
      <c r="B2" s="97"/>
      <c r="C2" s="99"/>
      <c r="D2" s="101"/>
      <c r="E2" s="88"/>
      <c r="F2" s="88"/>
      <c r="G2" s="88"/>
      <c r="H2" s="90"/>
      <c r="I2" s="1"/>
      <c r="J2" s="91"/>
      <c r="K2" s="93"/>
      <c r="L2" s="17"/>
      <c r="M2" s="16"/>
      <c r="N2" s="3"/>
      <c r="O2" s="5"/>
      <c r="P2" s="5"/>
      <c r="Q2" s="5"/>
      <c r="Y2" t="s">
        <v>124</v>
      </c>
    </row>
    <row r="3" spans="1:29" ht="15" customHeight="1" thickBot="1" x14ac:dyDescent="0.3">
      <c r="A3" s="30">
        <v>1</v>
      </c>
      <c r="B3" s="102">
        <v>1</v>
      </c>
      <c r="C3" s="103">
        <v>11.55</v>
      </c>
      <c r="D3" s="78">
        <f>(2*PI()/$L$1)</f>
        <v>0.17951958020513104</v>
      </c>
      <c r="E3" s="75">
        <f>IF(D3="","",COS(D3))</f>
        <v>0.98392958859862967</v>
      </c>
      <c r="F3" s="75">
        <f>IF(E3="","",SIN(D3))</f>
        <v>0.17855689479863665</v>
      </c>
      <c r="G3" s="75">
        <f>IF(D3="","",C3*E3)</f>
        <v>11.364386748314173</v>
      </c>
      <c r="H3" s="76">
        <f>IF(D3="","",C3*F3)</f>
        <v>2.0623321349242536</v>
      </c>
      <c r="I3" s="1"/>
      <c r="J3" s="6"/>
      <c r="K3" s="7"/>
      <c r="L3" s="7"/>
      <c r="M3" s="7" t="s">
        <v>4</v>
      </c>
      <c r="N3" s="7" t="s">
        <v>5</v>
      </c>
      <c r="O3" s="3"/>
      <c r="P3" s="3"/>
      <c r="Q3" s="83">
        <v>1</v>
      </c>
      <c r="R3" s="84">
        <v>11.55</v>
      </c>
      <c r="Y3" s="79">
        <v>1</v>
      </c>
      <c r="Z3" s="80">
        <v>11.55</v>
      </c>
      <c r="AB3" s="79" t="s">
        <v>125</v>
      </c>
      <c r="AC3" s="80">
        <v>6.5500000000000007</v>
      </c>
    </row>
    <row r="4" spans="1:29" ht="15" customHeight="1" thickBot="1" x14ac:dyDescent="0.3">
      <c r="A4" s="31">
        <f>IF(C4="","",ROW(C2))</f>
        <v>2</v>
      </c>
      <c r="B4" s="104">
        <v>14</v>
      </c>
      <c r="C4" s="105">
        <v>11.75</v>
      </c>
      <c r="D4" s="77">
        <f>IF(C4="","",(2*PI()/$L$1)+D3)</f>
        <v>0.35903916041026207</v>
      </c>
      <c r="E4" s="75">
        <f t="shared" ref="E4:E67" si="0">IF(D4="","",COS(D4))</f>
        <v>0.9362348706397372</v>
      </c>
      <c r="F4" s="75">
        <f t="shared" ref="F4:F67" si="1">IF(E4="","",SIN(D4))</f>
        <v>0.35137482408134268</v>
      </c>
      <c r="G4" s="75">
        <f t="shared" ref="G4:G67" si="2">IF(D4="","",C4*E4)</f>
        <v>11.000759730016911</v>
      </c>
      <c r="H4" s="76">
        <f t="shared" ref="H4:H67" si="3">IF(D4="","",C4*F4)</f>
        <v>4.1286541829557768</v>
      </c>
      <c r="I4" s="1"/>
      <c r="J4" s="6" t="s">
        <v>3</v>
      </c>
      <c r="K4" s="11">
        <f>SUM(G3:G102)</f>
        <v>-1.9191454870140685</v>
      </c>
      <c r="L4" s="11">
        <f>SUM(H3:H102)</f>
        <v>0.26586496287503403</v>
      </c>
      <c r="M4" s="11">
        <f>L4/K7</f>
        <v>0.13722250256444024</v>
      </c>
      <c r="N4" s="11">
        <f>K4/K7</f>
        <v>-0.99054024895001214</v>
      </c>
      <c r="O4" s="3"/>
      <c r="P4" s="3"/>
      <c r="Q4" s="85">
        <v>14</v>
      </c>
      <c r="R4" s="86">
        <v>11.75</v>
      </c>
      <c r="Y4" s="81">
        <v>15</v>
      </c>
      <c r="Z4" s="82">
        <v>11.6</v>
      </c>
      <c r="AB4" s="81" t="s">
        <v>27</v>
      </c>
      <c r="AC4" s="82">
        <v>6.5620000000000003</v>
      </c>
    </row>
    <row r="5" spans="1:29" ht="15" customHeight="1" thickBot="1" x14ac:dyDescent="0.3">
      <c r="A5" s="31">
        <f t="shared" ref="A5:A68" si="4">IF(C5="","",ROW(C3))</f>
        <v>3</v>
      </c>
      <c r="B5" s="104">
        <v>3</v>
      </c>
      <c r="C5" s="105">
        <v>11.85</v>
      </c>
      <c r="D5" s="77">
        <f t="shared" ref="D5:D68" si="5">IF(C5="","",(2*PI()/$L$1)+D4)</f>
        <v>0.53855874061539311</v>
      </c>
      <c r="E5" s="75">
        <f t="shared" si="0"/>
        <v>0.8584487936018661</v>
      </c>
      <c r="F5" s="75">
        <f t="shared" si="1"/>
        <v>0.51289927740590613</v>
      </c>
      <c r="G5" s="75">
        <f t="shared" si="2"/>
        <v>10.172618204182113</v>
      </c>
      <c r="H5" s="76">
        <f t="shared" si="3"/>
        <v>6.077856437259987</v>
      </c>
      <c r="I5" s="1"/>
      <c r="J5" s="6"/>
      <c r="K5" s="11">
        <f>POWER(K4,2)</f>
        <v>3.6831194003264662</v>
      </c>
      <c r="L5" s="11">
        <f>POWER(L4,2)</f>
        <v>7.0684178484543225E-2</v>
      </c>
      <c r="M5" s="11">
        <f>ASIN(M4)</f>
        <v>0.13765684341653908</v>
      </c>
      <c r="N5" s="11">
        <f>ACOS(N4)</f>
        <v>3.0039358101732532</v>
      </c>
      <c r="O5" s="3"/>
      <c r="P5" s="3"/>
      <c r="Q5" s="85">
        <v>3</v>
      </c>
      <c r="R5" s="86">
        <v>11.85</v>
      </c>
      <c r="Y5" s="81">
        <v>14</v>
      </c>
      <c r="Z5" s="82">
        <v>11.75</v>
      </c>
      <c r="AB5" s="81" t="s">
        <v>28</v>
      </c>
      <c r="AC5" s="82">
        <v>6.5730000000000004</v>
      </c>
    </row>
    <row r="6" spans="1:29" ht="15" customHeight="1" thickBot="1" x14ac:dyDescent="0.3">
      <c r="A6" s="31">
        <f t="shared" si="4"/>
        <v>4</v>
      </c>
      <c r="B6" s="104">
        <v>12</v>
      </c>
      <c r="C6" s="105">
        <v>11.9</v>
      </c>
      <c r="D6" s="77">
        <f t="shared" si="5"/>
        <v>0.71807832082052414</v>
      </c>
      <c r="E6" s="75">
        <f t="shared" si="0"/>
        <v>0.75307146600361097</v>
      </c>
      <c r="F6" s="75">
        <f t="shared" si="1"/>
        <v>0.65793872593971259</v>
      </c>
      <c r="G6" s="75">
        <f t="shared" si="2"/>
        <v>8.9615504454429704</v>
      </c>
      <c r="H6" s="76">
        <f t="shared" si="3"/>
        <v>7.82947083868258</v>
      </c>
      <c r="I6" s="1"/>
      <c r="J6" s="6"/>
      <c r="K6" s="7"/>
      <c r="L6" s="7"/>
      <c r="M6" s="7" t="s">
        <v>6</v>
      </c>
      <c r="N6" s="11">
        <f>ACOS(N4)*180/PI()</f>
        <v>172.11284385113905</v>
      </c>
      <c r="O6" s="3"/>
      <c r="P6" s="3"/>
      <c r="Q6" s="85">
        <v>12</v>
      </c>
      <c r="R6" s="86">
        <v>11.9</v>
      </c>
      <c r="Y6" s="81">
        <v>2</v>
      </c>
      <c r="Z6" s="82">
        <v>11.8</v>
      </c>
      <c r="AB6" s="81" t="s">
        <v>29</v>
      </c>
      <c r="AC6" s="82">
        <v>6.585</v>
      </c>
    </row>
    <row r="7" spans="1:29" ht="15" customHeight="1" thickBot="1" x14ac:dyDescent="0.3">
      <c r="A7" s="31">
        <f t="shared" si="4"/>
        <v>5</v>
      </c>
      <c r="B7" s="104">
        <v>23</v>
      </c>
      <c r="C7" s="105">
        <v>11.9</v>
      </c>
      <c r="D7" s="77">
        <f t="shared" si="5"/>
        <v>0.89759790102565518</v>
      </c>
      <c r="E7" s="75">
        <f t="shared" si="0"/>
        <v>0.62348980185873359</v>
      </c>
      <c r="F7" s="75">
        <f t="shared" si="1"/>
        <v>0.7818314824680298</v>
      </c>
      <c r="G7" s="75">
        <f t="shared" si="2"/>
        <v>7.4195286421189302</v>
      </c>
      <c r="H7" s="76">
        <f t="shared" si="3"/>
        <v>9.3037946413695547</v>
      </c>
      <c r="I7" s="1"/>
      <c r="J7" s="10" t="s">
        <v>7</v>
      </c>
      <c r="K7" s="74">
        <f>SQRT(K5+L5)</f>
        <v>1.9374735040281221</v>
      </c>
      <c r="L7" s="12" t="s">
        <v>8</v>
      </c>
      <c r="M7" s="43" t="s">
        <v>9</v>
      </c>
      <c r="N7" s="11">
        <f>IF(M4&gt;0,N6,360-(N6))</f>
        <v>172.11284385113905</v>
      </c>
      <c r="O7" s="12" t="s">
        <v>10</v>
      </c>
      <c r="P7" s="3"/>
      <c r="Q7" s="85">
        <v>23</v>
      </c>
      <c r="R7" s="86">
        <v>11.9</v>
      </c>
      <c r="Y7" s="81">
        <v>3</v>
      </c>
      <c r="Z7" s="82">
        <v>11.85</v>
      </c>
      <c r="AB7" s="81" t="s">
        <v>30</v>
      </c>
      <c r="AC7" s="82">
        <v>6.5960000000000001</v>
      </c>
    </row>
    <row r="8" spans="1:29" ht="15" customHeight="1" thickBot="1" x14ac:dyDescent="0.3">
      <c r="A8" s="31">
        <f t="shared" si="4"/>
        <v>6</v>
      </c>
      <c r="B8" s="104">
        <v>34</v>
      </c>
      <c r="C8" s="105">
        <v>11.9</v>
      </c>
      <c r="D8" s="77">
        <f t="shared" si="5"/>
        <v>1.0771174812307862</v>
      </c>
      <c r="E8" s="75">
        <f t="shared" si="0"/>
        <v>0.47386866247299869</v>
      </c>
      <c r="F8" s="75">
        <f t="shared" si="1"/>
        <v>0.880595531856738</v>
      </c>
      <c r="G8" s="75">
        <f t="shared" si="2"/>
        <v>5.6390370834286845</v>
      </c>
      <c r="H8" s="76">
        <f t="shared" si="3"/>
        <v>10.479086829095182</v>
      </c>
      <c r="I8" s="13"/>
      <c r="J8" s="10" t="s">
        <v>11</v>
      </c>
      <c r="K8" s="40">
        <v>0</v>
      </c>
      <c r="L8" s="12" t="s">
        <v>8</v>
      </c>
      <c r="M8" s="41"/>
      <c r="N8" s="1"/>
      <c r="O8" s="42"/>
      <c r="P8" s="4"/>
      <c r="Q8" s="85">
        <v>34</v>
      </c>
      <c r="R8" s="86">
        <v>11.9</v>
      </c>
      <c r="Y8" s="81">
        <v>7</v>
      </c>
      <c r="Z8" s="82">
        <v>11.9</v>
      </c>
      <c r="AB8" s="81" t="s">
        <v>31</v>
      </c>
      <c r="AC8" s="82">
        <v>6.6079999999999997</v>
      </c>
    </row>
    <row r="9" spans="1:29" ht="15" customHeight="1" thickBot="1" x14ac:dyDescent="0.3">
      <c r="A9" s="31">
        <f t="shared" si="4"/>
        <v>7</v>
      </c>
      <c r="B9" s="104">
        <v>9</v>
      </c>
      <c r="C9" s="105">
        <v>12</v>
      </c>
      <c r="D9" s="77">
        <f t="shared" si="5"/>
        <v>1.2566370614359172</v>
      </c>
      <c r="E9" s="75">
        <f t="shared" si="0"/>
        <v>0.30901699437494745</v>
      </c>
      <c r="F9" s="75">
        <f t="shared" si="1"/>
        <v>0.95105651629515353</v>
      </c>
      <c r="G9" s="75">
        <f t="shared" si="2"/>
        <v>3.7082039324993694</v>
      </c>
      <c r="H9" s="76">
        <f t="shared" si="3"/>
        <v>11.412678195541842</v>
      </c>
      <c r="I9" s="13"/>
      <c r="J9" s="41"/>
      <c r="K9" s="1"/>
      <c r="L9" s="42"/>
      <c r="M9" s="41"/>
      <c r="N9" s="1"/>
      <c r="O9" s="42"/>
      <c r="P9" s="4"/>
      <c r="Q9" s="85">
        <v>9</v>
      </c>
      <c r="R9" s="86">
        <v>12</v>
      </c>
      <c r="Y9" s="81">
        <v>12</v>
      </c>
      <c r="Z9" s="82">
        <v>11.9</v>
      </c>
      <c r="AB9" s="81" t="s">
        <v>32</v>
      </c>
      <c r="AC9" s="82">
        <v>6.6189999999999998</v>
      </c>
    </row>
    <row r="10" spans="1:29" ht="15" customHeight="1" thickBot="1" x14ac:dyDescent="0.3">
      <c r="A10" s="31">
        <f t="shared" si="4"/>
        <v>8</v>
      </c>
      <c r="B10" s="104">
        <v>25</v>
      </c>
      <c r="C10" s="105">
        <v>12</v>
      </c>
      <c r="D10" s="77">
        <f t="shared" si="5"/>
        <v>1.4361566416410483</v>
      </c>
      <c r="E10" s="75">
        <f t="shared" si="0"/>
        <v>0.13423326581765554</v>
      </c>
      <c r="F10" s="75">
        <f t="shared" si="1"/>
        <v>0.9909497617679347</v>
      </c>
      <c r="G10" s="75">
        <f t="shared" si="2"/>
        <v>1.6107991898118665</v>
      </c>
      <c r="H10" s="76">
        <f t="shared" si="3"/>
        <v>11.891397141215217</v>
      </c>
      <c r="Q10" s="85">
        <v>25</v>
      </c>
      <c r="R10" s="86">
        <v>12</v>
      </c>
      <c r="Y10" s="81">
        <v>20</v>
      </c>
      <c r="Z10" s="82">
        <v>11.9</v>
      </c>
      <c r="AB10" s="81" t="s">
        <v>33</v>
      </c>
      <c r="AC10" s="82">
        <v>6.6740000000000004</v>
      </c>
    </row>
    <row r="11" spans="1:29" ht="15" customHeight="1" thickBot="1" x14ac:dyDescent="0.3">
      <c r="A11" s="31">
        <f t="shared" si="4"/>
        <v>9</v>
      </c>
      <c r="B11" s="104">
        <v>17</v>
      </c>
      <c r="C11" s="105">
        <v>12.1</v>
      </c>
      <c r="D11" s="77">
        <f t="shared" si="5"/>
        <v>1.6156762218461793</v>
      </c>
      <c r="E11" s="75">
        <f t="shared" si="0"/>
        <v>-4.4864830350514862E-2</v>
      </c>
      <c r="F11" s="75">
        <f t="shared" si="1"/>
        <v>0.9989930665413147</v>
      </c>
      <c r="G11" s="75">
        <f t="shared" si="2"/>
        <v>-0.54286444724122984</v>
      </c>
      <c r="H11" s="76">
        <f t="shared" si="3"/>
        <v>12.087816105149907</v>
      </c>
      <c r="Q11" s="85">
        <v>17</v>
      </c>
      <c r="R11" s="86">
        <v>12.1</v>
      </c>
      <c r="Y11" s="81">
        <v>23</v>
      </c>
      <c r="Z11" s="82">
        <v>11.9</v>
      </c>
      <c r="AB11" s="81" t="s">
        <v>34</v>
      </c>
      <c r="AC11" s="82">
        <v>6.6849999999999996</v>
      </c>
    </row>
    <row r="12" spans="1:29" ht="15" customHeight="1" thickBot="1" x14ac:dyDescent="0.3">
      <c r="A12" s="31">
        <f t="shared" si="4"/>
        <v>10</v>
      </c>
      <c r="B12" s="104">
        <v>30</v>
      </c>
      <c r="C12" s="105">
        <v>12.1</v>
      </c>
      <c r="D12" s="77">
        <f t="shared" si="5"/>
        <v>1.7951958020513104</v>
      </c>
      <c r="E12" s="75">
        <f t="shared" si="0"/>
        <v>-0.22252093395631434</v>
      </c>
      <c r="F12" s="75">
        <f t="shared" si="1"/>
        <v>0.97492791218182362</v>
      </c>
      <c r="G12" s="75">
        <f t="shared" si="2"/>
        <v>-2.6925033008714032</v>
      </c>
      <c r="H12" s="76">
        <f t="shared" si="3"/>
        <v>11.796627737400065</v>
      </c>
      <c r="Q12" s="85">
        <v>30</v>
      </c>
      <c r="R12" s="86">
        <v>12.1</v>
      </c>
      <c r="Y12" s="81">
        <v>32</v>
      </c>
      <c r="Z12" s="82">
        <v>11.9</v>
      </c>
      <c r="AB12" s="81" t="s">
        <v>35</v>
      </c>
      <c r="AC12" s="82">
        <v>6.7409999999999997</v>
      </c>
    </row>
    <row r="13" spans="1:29" ht="15" customHeight="1" thickBot="1" x14ac:dyDescent="0.3">
      <c r="A13" s="31">
        <f t="shared" si="4"/>
        <v>11</v>
      </c>
      <c r="B13" s="104">
        <v>11</v>
      </c>
      <c r="C13" s="105">
        <v>12.25</v>
      </c>
      <c r="D13" s="77">
        <f t="shared" si="5"/>
        <v>1.9747153822564414</v>
      </c>
      <c r="E13" s="75">
        <f t="shared" si="0"/>
        <v>-0.39302503165392355</v>
      </c>
      <c r="F13" s="75">
        <f t="shared" si="1"/>
        <v>0.91952777255145068</v>
      </c>
      <c r="G13" s="75">
        <f t="shared" si="2"/>
        <v>-4.8145566377605631</v>
      </c>
      <c r="H13" s="76">
        <f t="shared" si="3"/>
        <v>11.264215213755271</v>
      </c>
      <c r="I13" s="1"/>
      <c r="J13" s="8"/>
      <c r="K13" s="9"/>
      <c r="L13" s="8"/>
      <c r="M13" s="3"/>
      <c r="N13" s="3"/>
      <c r="O13" s="3"/>
      <c r="P13" s="3"/>
      <c r="Q13" s="85">
        <v>11</v>
      </c>
      <c r="R13" s="86">
        <v>12.25</v>
      </c>
      <c r="Y13" s="81">
        <v>34</v>
      </c>
      <c r="Z13" s="82">
        <v>11.9</v>
      </c>
      <c r="AB13" s="81" t="s">
        <v>36</v>
      </c>
      <c r="AC13" s="82">
        <v>6.7519999999999998</v>
      </c>
    </row>
    <row r="14" spans="1:29" ht="15" customHeight="1" thickBot="1" x14ac:dyDescent="0.3">
      <c r="A14" s="31">
        <f t="shared" si="4"/>
        <v>12</v>
      </c>
      <c r="B14" s="104">
        <v>6</v>
      </c>
      <c r="C14" s="105">
        <v>12.3</v>
      </c>
      <c r="D14" s="77">
        <f t="shared" si="5"/>
        <v>2.1542349624615724</v>
      </c>
      <c r="E14" s="75">
        <f t="shared" si="0"/>
        <v>-0.55089698145210242</v>
      </c>
      <c r="F14" s="75">
        <f t="shared" si="1"/>
        <v>0.83457325372130264</v>
      </c>
      <c r="G14" s="75">
        <f t="shared" si="2"/>
        <v>-6.7760328718608598</v>
      </c>
      <c r="H14" s="76">
        <f t="shared" si="3"/>
        <v>10.265251020772023</v>
      </c>
      <c r="I14" s="1"/>
      <c r="J14" s="8"/>
      <c r="K14" s="9"/>
      <c r="L14" s="8"/>
      <c r="M14" s="3"/>
      <c r="N14" s="3"/>
      <c r="O14" s="3"/>
      <c r="P14" s="3"/>
      <c r="Q14" s="85">
        <v>6</v>
      </c>
      <c r="R14" s="86">
        <v>12.3</v>
      </c>
      <c r="Y14" s="81">
        <v>8</v>
      </c>
      <c r="Z14" s="82">
        <v>12</v>
      </c>
      <c r="AB14" s="81" t="s">
        <v>37</v>
      </c>
      <c r="AC14" s="82">
        <v>6.8079999999999998</v>
      </c>
    </row>
    <row r="15" spans="1:29" ht="15" customHeight="1" thickBot="1" x14ac:dyDescent="0.3">
      <c r="A15" s="31">
        <f t="shared" si="4"/>
        <v>13</v>
      </c>
      <c r="B15" s="104">
        <v>10</v>
      </c>
      <c r="C15" s="105">
        <v>12.35</v>
      </c>
      <c r="D15" s="77">
        <f t="shared" si="5"/>
        <v>2.3337545426667035</v>
      </c>
      <c r="E15" s="75">
        <f t="shared" si="0"/>
        <v>-0.69106264898686465</v>
      </c>
      <c r="F15" s="75">
        <f t="shared" si="1"/>
        <v>0.72279486382739155</v>
      </c>
      <c r="G15" s="75">
        <f t="shared" si="2"/>
        <v>-8.5346237149877773</v>
      </c>
      <c r="H15" s="76">
        <f t="shared" si="3"/>
        <v>8.9265165682682852</v>
      </c>
      <c r="I15" s="1"/>
      <c r="J15" s="8"/>
      <c r="K15" s="9"/>
      <c r="L15" s="8"/>
      <c r="M15" s="3"/>
      <c r="N15" s="3"/>
      <c r="O15" s="3"/>
      <c r="P15" s="3"/>
      <c r="Q15" s="85">
        <v>10</v>
      </c>
      <c r="R15" s="86">
        <v>12.35</v>
      </c>
      <c r="Y15" s="81">
        <v>9</v>
      </c>
      <c r="Z15" s="82">
        <v>12</v>
      </c>
      <c r="AB15" s="81" t="s">
        <v>38</v>
      </c>
      <c r="AC15" s="82">
        <v>6.82</v>
      </c>
    </row>
    <row r="16" spans="1:29" ht="15" customHeight="1" thickBot="1" x14ac:dyDescent="0.3">
      <c r="A16" s="31">
        <f t="shared" si="4"/>
        <v>14</v>
      </c>
      <c r="B16" s="104">
        <v>29</v>
      </c>
      <c r="C16" s="105">
        <v>12.35</v>
      </c>
      <c r="D16" s="77">
        <f t="shared" si="5"/>
        <v>2.5132741228718345</v>
      </c>
      <c r="E16" s="75">
        <f t="shared" si="0"/>
        <v>-0.80901699437494734</v>
      </c>
      <c r="F16" s="75">
        <f t="shared" si="1"/>
        <v>0.58778525229247325</v>
      </c>
      <c r="G16" s="75">
        <f t="shared" si="2"/>
        <v>-9.9913598805305988</v>
      </c>
      <c r="H16" s="76">
        <f t="shared" si="3"/>
        <v>7.2591478658120447</v>
      </c>
      <c r="I16" s="3"/>
      <c r="J16" s="8"/>
      <c r="K16" s="9"/>
      <c r="L16" s="8"/>
      <c r="M16" s="3"/>
      <c r="N16" s="3"/>
      <c r="O16" s="3"/>
      <c r="P16" s="3"/>
      <c r="Q16" s="85">
        <v>29</v>
      </c>
      <c r="R16" s="86">
        <v>12.35</v>
      </c>
      <c r="Y16" s="81">
        <v>24</v>
      </c>
      <c r="Z16" s="82">
        <v>12</v>
      </c>
      <c r="AB16" s="81" t="s">
        <v>39</v>
      </c>
      <c r="AC16" s="82">
        <v>6.8760000000000003</v>
      </c>
    </row>
    <row r="17" spans="1:29" ht="15" customHeight="1" thickBot="1" x14ac:dyDescent="0.3">
      <c r="A17" s="31">
        <f t="shared" si="4"/>
        <v>15</v>
      </c>
      <c r="B17" s="104">
        <v>19</v>
      </c>
      <c r="C17" s="105">
        <v>12.4</v>
      </c>
      <c r="D17" s="77">
        <f t="shared" si="5"/>
        <v>2.6927937030769655</v>
      </c>
      <c r="E17" s="75">
        <f t="shared" si="0"/>
        <v>-0.90096886790241903</v>
      </c>
      <c r="F17" s="75">
        <f t="shared" si="1"/>
        <v>0.43388373911755823</v>
      </c>
      <c r="G17" s="75">
        <f t="shared" si="2"/>
        <v>-11.172013961989997</v>
      </c>
      <c r="H17" s="76">
        <f t="shared" si="3"/>
        <v>5.3801583650577225</v>
      </c>
      <c r="I17" s="3"/>
      <c r="J17" s="8"/>
      <c r="K17" s="9"/>
      <c r="L17" s="8"/>
      <c r="M17" s="3"/>
      <c r="N17" s="3"/>
      <c r="O17" s="3"/>
      <c r="P17" s="3"/>
      <c r="Q17" s="85">
        <v>19</v>
      </c>
      <c r="R17" s="86">
        <v>12.4</v>
      </c>
      <c r="Y17" s="81">
        <v>25</v>
      </c>
      <c r="Z17" s="82">
        <v>12</v>
      </c>
      <c r="AB17" s="81" t="s">
        <v>40</v>
      </c>
      <c r="AC17" s="82">
        <v>6.8879999999999999</v>
      </c>
    </row>
    <row r="18" spans="1:29" ht="15" customHeight="1" thickBot="1" x14ac:dyDescent="0.3">
      <c r="A18" s="31">
        <f t="shared" si="4"/>
        <v>16</v>
      </c>
      <c r="B18" s="104">
        <v>4</v>
      </c>
      <c r="C18" s="105">
        <v>12.5</v>
      </c>
      <c r="D18" s="77">
        <f t="shared" si="5"/>
        <v>2.8723132832820966</v>
      </c>
      <c r="E18" s="75">
        <f t="shared" si="0"/>
        <v>-0.96396286069585324</v>
      </c>
      <c r="F18" s="75">
        <f t="shared" si="1"/>
        <v>0.26603684556667523</v>
      </c>
      <c r="G18" s="75">
        <f t="shared" si="2"/>
        <v>-12.049535758698166</v>
      </c>
      <c r="H18" s="76">
        <f t="shared" si="3"/>
        <v>3.3254605695834405</v>
      </c>
      <c r="I18" s="3"/>
      <c r="J18" s="14" t="s">
        <v>12</v>
      </c>
      <c r="K18" s="9"/>
      <c r="L18" s="8"/>
      <c r="M18" s="3"/>
      <c r="N18" s="3"/>
      <c r="O18" s="3"/>
      <c r="P18" s="3"/>
      <c r="Q18" s="85">
        <v>4</v>
      </c>
      <c r="R18" s="86">
        <v>12.5</v>
      </c>
      <c r="Y18" s="81">
        <v>28</v>
      </c>
      <c r="Z18" s="82">
        <v>12.05</v>
      </c>
      <c r="AB18" s="81" t="s">
        <v>41</v>
      </c>
      <c r="AC18" s="82">
        <v>6.9450000000000003</v>
      </c>
    </row>
    <row r="19" spans="1:29" ht="15" customHeight="1" thickBot="1" x14ac:dyDescent="0.3">
      <c r="A19" s="31">
        <f t="shared" si="4"/>
        <v>17</v>
      </c>
      <c r="B19" s="104">
        <v>21</v>
      </c>
      <c r="C19" s="105">
        <v>12.7</v>
      </c>
      <c r="D19" s="77">
        <f t="shared" si="5"/>
        <v>3.0518328634872276</v>
      </c>
      <c r="E19" s="75">
        <f t="shared" si="0"/>
        <v>-0.99597429399523907</v>
      </c>
      <c r="F19" s="75">
        <f t="shared" si="1"/>
        <v>8.963930890343362E-2</v>
      </c>
      <c r="G19" s="75">
        <f t="shared" si="2"/>
        <v>-12.648873533739536</v>
      </c>
      <c r="H19" s="76">
        <f t="shared" si="3"/>
        <v>1.138419223073607</v>
      </c>
      <c r="I19" s="3"/>
      <c r="J19" s="15" t="s">
        <v>24</v>
      </c>
      <c r="K19" s="9"/>
      <c r="L19" s="8"/>
      <c r="M19" s="3"/>
      <c r="N19" s="3"/>
      <c r="O19" s="3"/>
      <c r="P19" s="3"/>
      <c r="Q19" s="85">
        <v>21</v>
      </c>
      <c r="R19" s="86">
        <v>12.7</v>
      </c>
      <c r="Y19" s="81">
        <v>17</v>
      </c>
      <c r="Z19" s="82">
        <v>12.1</v>
      </c>
      <c r="AB19" s="81" t="s">
        <v>42</v>
      </c>
      <c r="AC19" s="82">
        <v>6.9569999999999999</v>
      </c>
    </row>
    <row r="20" spans="1:29" ht="15" customHeight="1" thickBot="1" x14ac:dyDescent="0.3">
      <c r="A20" s="31">
        <f t="shared" si="4"/>
        <v>18</v>
      </c>
      <c r="B20" s="104">
        <v>13</v>
      </c>
      <c r="C20" s="105">
        <v>12.8</v>
      </c>
      <c r="D20" s="77">
        <f t="shared" si="5"/>
        <v>3.2313524436923586</v>
      </c>
      <c r="E20" s="75">
        <f t="shared" si="0"/>
        <v>-0.99597429399523907</v>
      </c>
      <c r="F20" s="75">
        <f t="shared" si="1"/>
        <v>-8.9639308903433371E-2</v>
      </c>
      <c r="G20" s="75">
        <f t="shared" si="2"/>
        <v>-12.748470963139061</v>
      </c>
      <c r="H20" s="76">
        <f t="shared" si="3"/>
        <v>-1.1473831539639472</v>
      </c>
      <c r="I20" s="3"/>
      <c r="J20" s="40" t="s">
        <v>23</v>
      </c>
      <c r="K20" s="9"/>
      <c r="L20" s="8"/>
      <c r="M20" s="3"/>
      <c r="N20" s="3"/>
      <c r="O20" s="3"/>
      <c r="P20" s="3"/>
      <c r="Q20" s="85">
        <v>13</v>
      </c>
      <c r="R20" s="86">
        <v>12.8</v>
      </c>
      <c r="Y20" s="81">
        <v>18</v>
      </c>
      <c r="Z20" s="82">
        <v>12.1</v>
      </c>
      <c r="AB20" s="81" t="s">
        <v>43</v>
      </c>
      <c r="AC20" s="82">
        <v>7.0149999999999997</v>
      </c>
    </row>
    <row r="21" spans="1:29" ht="15" customHeight="1" thickBot="1" x14ac:dyDescent="0.3">
      <c r="A21" s="31">
        <f t="shared" si="4"/>
        <v>19</v>
      </c>
      <c r="B21" s="104">
        <v>33</v>
      </c>
      <c r="C21" s="105">
        <v>12.7</v>
      </c>
      <c r="D21" s="77">
        <f t="shared" si="5"/>
        <v>3.4108720238974897</v>
      </c>
      <c r="E21" s="75">
        <f t="shared" si="0"/>
        <v>-0.96396286069585335</v>
      </c>
      <c r="F21" s="75">
        <f t="shared" si="1"/>
        <v>-0.26603684556667501</v>
      </c>
      <c r="G21" s="75">
        <f t="shared" si="2"/>
        <v>-12.242328330837337</v>
      </c>
      <c r="H21" s="76">
        <f t="shared" si="3"/>
        <v>-3.3786679386967724</v>
      </c>
      <c r="I21" s="3"/>
      <c r="J21" s="8"/>
      <c r="K21" s="9"/>
      <c r="L21" s="8"/>
      <c r="M21" s="3"/>
      <c r="N21" s="3"/>
      <c r="O21" s="3"/>
      <c r="P21" s="3"/>
      <c r="Q21" s="85">
        <v>33</v>
      </c>
      <c r="R21" s="86">
        <v>12.7</v>
      </c>
      <c r="Y21" s="81">
        <v>30</v>
      </c>
      <c r="Z21" s="82">
        <v>12.1</v>
      </c>
      <c r="AB21" s="81" t="s">
        <v>44</v>
      </c>
      <c r="AC21" s="82">
        <v>7.0259999999999998</v>
      </c>
    </row>
    <row r="22" spans="1:29" ht="15" customHeight="1" thickBot="1" x14ac:dyDescent="0.3">
      <c r="A22" s="31">
        <f t="shared" si="4"/>
        <v>20</v>
      </c>
      <c r="B22" s="104">
        <v>15</v>
      </c>
      <c r="C22" s="105">
        <v>11.6</v>
      </c>
      <c r="D22" s="77">
        <f t="shared" si="5"/>
        <v>3.5903916041026207</v>
      </c>
      <c r="E22" s="75">
        <f t="shared" si="0"/>
        <v>-0.90096886790241915</v>
      </c>
      <c r="F22" s="75">
        <f t="shared" si="1"/>
        <v>-0.43388373911755801</v>
      </c>
      <c r="G22" s="75">
        <f t="shared" si="2"/>
        <v>-10.451238867668062</v>
      </c>
      <c r="H22" s="76">
        <f t="shared" si="3"/>
        <v>-5.0330513737636728</v>
      </c>
      <c r="I22" s="3"/>
      <c r="J22" s="8"/>
      <c r="K22" s="9"/>
      <c r="L22" s="8"/>
      <c r="M22" s="3"/>
      <c r="N22" s="3"/>
      <c r="O22" s="3"/>
      <c r="P22" s="3"/>
      <c r="Q22" s="85">
        <v>15</v>
      </c>
      <c r="R22" s="86">
        <v>11.6</v>
      </c>
      <c r="Y22" s="81">
        <v>16</v>
      </c>
      <c r="Z22" s="82">
        <v>12.15</v>
      </c>
      <c r="AB22" s="81" t="s">
        <v>45</v>
      </c>
      <c r="AC22" s="82">
        <v>7.085</v>
      </c>
    </row>
    <row r="23" spans="1:29" ht="15" customHeight="1" thickBot="1" x14ac:dyDescent="0.3">
      <c r="A23" s="31">
        <f t="shared" si="4"/>
        <v>21</v>
      </c>
      <c r="B23" s="104">
        <v>2</v>
      </c>
      <c r="C23" s="105">
        <v>11.8</v>
      </c>
      <c r="D23" s="77">
        <f t="shared" si="5"/>
        <v>3.7699111843077517</v>
      </c>
      <c r="E23" s="75">
        <f t="shared" si="0"/>
        <v>-0.80901699437494756</v>
      </c>
      <c r="F23" s="75">
        <f t="shared" si="1"/>
        <v>-0.58778525229247303</v>
      </c>
      <c r="G23" s="75">
        <f t="shared" si="2"/>
        <v>-9.5464005336243822</v>
      </c>
      <c r="H23" s="76">
        <f t="shared" si="3"/>
        <v>-6.9358659770511819</v>
      </c>
      <c r="I23" s="3"/>
      <c r="Q23" s="85">
        <v>2</v>
      </c>
      <c r="R23" s="86">
        <v>11.8</v>
      </c>
      <c r="Y23" s="81">
        <v>11</v>
      </c>
      <c r="Z23" s="82">
        <v>12.25</v>
      </c>
      <c r="AB23" s="81" t="s">
        <v>46</v>
      </c>
      <c r="AC23" s="82">
        <v>7.0960000000000001</v>
      </c>
    </row>
    <row r="24" spans="1:29" ht="15" customHeight="1" thickBot="1" x14ac:dyDescent="0.3">
      <c r="A24" s="31">
        <f t="shared" si="4"/>
        <v>22</v>
      </c>
      <c r="B24" s="104">
        <v>7</v>
      </c>
      <c r="C24" s="105">
        <v>11.9</v>
      </c>
      <c r="D24" s="77">
        <f t="shared" si="5"/>
        <v>3.9494307645128828</v>
      </c>
      <c r="E24" s="75">
        <f t="shared" si="0"/>
        <v>-0.69106264898686476</v>
      </c>
      <c r="F24" s="75">
        <f t="shared" si="1"/>
        <v>-0.72279486382739144</v>
      </c>
      <c r="G24" s="75">
        <f t="shared" si="2"/>
        <v>-8.2236455229436913</v>
      </c>
      <c r="H24" s="76">
        <f t="shared" si="3"/>
        <v>-8.6012588795459592</v>
      </c>
      <c r="I24" s="3"/>
      <c r="Q24" s="85">
        <v>7</v>
      </c>
      <c r="R24" s="86">
        <v>11.9</v>
      </c>
      <c r="Y24" s="81">
        <v>27</v>
      </c>
      <c r="Z24" s="82">
        <v>12.25</v>
      </c>
      <c r="AB24" s="81" t="s">
        <v>47</v>
      </c>
      <c r="AC24" s="82">
        <v>7.1559999999999997</v>
      </c>
    </row>
    <row r="25" spans="1:29" ht="15" customHeight="1" thickBot="1" x14ac:dyDescent="0.3">
      <c r="A25" s="31">
        <f t="shared" si="4"/>
        <v>23</v>
      </c>
      <c r="B25" s="104">
        <v>20</v>
      </c>
      <c r="C25" s="105">
        <v>11.9</v>
      </c>
      <c r="D25" s="77">
        <f t="shared" si="5"/>
        <v>4.1289503447180138</v>
      </c>
      <c r="E25" s="75">
        <f t="shared" si="0"/>
        <v>-0.55089698145210264</v>
      </c>
      <c r="F25" s="75">
        <f t="shared" si="1"/>
        <v>-0.83457325372130253</v>
      </c>
      <c r="G25" s="75">
        <f t="shared" si="2"/>
        <v>-6.5556740792800214</v>
      </c>
      <c r="H25" s="76">
        <f t="shared" si="3"/>
        <v>-9.9314217192835006</v>
      </c>
      <c r="I25" s="3"/>
      <c r="Q25" s="85">
        <v>20</v>
      </c>
      <c r="R25" s="86">
        <v>11.9</v>
      </c>
      <c r="Y25" s="81">
        <v>6</v>
      </c>
      <c r="Z25" s="82">
        <v>12.3</v>
      </c>
      <c r="AB25" s="81" t="s">
        <v>48</v>
      </c>
      <c r="AC25" s="82">
        <v>7.1669999999999998</v>
      </c>
    </row>
    <row r="26" spans="1:29" ht="15" customHeight="1" thickBot="1" x14ac:dyDescent="0.3">
      <c r="A26" s="31">
        <f t="shared" si="4"/>
        <v>24</v>
      </c>
      <c r="B26" s="104">
        <v>32</v>
      </c>
      <c r="C26" s="105">
        <v>11.9</v>
      </c>
      <c r="D26" s="77">
        <f t="shared" si="5"/>
        <v>4.3084699249231448</v>
      </c>
      <c r="E26" s="75">
        <f t="shared" si="0"/>
        <v>-0.39302503165392377</v>
      </c>
      <c r="F26" s="75">
        <f t="shared" si="1"/>
        <v>-0.91952777255145057</v>
      </c>
      <c r="G26" s="75">
        <f t="shared" si="2"/>
        <v>-4.6769978766816926</v>
      </c>
      <c r="H26" s="76">
        <f t="shared" si="3"/>
        <v>-10.942380493362261</v>
      </c>
      <c r="I26" s="1"/>
      <c r="Q26" s="85">
        <v>32</v>
      </c>
      <c r="R26" s="86">
        <v>11.9</v>
      </c>
      <c r="Y26" s="81">
        <v>22</v>
      </c>
      <c r="Z26" s="82">
        <v>12.3</v>
      </c>
      <c r="AB26" s="81" t="s">
        <v>49</v>
      </c>
      <c r="AC26" s="82">
        <v>7.2270000000000003</v>
      </c>
    </row>
    <row r="27" spans="1:29" ht="15" customHeight="1" thickBot="1" x14ac:dyDescent="0.3">
      <c r="A27" s="31">
        <f t="shared" si="4"/>
        <v>25</v>
      </c>
      <c r="B27" s="104">
        <v>8</v>
      </c>
      <c r="C27" s="105">
        <v>12</v>
      </c>
      <c r="D27" s="77">
        <f t="shared" si="5"/>
        <v>4.4879895051282759</v>
      </c>
      <c r="E27" s="75">
        <f t="shared" si="0"/>
        <v>-0.22252093395631459</v>
      </c>
      <c r="F27" s="75">
        <f t="shared" si="1"/>
        <v>-0.97492791218182362</v>
      </c>
      <c r="G27" s="75">
        <f t="shared" si="2"/>
        <v>-2.6702512074757752</v>
      </c>
      <c r="H27" s="76">
        <f t="shared" si="3"/>
        <v>-11.699134946181884</v>
      </c>
      <c r="I27" s="1"/>
      <c r="Q27" s="85">
        <v>8</v>
      </c>
      <c r="R27" s="86">
        <v>12</v>
      </c>
      <c r="Y27" s="81">
        <v>10</v>
      </c>
      <c r="Z27" s="82">
        <v>12.35</v>
      </c>
      <c r="AB27" s="81" t="s">
        <v>50</v>
      </c>
      <c r="AC27" s="82">
        <v>7.2389999999999999</v>
      </c>
    </row>
    <row r="28" spans="1:29" ht="15" customHeight="1" thickBot="1" x14ac:dyDescent="0.3">
      <c r="A28" s="31">
        <f t="shared" si="4"/>
        <v>26</v>
      </c>
      <c r="B28" s="104">
        <v>24</v>
      </c>
      <c r="C28" s="105">
        <v>12</v>
      </c>
      <c r="D28" s="77">
        <f t="shared" si="5"/>
        <v>4.6675090853334069</v>
      </c>
      <c r="E28" s="75">
        <f t="shared" si="0"/>
        <v>-4.4864830350515104E-2</v>
      </c>
      <c r="F28" s="75">
        <f t="shared" si="1"/>
        <v>-0.99899306654131459</v>
      </c>
      <c r="G28" s="75">
        <f t="shared" si="2"/>
        <v>-0.53837796420618123</v>
      </c>
      <c r="H28" s="76">
        <f t="shared" si="3"/>
        <v>-11.987916798495775</v>
      </c>
      <c r="I28" s="1"/>
      <c r="Q28" s="85">
        <v>24</v>
      </c>
      <c r="R28" s="86">
        <v>12</v>
      </c>
      <c r="Y28" s="81">
        <v>26</v>
      </c>
      <c r="Z28" s="82">
        <v>12.35</v>
      </c>
      <c r="AB28" s="81" t="s">
        <v>51</v>
      </c>
      <c r="AC28" s="82">
        <v>7.2990000000000004</v>
      </c>
    </row>
    <row r="29" spans="1:29" ht="15" customHeight="1" thickBot="1" x14ac:dyDescent="0.3">
      <c r="A29" s="31">
        <f t="shared" si="4"/>
        <v>27</v>
      </c>
      <c r="B29" s="104">
        <v>28</v>
      </c>
      <c r="C29" s="105">
        <v>12.05</v>
      </c>
      <c r="D29" s="77">
        <f t="shared" si="5"/>
        <v>4.847028665538538</v>
      </c>
      <c r="E29" s="75">
        <f t="shared" si="0"/>
        <v>0.1342332658176553</v>
      </c>
      <c r="F29" s="75">
        <f t="shared" si="1"/>
        <v>-0.99094976176793481</v>
      </c>
      <c r="G29" s="75">
        <f t="shared" si="2"/>
        <v>1.6175108531027464</v>
      </c>
      <c r="H29" s="76">
        <f t="shared" si="3"/>
        <v>-11.940944629303615</v>
      </c>
      <c r="I29" s="1"/>
      <c r="Q29" s="85">
        <v>28</v>
      </c>
      <c r="R29" s="86">
        <v>12.05</v>
      </c>
      <c r="Y29" s="81">
        <v>29</v>
      </c>
      <c r="Z29" s="82">
        <v>12.35</v>
      </c>
      <c r="AB29" s="81" t="s">
        <v>52</v>
      </c>
      <c r="AC29" s="82">
        <v>7.3109999999999999</v>
      </c>
    </row>
    <row r="30" spans="1:29" ht="15" customHeight="1" thickBot="1" x14ac:dyDescent="0.3">
      <c r="A30" s="31">
        <f t="shared" si="4"/>
        <v>28</v>
      </c>
      <c r="B30" s="104">
        <v>18</v>
      </c>
      <c r="C30" s="105">
        <v>12.1</v>
      </c>
      <c r="D30" s="77">
        <f t="shared" si="5"/>
        <v>5.026548245743669</v>
      </c>
      <c r="E30" s="75">
        <f t="shared" si="0"/>
        <v>0.30901699437494723</v>
      </c>
      <c r="F30" s="75">
        <f t="shared" si="1"/>
        <v>-0.95105651629515364</v>
      </c>
      <c r="G30" s="75">
        <f t="shared" si="2"/>
        <v>3.7391056319368614</v>
      </c>
      <c r="H30" s="76">
        <f t="shared" si="3"/>
        <v>-11.507783847171359</v>
      </c>
      <c r="I30" s="1"/>
      <c r="Q30" s="85">
        <v>18</v>
      </c>
      <c r="R30" s="86">
        <v>12.1</v>
      </c>
      <c r="Y30" s="81">
        <v>35</v>
      </c>
      <c r="Z30" s="82">
        <v>12.35</v>
      </c>
      <c r="AB30" s="81" t="s">
        <v>53</v>
      </c>
      <c r="AC30" s="82">
        <v>7.3719999999999999</v>
      </c>
    </row>
    <row r="31" spans="1:29" ht="15" customHeight="1" thickBot="1" x14ac:dyDescent="0.3">
      <c r="A31" s="31">
        <f t="shared" si="4"/>
        <v>29</v>
      </c>
      <c r="B31" s="104">
        <v>16</v>
      </c>
      <c r="C31" s="105">
        <v>12.15</v>
      </c>
      <c r="D31" s="77">
        <f t="shared" si="5"/>
        <v>5.2060678259488</v>
      </c>
      <c r="E31" s="75">
        <f t="shared" si="0"/>
        <v>0.47386866247299847</v>
      </c>
      <c r="F31" s="75">
        <f t="shared" si="1"/>
        <v>-0.88059553185673811</v>
      </c>
      <c r="G31" s="75">
        <f t="shared" si="2"/>
        <v>5.7575042490469315</v>
      </c>
      <c r="H31" s="76">
        <f t="shared" si="3"/>
        <v>-10.699235712059368</v>
      </c>
      <c r="I31" s="1"/>
      <c r="Q31" s="85">
        <v>16</v>
      </c>
      <c r="R31" s="86">
        <v>12.15</v>
      </c>
      <c r="Y31" s="81">
        <v>19</v>
      </c>
      <c r="Z31" s="82">
        <v>12.4</v>
      </c>
      <c r="AB31" s="81" t="s">
        <v>54</v>
      </c>
      <c r="AC31" s="82">
        <v>7.3849999999999998</v>
      </c>
    </row>
    <row r="32" spans="1:29" ht="15" customHeight="1" thickBot="1" x14ac:dyDescent="0.3">
      <c r="A32" s="31">
        <f t="shared" si="4"/>
        <v>30</v>
      </c>
      <c r="B32" s="104">
        <v>27</v>
      </c>
      <c r="C32" s="105">
        <v>12.25</v>
      </c>
      <c r="D32" s="77">
        <f t="shared" si="5"/>
        <v>5.3855874061539311</v>
      </c>
      <c r="E32" s="75">
        <f t="shared" si="0"/>
        <v>0.62348980185873337</v>
      </c>
      <c r="F32" s="75">
        <f t="shared" si="1"/>
        <v>-0.78183148246802991</v>
      </c>
      <c r="G32" s="75">
        <f t="shared" si="2"/>
        <v>7.6377500727694834</v>
      </c>
      <c r="H32" s="76">
        <f t="shared" si="3"/>
        <v>-9.5774356602333661</v>
      </c>
      <c r="I32" s="1"/>
      <c r="Q32" s="85">
        <v>27</v>
      </c>
      <c r="R32" s="86">
        <v>12.25</v>
      </c>
      <c r="Y32" s="81">
        <v>31</v>
      </c>
      <c r="Z32" s="82">
        <v>12.4</v>
      </c>
      <c r="AB32" s="81" t="s">
        <v>55</v>
      </c>
      <c r="AC32" s="82">
        <v>7.4459999999999997</v>
      </c>
    </row>
    <row r="33" spans="1:29" ht="15" customHeight="1" thickBot="1" x14ac:dyDescent="0.3">
      <c r="A33" s="31">
        <f t="shared" si="4"/>
        <v>31</v>
      </c>
      <c r="B33" s="104">
        <v>22</v>
      </c>
      <c r="C33" s="105">
        <v>12.3</v>
      </c>
      <c r="D33" s="77">
        <f t="shared" si="5"/>
        <v>5.5651069863590621</v>
      </c>
      <c r="E33" s="75">
        <f t="shared" si="0"/>
        <v>0.75307146600361075</v>
      </c>
      <c r="F33" s="75">
        <f t="shared" si="1"/>
        <v>-0.65793872593971281</v>
      </c>
      <c r="G33" s="75">
        <f t="shared" si="2"/>
        <v>9.2627790318444134</v>
      </c>
      <c r="H33" s="76">
        <f t="shared" si="3"/>
        <v>-8.0926463290584678</v>
      </c>
      <c r="I33" s="1"/>
      <c r="Q33" s="85">
        <v>22</v>
      </c>
      <c r="R33" s="86">
        <v>12.3</v>
      </c>
      <c r="Y33" s="81">
        <v>4</v>
      </c>
      <c r="Z33" s="82">
        <v>12.5</v>
      </c>
      <c r="AB33" s="81" t="s">
        <v>25</v>
      </c>
      <c r="AC33" s="82">
        <v>7.4580000000000002</v>
      </c>
    </row>
    <row r="34" spans="1:29" ht="15" customHeight="1" thickBot="1" x14ac:dyDescent="0.3">
      <c r="A34" s="31">
        <f t="shared" si="4"/>
        <v>32</v>
      </c>
      <c r="B34" s="104">
        <v>26</v>
      </c>
      <c r="C34" s="105">
        <v>12.35</v>
      </c>
      <c r="D34" s="77">
        <f t="shared" si="5"/>
        <v>5.7446265665641931</v>
      </c>
      <c r="E34" s="75">
        <f t="shared" si="0"/>
        <v>0.85844879360186599</v>
      </c>
      <c r="F34" s="75">
        <f t="shared" si="1"/>
        <v>-0.51289927740590635</v>
      </c>
      <c r="G34" s="75">
        <f t="shared" si="2"/>
        <v>10.601842600983044</v>
      </c>
      <c r="H34" s="76">
        <f t="shared" si="3"/>
        <v>-6.3343060759629433</v>
      </c>
      <c r="I34" s="1"/>
      <c r="Q34" s="85">
        <v>26</v>
      </c>
      <c r="R34" s="86">
        <v>12.35</v>
      </c>
      <c r="Y34" s="81">
        <v>5</v>
      </c>
      <c r="Z34" s="82">
        <v>12.7</v>
      </c>
      <c r="AB34" s="81" t="s">
        <v>56</v>
      </c>
      <c r="AC34" s="82">
        <v>7.5209999999999999</v>
      </c>
    </row>
    <row r="35" spans="1:29" ht="15" customHeight="1" thickBot="1" x14ac:dyDescent="0.3">
      <c r="A35" s="31">
        <f t="shared" si="4"/>
        <v>33</v>
      </c>
      <c r="B35" s="104">
        <v>35</v>
      </c>
      <c r="C35" s="105">
        <v>12.35</v>
      </c>
      <c r="D35" s="77">
        <f t="shared" si="5"/>
        <v>5.9241461467693242</v>
      </c>
      <c r="E35" s="75">
        <f t="shared" si="0"/>
        <v>0.93623487063973709</v>
      </c>
      <c r="F35" s="75">
        <f t="shared" si="1"/>
        <v>-0.35137482408134291</v>
      </c>
      <c r="G35" s="75">
        <f t="shared" si="2"/>
        <v>11.562500652400752</v>
      </c>
      <c r="H35" s="76">
        <f t="shared" si="3"/>
        <v>-4.3394790774045848</v>
      </c>
      <c r="I35" s="1"/>
      <c r="Q35" s="85">
        <v>35</v>
      </c>
      <c r="R35" s="86">
        <v>12.35</v>
      </c>
      <c r="Y35" s="81">
        <v>21</v>
      </c>
      <c r="Z35" s="82">
        <v>12.7</v>
      </c>
      <c r="AB35" s="81" t="s">
        <v>57</v>
      </c>
      <c r="AC35" s="82">
        <v>7.5330000000000004</v>
      </c>
    </row>
    <row r="36" spans="1:29" ht="15" customHeight="1" thickBot="1" x14ac:dyDescent="0.3">
      <c r="A36" s="31">
        <f t="shared" si="4"/>
        <v>34</v>
      </c>
      <c r="B36" s="104">
        <v>31</v>
      </c>
      <c r="C36" s="105">
        <v>12.4</v>
      </c>
      <c r="D36" s="77">
        <f t="shared" si="5"/>
        <v>6.1036657269744552</v>
      </c>
      <c r="E36" s="75">
        <f t="shared" si="0"/>
        <v>0.98392958859862967</v>
      </c>
      <c r="F36" s="75">
        <f t="shared" si="1"/>
        <v>-0.17855689479863687</v>
      </c>
      <c r="G36" s="75">
        <f t="shared" si="2"/>
        <v>12.200726898623008</v>
      </c>
      <c r="H36" s="76">
        <f t="shared" si="3"/>
        <v>-2.2141054955030972</v>
      </c>
      <c r="Q36" s="85">
        <v>31</v>
      </c>
      <c r="R36" s="86">
        <v>12.4</v>
      </c>
      <c r="Y36" s="81">
        <v>33</v>
      </c>
      <c r="Z36" s="82">
        <v>12.7</v>
      </c>
      <c r="AB36" s="81" t="s">
        <v>58</v>
      </c>
      <c r="AC36" s="82">
        <v>7.5960000000000001</v>
      </c>
    </row>
    <row r="37" spans="1:29" ht="15" customHeight="1" thickBot="1" x14ac:dyDescent="0.3">
      <c r="A37" s="31">
        <f t="shared" si="4"/>
        <v>35</v>
      </c>
      <c r="B37" s="104">
        <v>5</v>
      </c>
      <c r="C37" s="105">
        <v>12.7</v>
      </c>
      <c r="D37" s="77">
        <f t="shared" si="5"/>
        <v>6.2831853071795862</v>
      </c>
      <c r="E37" s="75">
        <f t="shared" si="0"/>
        <v>1</v>
      </c>
      <c r="F37" s="75">
        <f t="shared" si="1"/>
        <v>-2.45029690981724E-16</v>
      </c>
      <c r="G37" s="75">
        <f t="shared" si="2"/>
        <v>12.7</v>
      </c>
      <c r="H37" s="76">
        <f t="shared" si="3"/>
        <v>-3.1118770754678948E-15</v>
      </c>
      <c r="Q37" s="85">
        <v>5</v>
      </c>
      <c r="R37" s="86">
        <v>12.7</v>
      </c>
      <c r="Y37" s="81">
        <v>13</v>
      </c>
      <c r="Z37" s="82">
        <v>12.8</v>
      </c>
      <c r="AB37" s="81" t="s">
        <v>26</v>
      </c>
      <c r="AC37" s="82">
        <v>7.6079999999999997</v>
      </c>
    </row>
    <row r="38" spans="1:29" ht="16.5" thickBot="1" x14ac:dyDescent="0.3">
      <c r="A38" s="31" t="str">
        <f t="shared" si="4"/>
        <v/>
      </c>
      <c r="B38" s="104"/>
      <c r="C38" s="105"/>
      <c r="D38" s="77" t="str">
        <f t="shared" si="5"/>
        <v/>
      </c>
      <c r="E38" s="75" t="str">
        <f t="shared" si="0"/>
        <v/>
      </c>
      <c r="F38" s="75" t="str">
        <f t="shared" si="1"/>
        <v/>
      </c>
      <c r="G38" s="75" t="str">
        <f t="shared" si="2"/>
        <v/>
      </c>
      <c r="H38" s="76" t="str">
        <f t="shared" si="3"/>
        <v/>
      </c>
      <c r="AB38" s="81" t="s">
        <v>59</v>
      </c>
      <c r="AC38" s="82">
        <v>7.6719999999999997</v>
      </c>
    </row>
    <row r="39" spans="1:29" ht="16.5" thickBot="1" x14ac:dyDescent="0.3">
      <c r="A39" s="31" t="str">
        <f t="shared" si="4"/>
        <v/>
      </c>
      <c r="B39" s="104"/>
      <c r="C39" s="105"/>
      <c r="D39" s="77" t="str">
        <f t="shared" si="5"/>
        <v/>
      </c>
      <c r="E39" s="75" t="str">
        <f t="shared" si="0"/>
        <v/>
      </c>
      <c r="F39" s="75" t="str">
        <f t="shared" si="1"/>
        <v/>
      </c>
      <c r="G39" s="75" t="str">
        <f t="shared" si="2"/>
        <v/>
      </c>
      <c r="H39" s="76" t="str">
        <f t="shared" si="3"/>
        <v/>
      </c>
      <c r="AB39" s="81" t="s">
        <v>60</v>
      </c>
      <c r="AC39" s="82">
        <v>7.6840000000000002</v>
      </c>
    </row>
    <row r="40" spans="1:29" ht="16.5" thickBot="1" x14ac:dyDescent="0.3">
      <c r="A40" s="31" t="str">
        <f t="shared" si="4"/>
        <v/>
      </c>
      <c r="B40" s="104"/>
      <c r="C40" s="105"/>
      <c r="D40" s="77" t="str">
        <f t="shared" si="5"/>
        <v/>
      </c>
      <c r="E40" s="75" t="str">
        <f t="shared" si="0"/>
        <v/>
      </c>
      <c r="F40" s="75" t="str">
        <f t="shared" si="1"/>
        <v/>
      </c>
      <c r="G40" s="75" t="str">
        <f t="shared" si="2"/>
        <v/>
      </c>
      <c r="H40" s="76" t="str">
        <f t="shared" si="3"/>
        <v/>
      </c>
      <c r="AB40" s="81" t="s">
        <v>61</v>
      </c>
      <c r="AC40" s="82">
        <v>7.7480000000000002</v>
      </c>
    </row>
    <row r="41" spans="1:29" ht="16.5" thickBot="1" x14ac:dyDescent="0.3">
      <c r="A41" s="31" t="str">
        <f t="shared" si="4"/>
        <v/>
      </c>
      <c r="B41" s="104"/>
      <c r="C41" s="105"/>
      <c r="D41" s="77" t="str">
        <f t="shared" si="5"/>
        <v/>
      </c>
      <c r="E41" s="75" t="str">
        <f t="shared" si="0"/>
        <v/>
      </c>
      <c r="F41" s="75" t="str">
        <f t="shared" si="1"/>
        <v/>
      </c>
      <c r="G41" s="75" t="str">
        <f t="shared" si="2"/>
        <v/>
      </c>
      <c r="H41" s="76" t="str">
        <f t="shared" si="3"/>
        <v/>
      </c>
      <c r="AB41" s="81" t="s">
        <v>62</v>
      </c>
      <c r="AC41" s="82">
        <v>7.7610000000000001</v>
      </c>
    </row>
    <row r="42" spans="1:29" ht="16.5" thickBot="1" x14ac:dyDescent="0.3">
      <c r="A42" s="31" t="str">
        <f t="shared" si="4"/>
        <v/>
      </c>
      <c r="B42" s="104"/>
      <c r="C42" s="105"/>
      <c r="D42" s="77" t="str">
        <f t="shared" si="5"/>
        <v/>
      </c>
      <c r="E42" s="75" t="str">
        <f t="shared" si="0"/>
        <v/>
      </c>
      <c r="F42" s="75" t="str">
        <f t="shared" si="1"/>
        <v/>
      </c>
      <c r="G42" s="75" t="str">
        <f t="shared" si="2"/>
        <v/>
      </c>
      <c r="H42" s="76" t="str">
        <f t="shared" si="3"/>
        <v/>
      </c>
      <c r="AB42" s="81" t="s">
        <v>63</v>
      </c>
      <c r="AC42" s="82">
        <v>7.8259999999999996</v>
      </c>
    </row>
    <row r="43" spans="1:29" ht="16.5" thickBot="1" x14ac:dyDescent="0.3">
      <c r="A43" s="31" t="str">
        <f t="shared" si="4"/>
        <v/>
      </c>
      <c r="B43" s="104"/>
      <c r="C43" s="105"/>
      <c r="D43" s="77" t="str">
        <f t="shared" si="5"/>
        <v/>
      </c>
      <c r="E43" s="75" t="str">
        <f t="shared" si="0"/>
        <v/>
      </c>
      <c r="F43" s="75" t="str">
        <f t="shared" si="1"/>
        <v/>
      </c>
      <c r="G43" s="75" t="str">
        <f t="shared" si="2"/>
        <v/>
      </c>
      <c r="H43" s="76" t="str">
        <f t="shared" si="3"/>
        <v/>
      </c>
      <c r="AB43" s="81" t="s">
        <v>64</v>
      </c>
      <c r="AC43" s="82">
        <v>7.8390000000000004</v>
      </c>
    </row>
    <row r="44" spans="1:29" ht="16.5" thickBot="1" x14ac:dyDescent="0.3">
      <c r="A44" s="31" t="str">
        <f t="shared" si="4"/>
        <v/>
      </c>
      <c r="B44" s="104"/>
      <c r="C44" s="105"/>
      <c r="D44" s="77" t="str">
        <f t="shared" si="5"/>
        <v/>
      </c>
      <c r="E44" s="75" t="str">
        <f t="shared" si="0"/>
        <v/>
      </c>
      <c r="F44" s="75" t="str">
        <f t="shared" si="1"/>
        <v/>
      </c>
      <c r="G44" s="75" t="str">
        <f t="shared" si="2"/>
        <v/>
      </c>
      <c r="H44" s="76" t="str">
        <f t="shared" si="3"/>
        <v/>
      </c>
      <c r="AB44" s="81" t="s">
        <v>65</v>
      </c>
      <c r="AC44" s="82">
        <v>7.9039999999999999</v>
      </c>
    </row>
    <row r="45" spans="1:29" ht="16.5" thickBot="1" x14ac:dyDescent="0.3">
      <c r="A45" s="31" t="str">
        <f t="shared" si="4"/>
        <v/>
      </c>
      <c r="B45" s="104"/>
      <c r="C45" s="105"/>
      <c r="D45" s="77" t="str">
        <f t="shared" si="5"/>
        <v/>
      </c>
      <c r="E45" s="75" t="str">
        <f t="shared" si="0"/>
        <v/>
      </c>
      <c r="F45" s="75" t="str">
        <f t="shared" si="1"/>
        <v/>
      </c>
      <c r="G45" s="75" t="str">
        <f t="shared" si="2"/>
        <v/>
      </c>
      <c r="H45" s="76" t="str">
        <f t="shared" si="3"/>
        <v/>
      </c>
      <c r="AB45" s="81" t="s">
        <v>66</v>
      </c>
      <c r="AC45" s="82">
        <v>7.9169999999999998</v>
      </c>
    </row>
    <row r="46" spans="1:29" ht="16.5" thickBot="1" x14ac:dyDescent="0.3">
      <c r="A46" s="31" t="str">
        <f t="shared" si="4"/>
        <v/>
      </c>
      <c r="B46" s="104"/>
      <c r="C46" s="105"/>
      <c r="D46" s="77" t="str">
        <f t="shared" si="5"/>
        <v/>
      </c>
      <c r="E46" s="75" t="str">
        <f t="shared" si="0"/>
        <v/>
      </c>
      <c r="F46" s="75" t="str">
        <f t="shared" si="1"/>
        <v/>
      </c>
      <c r="G46" s="75" t="str">
        <f t="shared" si="2"/>
        <v/>
      </c>
      <c r="H46" s="76" t="str">
        <f t="shared" si="3"/>
        <v/>
      </c>
      <c r="AB46" s="81" t="s">
        <v>67</v>
      </c>
      <c r="AC46" s="82">
        <v>7.9829999999999997</v>
      </c>
    </row>
    <row r="47" spans="1:29" ht="16.5" thickBot="1" x14ac:dyDescent="0.3">
      <c r="A47" s="31" t="str">
        <f t="shared" si="4"/>
        <v/>
      </c>
      <c r="B47" s="104"/>
      <c r="C47" s="105"/>
      <c r="D47" s="77" t="str">
        <f t="shared" si="5"/>
        <v/>
      </c>
      <c r="E47" s="75" t="str">
        <f t="shared" si="0"/>
        <v/>
      </c>
      <c r="F47" s="75" t="str">
        <f t="shared" si="1"/>
        <v/>
      </c>
      <c r="G47" s="75" t="str">
        <f t="shared" si="2"/>
        <v/>
      </c>
      <c r="H47" s="76" t="str">
        <f t="shared" si="3"/>
        <v/>
      </c>
      <c r="AB47" s="81" t="s">
        <v>68</v>
      </c>
      <c r="AC47" s="82">
        <v>7.9960000000000004</v>
      </c>
    </row>
    <row r="48" spans="1:29" ht="16.5" thickBot="1" x14ac:dyDescent="0.3">
      <c r="A48" s="31" t="str">
        <f t="shared" si="4"/>
        <v/>
      </c>
      <c r="B48" s="104"/>
      <c r="C48" s="105"/>
      <c r="D48" s="77" t="str">
        <f t="shared" si="5"/>
        <v/>
      </c>
      <c r="E48" s="75" t="str">
        <f t="shared" si="0"/>
        <v/>
      </c>
      <c r="F48" s="75" t="str">
        <f t="shared" si="1"/>
        <v/>
      </c>
      <c r="G48" s="75" t="str">
        <f t="shared" si="2"/>
        <v/>
      </c>
      <c r="H48" s="76" t="str">
        <f t="shared" si="3"/>
        <v/>
      </c>
      <c r="AB48" s="81" t="s">
        <v>69</v>
      </c>
      <c r="AC48" s="82">
        <v>8.0630000000000006</v>
      </c>
    </row>
    <row r="49" spans="1:29" ht="16.5" thickBot="1" x14ac:dyDescent="0.3">
      <c r="A49" s="31" t="str">
        <f t="shared" si="4"/>
        <v/>
      </c>
      <c r="B49" s="104"/>
      <c r="C49" s="105"/>
      <c r="D49" s="77" t="str">
        <f t="shared" si="5"/>
        <v/>
      </c>
      <c r="E49" s="75" t="str">
        <f t="shared" si="0"/>
        <v/>
      </c>
      <c r="F49" s="75" t="str">
        <f t="shared" si="1"/>
        <v/>
      </c>
      <c r="G49" s="75" t="str">
        <f t="shared" si="2"/>
        <v/>
      </c>
      <c r="H49" s="76" t="str">
        <f t="shared" si="3"/>
        <v/>
      </c>
      <c r="AB49" s="81" t="s">
        <v>70</v>
      </c>
      <c r="AC49" s="82">
        <v>8.0760000000000005</v>
      </c>
    </row>
    <row r="50" spans="1:29" ht="16.5" thickBot="1" x14ac:dyDescent="0.3">
      <c r="A50" s="31" t="str">
        <f t="shared" si="4"/>
        <v/>
      </c>
      <c r="B50" s="104"/>
      <c r="C50" s="105"/>
      <c r="D50" s="77" t="str">
        <f t="shared" si="5"/>
        <v/>
      </c>
      <c r="E50" s="75" t="str">
        <f t="shared" si="0"/>
        <v/>
      </c>
      <c r="F50" s="75" t="str">
        <f t="shared" si="1"/>
        <v/>
      </c>
      <c r="G50" s="75" t="str">
        <f t="shared" si="2"/>
        <v/>
      </c>
      <c r="H50" s="76" t="str">
        <f t="shared" si="3"/>
        <v/>
      </c>
      <c r="AB50" s="81" t="s">
        <v>71</v>
      </c>
      <c r="AC50" s="82">
        <v>8.1440000000000001</v>
      </c>
    </row>
    <row r="51" spans="1:29" ht="16.5" thickBot="1" x14ac:dyDescent="0.3">
      <c r="A51" s="31" t="str">
        <f t="shared" si="4"/>
        <v/>
      </c>
      <c r="B51" s="104"/>
      <c r="C51" s="105"/>
      <c r="D51" s="77" t="str">
        <f t="shared" si="5"/>
        <v/>
      </c>
      <c r="E51" s="75" t="str">
        <f t="shared" si="0"/>
        <v/>
      </c>
      <c r="F51" s="75" t="str">
        <f t="shared" si="1"/>
        <v/>
      </c>
      <c r="G51" s="75" t="str">
        <f t="shared" si="2"/>
        <v/>
      </c>
      <c r="H51" s="76" t="str">
        <f t="shared" si="3"/>
        <v/>
      </c>
      <c r="AB51" s="81" t="s">
        <v>72</v>
      </c>
      <c r="AC51" s="82">
        <v>8.157</v>
      </c>
    </row>
    <row r="52" spans="1:29" ht="16.5" thickBot="1" x14ac:dyDescent="0.3">
      <c r="A52" s="31" t="str">
        <f t="shared" si="4"/>
        <v/>
      </c>
      <c r="B52" s="104"/>
      <c r="C52" s="105"/>
      <c r="D52" s="77" t="str">
        <f t="shared" si="5"/>
        <v/>
      </c>
      <c r="E52" s="75" t="str">
        <f t="shared" si="0"/>
        <v/>
      </c>
      <c r="F52" s="75" t="str">
        <f t="shared" si="1"/>
        <v/>
      </c>
      <c r="G52" s="75" t="str">
        <f t="shared" si="2"/>
        <v/>
      </c>
      <c r="H52" s="76" t="str">
        <f t="shared" si="3"/>
        <v/>
      </c>
      <c r="AB52" s="81" t="s">
        <v>73</v>
      </c>
      <c r="AC52" s="82">
        <v>8.1649999999999991</v>
      </c>
    </row>
    <row r="53" spans="1:29" ht="16.5" thickBot="1" x14ac:dyDescent="0.3">
      <c r="A53" s="31" t="str">
        <f t="shared" si="4"/>
        <v/>
      </c>
      <c r="B53" s="104"/>
      <c r="C53" s="105"/>
      <c r="D53" s="77" t="str">
        <f t="shared" si="5"/>
        <v/>
      </c>
      <c r="E53" s="75" t="str">
        <f t="shared" si="0"/>
        <v/>
      </c>
      <c r="F53" s="75" t="str">
        <f t="shared" si="1"/>
        <v/>
      </c>
      <c r="G53" s="75" t="str">
        <f t="shared" si="2"/>
        <v/>
      </c>
      <c r="H53" s="76" t="str">
        <f t="shared" si="3"/>
        <v/>
      </c>
      <c r="AB53" s="81" t="s">
        <v>74</v>
      </c>
      <c r="AC53" s="82">
        <v>8.173</v>
      </c>
    </row>
    <row r="54" spans="1:29" ht="16.5" thickBot="1" x14ac:dyDescent="0.3">
      <c r="A54" s="31" t="str">
        <f t="shared" si="4"/>
        <v/>
      </c>
      <c r="B54" s="104"/>
      <c r="C54" s="105"/>
      <c r="D54" s="77" t="str">
        <f t="shared" si="5"/>
        <v/>
      </c>
      <c r="E54" s="75" t="str">
        <f t="shared" si="0"/>
        <v/>
      </c>
      <c r="F54" s="75" t="str">
        <f t="shared" si="1"/>
        <v/>
      </c>
      <c r="G54" s="75" t="str">
        <f t="shared" si="2"/>
        <v/>
      </c>
      <c r="H54" s="76" t="str">
        <f t="shared" si="3"/>
        <v/>
      </c>
      <c r="AB54" s="81" t="s">
        <v>75</v>
      </c>
      <c r="AC54" s="82">
        <v>8.1809999999999992</v>
      </c>
    </row>
    <row r="55" spans="1:29" ht="16.5" thickBot="1" x14ac:dyDescent="0.3">
      <c r="A55" s="31" t="str">
        <f t="shared" si="4"/>
        <v/>
      </c>
      <c r="B55" s="104"/>
      <c r="C55" s="105"/>
      <c r="D55" s="77" t="str">
        <f t="shared" si="5"/>
        <v/>
      </c>
      <c r="E55" s="75" t="str">
        <f t="shared" si="0"/>
        <v/>
      </c>
      <c r="F55" s="75" t="str">
        <f t="shared" si="1"/>
        <v/>
      </c>
      <c r="G55" s="75" t="str">
        <f t="shared" si="2"/>
        <v/>
      </c>
      <c r="H55" s="76" t="str">
        <f t="shared" si="3"/>
        <v/>
      </c>
      <c r="AB55" s="81" t="s">
        <v>76</v>
      </c>
      <c r="AC55" s="82">
        <v>8.1890000000000001</v>
      </c>
    </row>
    <row r="56" spans="1:29" ht="16.5" thickBot="1" x14ac:dyDescent="0.3">
      <c r="A56" s="31" t="str">
        <f t="shared" si="4"/>
        <v/>
      </c>
      <c r="B56" s="104"/>
      <c r="C56" s="105"/>
      <c r="D56" s="77" t="str">
        <f t="shared" si="5"/>
        <v/>
      </c>
      <c r="E56" s="75" t="str">
        <f t="shared" si="0"/>
        <v/>
      </c>
      <c r="F56" s="75" t="str">
        <f t="shared" si="1"/>
        <v/>
      </c>
      <c r="G56" s="75" t="str">
        <f t="shared" si="2"/>
        <v/>
      </c>
      <c r="H56" s="76" t="str">
        <f t="shared" si="3"/>
        <v/>
      </c>
      <c r="AB56" s="81" t="s">
        <v>77</v>
      </c>
      <c r="AC56" s="82">
        <v>8.1969999999999992</v>
      </c>
    </row>
    <row r="57" spans="1:29" ht="16.5" thickBot="1" x14ac:dyDescent="0.3">
      <c r="A57" s="31" t="str">
        <f t="shared" si="4"/>
        <v/>
      </c>
      <c r="B57" s="104"/>
      <c r="C57" s="105"/>
      <c r="D57" s="77" t="str">
        <f t="shared" si="5"/>
        <v/>
      </c>
      <c r="E57" s="75" t="str">
        <f t="shared" si="0"/>
        <v/>
      </c>
      <c r="F57" s="75" t="str">
        <f t="shared" si="1"/>
        <v/>
      </c>
      <c r="G57" s="75" t="str">
        <f t="shared" si="2"/>
        <v/>
      </c>
      <c r="H57" s="76" t="str">
        <f t="shared" si="3"/>
        <v/>
      </c>
      <c r="AB57" s="81" t="s">
        <v>78</v>
      </c>
      <c r="AC57" s="82">
        <v>8.2050000000000001</v>
      </c>
    </row>
    <row r="58" spans="1:29" ht="16.5" thickBot="1" x14ac:dyDescent="0.3">
      <c r="A58" s="31" t="str">
        <f t="shared" si="4"/>
        <v/>
      </c>
      <c r="B58" s="104"/>
      <c r="C58" s="105"/>
      <c r="D58" s="77" t="str">
        <f t="shared" si="5"/>
        <v/>
      </c>
      <c r="E58" s="75" t="str">
        <f t="shared" si="0"/>
        <v/>
      </c>
      <c r="F58" s="75" t="str">
        <f t="shared" si="1"/>
        <v/>
      </c>
      <c r="G58" s="75" t="str">
        <f t="shared" si="2"/>
        <v/>
      </c>
      <c r="H58" s="76" t="str">
        <f t="shared" si="3"/>
        <v/>
      </c>
      <c r="AB58" s="81" t="s">
        <v>79</v>
      </c>
      <c r="AC58" s="82">
        <v>8.2129999999999992</v>
      </c>
    </row>
    <row r="59" spans="1:29" ht="16.5" thickBot="1" x14ac:dyDescent="0.3">
      <c r="A59" s="31" t="str">
        <f t="shared" si="4"/>
        <v/>
      </c>
      <c r="B59" s="104"/>
      <c r="C59" s="105"/>
      <c r="D59" s="77" t="str">
        <f t="shared" si="5"/>
        <v/>
      </c>
      <c r="E59" s="75" t="str">
        <f t="shared" si="0"/>
        <v/>
      </c>
      <c r="F59" s="75" t="str">
        <f t="shared" si="1"/>
        <v/>
      </c>
      <c r="G59" s="75" t="str">
        <f t="shared" si="2"/>
        <v/>
      </c>
      <c r="H59" s="76" t="str">
        <f t="shared" si="3"/>
        <v/>
      </c>
      <c r="AB59" s="81" t="s">
        <v>80</v>
      </c>
      <c r="AC59" s="82">
        <v>8.2210000000000001</v>
      </c>
    </row>
    <row r="60" spans="1:29" ht="16.5" thickBot="1" x14ac:dyDescent="0.3">
      <c r="A60" s="31" t="str">
        <f t="shared" si="4"/>
        <v/>
      </c>
      <c r="B60" s="104"/>
      <c r="C60" s="105"/>
      <c r="D60" s="77" t="str">
        <f t="shared" si="5"/>
        <v/>
      </c>
      <c r="E60" s="75" t="str">
        <f t="shared" si="0"/>
        <v/>
      </c>
      <c r="F60" s="75" t="str">
        <f t="shared" si="1"/>
        <v/>
      </c>
      <c r="G60" s="75" t="str">
        <f t="shared" si="2"/>
        <v/>
      </c>
      <c r="H60" s="76" t="str">
        <f t="shared" si="3"/>
        <v/>
      </c>
      <c r="AB60" s="81" t="s">
        <v>81</v>
      </c>
      <c r="AC60" s="82">
        <v>8.2289999999999992</v>
      </c>
    </row>
    <row r="61" spans="1:29" ht="16.5" thickBot="1" x14ac:dyDescent="0.3">
      <c r="A61" s="31" t="str">
        <f t="shared" si="4"/>
        <v/>
      </c>
      <c r="B61" s="104"/>
      <c r="C61" s="105"/>
      <c r="D61" s="77" t="str">
        <f t="shared" si="5"/>
        <v/>
      </c>
      <c r="E61" s="75" t="str">
        <f t="shared" si="0"/>
        <v/>
      </c>
      <c r="F61" s="75" t="str">
        <f t="shared" si="1"/>
        <v/>
      </c>
      <c r="G61" s="75" t="str">
        <f t="shared" si="2"/>
        <v/>
      </c>
      <c r="H61" s="76" t="str">
        <f t="shared" si="3"/>
        <v/>
      </c>
      <c r="AB61" s="81" t="s">
        <v>82</v>
      </c>
      <c r="AC61" s="82">
        <v>8.2370000000000001</v>
      </c>
    </row>
    <row r="62" spans="1:29" ht="16.5" thickBot="1" x14ac:dyDescent="0.3">
      <c r="A62" s="31" t="str">
        <f t="shared" si="4"/>
        <v/>
      </c>
      <c r="B62" s="104"/>
      <c r="C62" s="105"/>
      <c r="D62" s="77" t="str">
        <f t="shared" si="5"/>
        <v/>
      </c>
      <c r="E62" s="75" t="str">
        <f t="shared" si="0"/>
        <v/>
      </c>
      <c r="F62" s="75" t="str">
        <f t="shared" si="1"/>
        <v/>
      </c>
      <c r="G62" s="75" t="str">
        <f t="shared" si="2"/>
        <v/>
      </c>
      <c r="H62" s="76" t="str">
        <f t="shared" si="3"/>
        <v/>
      </c>
      <c r="AB62" s="81" t="s">
        <v>83</v>
      </c>
      <c r="AC62" s="82">
        <v>8.2620000000000005</v>
      </c>
    </row>
    <row r="63" spans="1:29" ht="16.5" thickBot="1" x14ac:dyDescent="0.3">
      <c r="A63" s="31" t="str">
        <f t="shared" si="4"/>
        <v/>
      </c>
      <c r="B63" s="104"/>
      <c r="C63" s="105"/>
      <c r="D63" s="77" t="str">
        <f t="shared" si="5"/>
        <v/>
      </c>
      <c r="E63" s="75" t="str">
        <f t="shared" si="0"/>
        <v/>
      </c>
      <c r="F63" s="75" t="str">
        <f t="shared" si="1"/>
        <v/>
      </c>
      <c r="G63" s="75" t="str">
        <f t="shared" si="2"/>
        <v/>
      </c>
      <c r="H63" s="76" t="str">
        <f t="shared" si="3"/>
        <v/>
      </c>
      <c r="AB63" s="81" t="s">
        <v>84</v>
      </c>
      <c r="AC63" s="82">
        <v>8.2870000000000008</v>
      </c>
    </row>
    <row r="64" spans="1:29" ht="16.5" thickBot="1" x14ac:dyDescent="0.3">
      <c r="A64" s="31" t="str">
        <f t="shared" si="4"/>
        <v/>
      </c>
      <c r="B64" s="104"/>
      <c r="C64" s="105"/>
      <c r="D64" s="77" t="str">
        <f t="shared" si="5"/>
        <v/>
      </c>
      <c r="E64" s="75" t="str">
        <f t="shared" si="0"/>
        <v/>
      </c>
      <c r="F64" s="75" t="str">
        <f t="shared" si="1"/>
        <v/>
      </c>
      <c r="G64" s="75" t="str">
        <f t="shared" si="2"/>
        <v/>
      </c>
      <c r="H64" s="76" t="str">
        <f t="shared" si="3"/>
        <v/>
      </c>
      <c r="AB64" s="81" t="s">
        <v>85</v>
      </c>
      <c r="AC64" s="82">
        <v>8.3119999999999994</v>
      </c>
    </row>
    <row r="65" spans="1:29" ht="16.5" thickBot="1" x14ac:dyDescent="0.3">
      <c r="A65" s="31" t="str">
        <f t="shared" si="4"/>
        <v/>
      </c>
      <c r="B65" s="104"/>
      <c r="C65" s="105"/>
      <c r="D65" s="77" t="str">
        <f t="shared" si="5"/>
        <v/>
      </c>
      <c r="E65" s="75" t="str">
        <f t="shared" si="0"/>
        <v/>
      </c>
      <c r="F65" s="75" t="str">
        <f t="shared" si="1"/>
        <v/>
      </c>
      <c r="G65" s="75" t="str">
        <f t="shared" si="2"/>
        <v/>
      </c>
      <c r="H65" s="76" t="str">
        <f t="shared" si="3"/>
        <v/>
      </c>
      <c r="AB65" s="81" t="s">
        <v>86</v>
      </c>
      <c r="AC65" s="82">
        <v>8.3369999999999997</v>
      </c>
    </row>
    <row r="66" spans="1:29" ht="16.5" thickBot="1" x14ac:dyDescent="0.3">
      <c r="A66" s="31" t="str">
        <f t="shared" si="4"/>
        <v/>
      </c>
      <c r="B66" s="104"/>
      <c r="C66" s="105"/>
      <c r="D66" s="77" t="str">
        <f t="shared" si="5"/>
        <v/>
      </c>
      <c r="E66" s="75" t="str">
        <f t="shared" si="0"/>
        <v/>
      </c>
      <c r="F66" s="75" t="str">
        <f t="shared" si="1"/>
        <v/>
      </c>
      <c r="G66" s="75" t="str">
        <f t="shared" si="2"/>
        <v/>
      </c>
      <c r="H66" s="76" t="str">
        <f t="shared" si="3"/>
        <v/>
      </c>
      <c r="AB66" s="81" t="s">
        <v>87</v>
      </c>
      <c r="AC66" s="82">
        <v>8.3620000000000001</v>
      </c>
    </row>
    <row r="67" spans="1:29" ht="16.5" thickBot="1" x14ac:dyDescent="0.3">
      <c r="A67" s="31" t="str">
        <f t="shared" si="4"/>
        <v/>
      </c>
      <c r="B67" s="104"/>
      <c r="C67" s="105"/>
      <c r="D67" s="77" t="str">
        <f t="shared" si="5"/>
        <v/>
      </c>
      <c r="E67" s="75" t="str">
        <f t="shared" si="0"/>
        <v/>
      </c>
      <c r="F67" s="75" t="str">
        <f t="shared" si="1"/>
        <v/>
      </c>
      <c r="G67" s="75" t="str">
        <f t="shared" si="2"/>
        <v/>
      </c>
      <c r="H67" s="76" t="str">
        <f t="shared" si="3"/>
        <v/>
      </c>
      <c r="AB67" s="81" t="s">
        <v>88</v>
      </c>
      <c r="AC67" s="82">
        <v>8.3870000000000005</v>
      </c>
    </row>
    <row r="68" spans="1:29" ht="16.5" thickBot="1" x14ac:dyDescent="0.3">
      <c r="A68" s="31" t="str">
        <f t="shared" si="4"/>
        <v/>
      </c>
      <c r="B68" s="104"/>
      <c r="C68" s="105"/>
      <c r="D68" s="77" t="str">
        <f t="shared" si="5"/>
        <v/>
      </c>
      <c r="E68" s="75" t="str">
        <f t="shared" ref="E68:E102" si="6">IF(D68="","",COS(D68))</f>
        <v/>
      </c>
      <c r="F68" s="75" t="str">
        <f t="shared" ref="F68:F102" si="7">IF(E68="","",SIN(D68))</f>
        <v/>
      </c>
      <c r="G68" s="75" t="str">
        <f t="shared" ref="G68:G102" si="8">IF(D68="","",C68*E68)</f>
        <v/>
      </c>
      <c r="H68" s="76" t="str">
        <f t="shared" ref="H68:H102" si="9">IF(D68="","",C68*F68)</f>
        <v/>
      </c>
      <c r="AB68" s="81" t="s">
        <v>89</v>
      </c>
      <c r="AC68" s="82">
        <v>8.4120000000000008</v>
      </c>
    </row>
    <row r="69" spans="1:29" ht="16.5" thickBot="1" x14ac:dyDescent="0.3">
      <c r="A69" s="31" t="str">
        <f t="shared" ref="A69:A102" si="10">IF(C69="","",ROW(C67))</f>
        <v/>
      </c>
      <c r="B69" s="104"/>
      <c r="C69" s="105"/>
      <c r="D69" s="77" t="str">
        <f t="shared" ref="D69:D102" si="11">IF(C69="","",(2*PI()/$L$1)+D68)</f>
        <v/>
      </c>
      <c r="E69" s="75" t="str">
        <f t="shared" si="6"/>
        <v/>
      </c>
      <c r="F69" s="75" t="str">
        <f t="shared" si="7"/>
        <v/>
      </c>
      <c r="G69" s="75" t="str">
        <f t="shared" si="8"/>
        <v/>
      </c>
      <c r="H69" s="76" t="str">
        <f t="shared" si="9"/>
        <v/>
      </c>
      <c r="AB69" s="81" t="s">
        <v>90</v>
      </c>
      <c r="AC69" s="82">
        <v>8.4369999999999994</v>
      </c>
    </row>
    <row r="70" spans="1:29" ht="16.5" thickBot="1" x14ac:dyDescent="0.3">
      <c r="A70" s="31" t="str">
        <f t="shared" si="10"/>
        <v/>
      </c>
      <c r="B70" s="104"/>
      <c r="C70" s="105"/>
      <c r="D70" s="77" t="str">
        <f t="shared" si="11"/>
        <v/>
      </c>
      <c r="E70" s="75" t="str">
        <f t="shared" si="6"/>
        <v/>
      </c>
      <c r="F70" s="75" t="str">
        <f t="shared" si="7"/>
        <v/>
      </c>
      <c r="G70" s="75" t="str">
        <f t="shared" si="8"/>
        <v/>
      </c>
      <c r="H70" s="76" t="str">
        <f t="shared" si="9"/>
        <v/>
      </c>
      <c r="AB70" s="81" t="s">
        <v>91</v>
      </c>
      <c r="AC70" s="82">
        <v>8.4619999999999997</v>
      </c>
    </row>
    <row r="71" spans="1:29" ht="16.5" thickBot="1" x14ac:dyDescent="0.3">
      <c r="A71" s="31" t="str">
        <f t="shared" si="10"/>
        <v/>
      </c>
      <c r="B71" s="104"/>
      <c r="C71" s="105"/>
      <c r="D71" s="77" t="str">
        <f t="shared" si="11"/>
        <v/>
      </c>
      <c r="E71" s="75" t="str">
        <f t="shared" si="6"/>
        <v/>
      </c>
      <c r="F71" s="75" t="str">
        <f t="shared" si="7"/>
        <v/>
      </c>
      <c r="G71" s="75" t="str">
        <f t="shared" si="8"/>
        <v/>
      </c>
      <c r="H71" s="76" t="str">
        <f t="shared" si="9"/>
        <v/>
      </c>
      <c r="AB71" s="81" t="s">
        <v>92</v>
      </c>
      <c r="AC71" s="82">
        <v>8.4870000000000001</v>
      </c>
    </row>
    <row r="72" spans="1:29" ht="16.5" thickBot="1" x14ac:dyDescent="0.3">
      <c r="A72" s="31" t="str">
        <f t="shared" si="10"/>
        <v/>
      </c>
      <c r="B72" s="104"/>
      <c r="C72" s="105"/>
      <c r="D72" s="77" t="str">
        <f t="shared" si="11"/>
        <v/>
      </c>
      <c r="E72" s="75" t="str">
        <f t="shared" si="6"/>
        <v/>
      </c>
      <c r="F72" s="75" t="str">
        <f t="shared" si="7"/>
        <v/>
      </c>
      <c r="G72" s="75" t="str">
        <f t="shared" si="8"/>
        <v/>
      </c>
      <c r="H72" s="76" t="str">
        <f t="shared" si="9"/>
        <v/>
      </c>
      <c r="AB72" s="81" t="s">
        <v>93</v>
      </c>
      <c r="AC72" s="82">
        <v>8.5120000000000005</v>
      </c>
    </row>
    <row r="73" spans="1:29" ht="16.5" thickBot="1" x14ac:dyDescent="0.3">
      <c r="A73" s="31" t="str">
        <f t="shared" si="10"/>
        <v/>
      </c>
      <c r="B73" s="104"/>
      <c r="C73" s="105"/>
      <c r="D73" s="77" t="str">
        <f t="shared" si="11"/>
        <v/>
      </c>
      <c r="E73" s="75" t="str">
        <f t="shared" si="6"/>
        <v/>
      </c>
      <c r="F73" s="75" t="str">
        <f t="shared" si="7"/>
        <v/>
      </c>
      <c r="G73" s="75" t="str">
        <f t="shared" si="8"/>
        <v/>
      </c>
      <c r="H73" s="76" t="str">
        <f t="shared" si="9"/>
        <v/>
      </c>
      <c r="AB73" s="81" t="s">
        <v>94</v>
      </c>
      <c r="AC73" s="82">
        <v>8.5380000000000003</v>
      </c>
    </row>
    <row r="74" spans="1:29" ht="16.5" thickBot="1" x14ac:dyDescent="0.3">
      <c r="A74" s="31" t="str">
        <f t="shared" si="10"/>
        <v/>
      </c>
      <c r="B74" s="104"/>
      <c r="C74" s="105"/>
      <c r="D74" s="77" t="str">
        <f t="shared" si="11"/>
        <v/>
      </c>
      <c r="E74" s="75" t="str">
        <f t="shared" si="6"/>
        <v/>
      </c>
      <c r="F74" s="75" t="str">
        <f t="shared" si="7"/>
        <v/>
      </c>
      <c r="G74" s="75" t="str">
        <f t="shared" si="8"/>
        <v/>
      </c>
      <c r="H74" s="76" t="str">
        <f t="shared" si="9"/>
        <v/>
      </c>
      <c r="AB74" s="81" t="s">
        <v>95</v>
      </c>
      <c r="AC74" s="82">
        <v>8.5640000000000001</v>
      </c>
    </row>
    <row r="75" spans="1:29" ht="16.5" thickBot="1" x14ac:dyDescent="0.3">
      <c r="A75" s="31" t="str">
        <f t="shared" si="10"/>
        <v/>
      </c>
      <c r="B75" s="104"/>
      <c r="C75" s="105"/>
      <c r="D75" s="77" t="str">
        <f t="shared" si="11"/>
        <v/>
      </c>
      <c r="E75" s="75" t="str">
        <f t="shared" si="6"/>
        <v/>
      </c>
      <c r="F75" s="75" t="str">
        <f t="shared" si="7"/>
        <v/>
      </c>
      <c r="G75" s="75" t="str">
        <f t="shared" si="8"/>
        <v/>
      </c>
      <c r="H75" s="76" t="str">
        <f t="shared" si="9"/>
        <v/>
      </c>
      <c r="AB75" s="81" t="s">
        <v>96</v>
      </c>
      <c r="AC75" s="82">
        <v>8.59</v>
      </c>
    </row>
    <row r="76" spans="1:29" ht="16.5" thickBot="1" x14ac:dyDescent="0.3">
      <c r="A76" s="31" t="str">
        <f t="shared" si="10"/>
        <v/>
      </c>
      <c r="B76" s="104"/>
      <c r="C76" s="105"/>
      <c r="D76" s="77" t="str">
        <f t="shared" si="11"/>
        <v/>
      </c>
      <c r="E76" s="75" t="str">
        <f t="shared" si="6"/>
        <v/>
      </c>
      <c r="F76" s="75" t="str">
        <f t="shared" si="7"/>
        <v/>
      </c>
      <c r="G76" s="75" t="str">
        <f t="shared" si="8"/>
        <v/>
      </c>
      <c r="H76" s="76" t="str">
        <f t="shared" si="9"/>
        <v/>
      </c>
      <c r="AB76" s="81" t="s">
        <v>97</v>
      </c>
      <c r="AC76" s="82">
        <v>8.6159999999999997</v>
      </c>
    </row>
    <row r="77" spans="1:29" ht="16.5" thickBot="1" x14ac:dyDescent="0.3">
      <c r="A77" s="31" t="str">
        <f t="shared" si="10"/>
        <v/>
      </c>
      <c r="B77" s="104"/>
      <c r="C77" s="105"/>
      <c r="D77" s="77" t="str">
        <f t="shared" si="11"/>
        <v/>
      </c>
      <c r="E77" s="75" t="str">
        <f t="shared" si="6"/>
        <v/>
      </c>
      <c r="F77" s="75" t="str">
        <f t="shared" si="7"/>
        <v/>
      </c>
      <c r="G77" s="75" t="str">
        <f t="shared" si="8"/>
        <v/>
      </c>
      <c r="H77" s="76" t="str">
        <f t="shared" si="9"/>
        <v/>
      </c>
      <c r="AB77" s="81" t="s">
        <v>98</v>
      </c>
      <c r="AC77" s="82">
        <v>8.6419999999999995</v>
      </c>
    </row>
    <row r="78" spans="1:29" ht="16.5" thickBot="1" x14ac:dyDescent="0.3">
      <c r="A78" s="31" t="str">
        <f t="shared" si="10"/>
        <v/>
      </c>
      <c r="B78" s="104"/>
      <c r="C78" s="105"/>
      <c r="D78" s="77" t="str">
        <f t="shared" si="11"/>
        <v/>
      </c>
      <c r="E78" s="75" t="str">
        <f t="shared" si="6"/>
        <v/>
      </c>
      <c r="F78" s="75" t="str">
        <f t="shared" si="7"/>
        <v/>
      </c>
      <c r="G78" s="75" t="str">
        <f t="shared" si="8"/>
        <v/>
      </c>
      <c r="H78" s="76" t="str">
        <f t="shared" si="9"/>
        <v/>
      </c>
      <c r="AB78" s="81" t="s">
        <v>99</v>
      </c>
      <c r="AC78" s="82">
        <v>8.6679999999999993</v>
      </c>
    </row>
    <row r="79" spans="1:29" ht="16.5" thickBot="1" x14ac:dyDescent="0.3">
      <c r="A79" s="31" t="str">
        <f t="shared" si="10"/>
        <v/>
      </c>
      <c r="B79" s="104"/>
      <c r="C79" s="105"/>
      <c r="D79" s="77" t="str">
        <f t="shared" si="11"/>
        <v/>
      </c>
      <c r="E79" s="75" t="str">
        <f t="shared" si="6"/>
        <v/>
      </c>
      <c r="F79" s="75" t="str">
        <f t="shared" si="7"/>
        <v/>
      </c>
      <c r="G79" s="75" t="str">
        <f t="shared" si="8"/>
        <v/>
      </c>
      <c r="H79" s="76" t="str">
        <f t="shared" si="9"/>
        <v/>
      </c>
      <c r="AB79" s="81" t="s">
        <v>100</v>
      </c>
      <c r="AC79" s="82">
        <v>8.6940000000000008</v>
      </c>
    </row>
    <row r="80" spans="1:29" ht="16.5" thickBot="1" x14ac:dyDescent="0.3">
      <c r="A80" s="31" t="str">
        <f t="shared" si="10"/>
        <v/>
      </c>
      <c r="B80" s="104"/>
      <c r="C80" s="105"/>
      <c r="D80" s="77" t="str">
        <f t="shared" si="11"/>
        <v/>
      </c>
      <c r="E80" s="75" t="str">
        <f t="shared" si="6"/>
        <v/>
      </c>
      <c r="F80" s="75" t="str">
        <f t="shared" si="7"/>
        <v/>
      </c>
      <c r="G80" s="75" t="str">
        <f t="shared" si="8"/>
        <v/>
      </c>
      <c r="H80" s="76" t="str">
        <f t="shared" si="9"/>
        <v/>
      </c>
      <c r="AB80" s="81" t="s">
        <v>101</v>
      </c>
      <c r="AC80" s="82">
        <v>8.7200000000000006</v>
      </c>
    </row>
    <row r="81" spans="1:29" ht="16.5" thickBot="1" x14ac:dyDescent="0.3">
      <c r="A81" s="31" t="str">
        <f t="shared" si="10"/>
        <v/>
      </c>
      <c r="B81" s="104"/>
      <c r="C81" s="105"/>
      <c r="D81" s="77" t="str">
        <f t="shared" si="11"/>
        <v/>
      </c>
      <c r="E81" s="75" t="str">
        <f t="shared" si="6"/>
        <v/>
      </c>
      <c r="F81" s="75" t="str">
        <f t="shared" si="7"/>
        <v/>
      </c>
      <c r="G81" s="75" t="str">
        <f t="shared" si="8"/>
        <v/>
      </c>
      <c r="H81" s="76" t="str">
        <f t="shared" si="9"/>
        <v/>
      </c>
      <c r="AB81" s="81" t="s">
        <v>102</v>
      </c>
      <c r="AC81" s="82">
        <v>8.7460000000000004</v>
      </c>
    </row>
    <row r="82" spans="1:29" ht="16.5" thickBot="1" x14ac:dyDescent="0.3">
      <c r="A82" s="31" t="str">
        <f t="shared" si="10"/>
        <v/>
      </c>
      <c r="B82" s="104"/>
      <c r="C82" s="105"/>
      <c r="D82" s="77" t="str">
        <f t="shared" si="11"/>
        <v/>
      </c>
      <c r="E82" s="75" t="str">
        <f t="shared" si="6"/>
        <v/>
      </c>
      <c r="F82" s="75" t="str">
        <f t="shared" si="7"/>
        <v/>
      </c>
      <c r="G82" s="75" t="str">
        <f t="shared" si="8"/>
        <v/>
      </c>
      <c r="H82" s="76" t="str">
        <f t="shared" si="9"/>
        <v/>
      </c>
      <c r="AB82" s="81" t="s">
        <v>103</v>
      </c>
      <c r="AC82" s="82">
        <v>8.7720000000000002</v>
      </c>
    </row>
    <row r="83" spans="1:29" ht="16.5" thickBot="1" x14ac:dyDescent="0.3">
      <c r="A83" s="31" t="str">
        <f t="shared" si="10"/>
        <v/>
      </c>
      <c r="B83" s="104"/>
      <c r="C83" s="105"/>
      <c r="D83" s="77" t="str">
        <f t="shared" si="11"/>
        <v/>
      </c>
      <c r="E83" s="75" t="str">
        <f t="shared" si="6"/>
        <v/>
      </c>
      <c r="F83" s="75" t="str">
        <f t="shared" si="7"/>
        <v/>
      </c>
      <c r="G83" s="75" t="str">
        <f t="shared" si="8"/>
        <v/>
      </c>
      <c r="H83" s="76" t="str">
        <f t="shared" si="9"/>
        <v/>
      </c>
      <c r="AB83" s="81" t="s">
        <v>104</v>
      </c>
      <c r="AC83" s="82">
        <v>8.798</v>
      </c>
    </row>
    <row r="84" spans="1:29" ht="16.5" thickBot="1" x14ac:dyDescent="0.3">
      <c r="A84" s="31" t="str">
        <f t="shared" si="10"/>
        <v/>
      </c>
      <c r="B84" s="104"/>
      <c r="C84" s="105"/>
      <c r="D84" s="77" t="str">
        <f t="shared" si="11"/>
        <v/>
      </c>
      <c r="E84" s="75" t="str">
        <f t="shared" si="6"/>
        <v/>
      </c>
      <c r="F84" s="75" t="str">
        <f t="shared" si="7"/>
        <v/>
      </c>
      <c r="G84" s="75" t="str">
        <f t="shared" si="8"/>
        <v/>
      </c>
      <c r="H84" s="76" t="str">
        <f t="shared" si="9"/>
        <v/>
      </c>
      <c r="AB84" s="81" t="s">
        <v>105</v>
      </c>
      <c r="AC84" s="82">
        <v>8.8239999999999998</v>
      </c>
    </row>
    <row r="85" spans="1:29" ht="16.5" thickBot="1" x14ac:dyDescent="0.3">
      <c r="A85" s="31" t="str">
        <f t="shared" si="10"/>
        <v/>
      </c>
      <c r="B85" s="104"/>
      <c r="C85" s="105"/>
      <c r="D85" s="77" t="str">
        <f t="shared" si="11"/>
        <v/>
      </c>
      <c r="E85" s="75" t="str">
        <f t="shared" si="6"/>
        <v/>
      </c>
      <c r="F85" s="75" t="str">
        <f t="shared" si="7"/>
        <v/>
      </c>
      <c r="G85" s="75" t="str">
        <f t="shared" si="8"/>
        <v/>
      </c>
      <c r="H85" s="76" t="str">
        <f t="shared" si="9"/>
        <v/>
      </c>
      <c r="AB85" s="81" t="s">
        <v>106</v>
      </c>
      <c r="AC85" s="82">
        <v>8.85</v>
      </c>
    </row>
    <row r="86" spans="1:29" ht="16.5" thickBot="1" x14ac:dyDescent="0.3">
      <c r="A86" s="31" t="str">
        <f t="shared" si="10"/>
        <v/>
      </c>
      <c r="B86" s="104"/>
      <c r="C86" s="105"/>
      <c r="D86" s="77" t="str">
        <f t="shared" si="11"/>
        <v/>
      </c>
      <c r="E86" s="75" t="str">
        <f t="shared" si="6"/>
        <v/>
      </c>
      <c r="F86" s="75" t="str">
        <f t="shared" si="7"/>
        <v/>
      </c>
      <c r="G86" s="75" t="str">
        <f t="shared" si="8"/>
        <v/>
      </c>
      <c r="H86" s="76" t="str">
        <f t="shared" si="9"/>
        <v/>
      </c>
      <c r="AB86" s="81" t="s">
        <v>107</v>
      </c>
      <c r="AC86" s="82">
        <v>8.8770000000000007</v>
      </c>
    </row>
    <row r="87" spans="1:29" ht="16.5" thickBot="1" x14ac:dyDescent="0.3">
      <c r="A87" s="31" t="str">
        <f t="shared" si="10"/>
        <v/>
      </c>
      <c r="B87" s="104"/>
      <c r="C87" s="105"/>
      <c r="D87" s="77" t="str">
        <f t="shared" si="11"/>
        <v/>
      </c>
      <c r="E87" s="75" t="str">
        <f t="shared" si="6"/>
        <v/>
      </c>
      <c r="F87" s="75" t="str">
        <f t="shared" si="7"/>
        <v/>
      </c>
      <c r="G87" s="75" t="str">
        <f t="shared" si="8"/>
        <v/>
      </c>
      <c r="H87" s="76" t="str">
        <f t="shared" si="9"/>
        <v/>
      </c>
      <c r="AB87" s="81" t="s">
        <v>108</v>
      </c>
      <c r="AC87" s="82">
        <v>8.9039999999999999</v>
      </c>
    </row>
    <row r="88" spans="1:29" ht="16.5" thickBot="1" x14ac:dyDescent="0.3">
      <c r="A88" s="31" t="str">
        <f t="shared" si="10"/>
        <v/>
      </c>
      <c r="B88" s="104"/>
      <c r="C88" s="105"/>
      <c r="D88" s="77" t="str">
        <f t="shared" si="11"/>
        <v/>
      </c>
      <c r="E88" s="75" t="str">
        <f t="shared" si="6"/>
        <v/>
      </c>
      <c r="F88" s="75" t="str">
        <f t="shared" si="7"/>
        <v/>
      </c>
      <c r="G88" s="75" t="str">
        <f t="shared" si="8"/>
        <v/>
      </c>
      <c r="H88" s="76" t="str">
        <f t="shared" si="9"/>
        <v/>
      </c>
      <c r="AB88" s="81" t="s">
        <v>109</v>
      </c>
      <c r="AC88" s="82">
        <v>8.9309999999999992</v>
      </c>
    </row>
    <row r="89" spans="1:29" ht="16.5" thickBot="1" x14ac:dyDescent="0.3">
      <c r="A89" s="31" t="str">
        <f t="shared" si="10"/>
        <v/>
      </c>
      <c r="B89" s="104"/>
      <c r="C89" s="105"/>
      <c r="D89" s="77" t="str">
        <f t="shared" si="11"/>
        <v/>
      </c>
      <c r="E89" s="75" t="str">
        <f t="shared" si="6"/>
        <v/>
      </c>
      <c r="F89" s="75" t="str">
        <f t="shared" si="7"/>
        <v/>
      </c>
      <c r="G89" s="75" t="str">
        <f t="shared" si="8"/>
        <v/>
      </c>
      <c r="H89" s="76" t="str">
        <f t="shared" si="9"/>
        <v/>
      </c>
      <c r="AB89" s="81" t="s">
        <v>110</v>
      </c>
      <c r="AC89" s="82">
        <v>8.9580000000000002</v>
      </c>
    </row>
    <row r="90" spans="1:29" ht="16.5" thickBot="1" x14ac:dyDescent="0.3">
      <c r="A90" s="31" t="str">
        <f t="shared" si="10"/>
        <v/>
      </c>
      <c r="B90" s="104"/>
      <c r="C90" s="105"/>
      <c r="D90" s="77" t="str">
        <f t="shared" si="11"/>
        <v/>
      </c>
      <c r="E90" s="75" t="str">
        <f t="shared" si="6"/>
        <v/>
      </c>
      <c r="F90" s="75" t="str">
        <f t="shared" si="7"/>
        <v/>
      </c>
      <c r="G90" s="75" t="str">
        <f t="shared" si="8"/>
        <v/>
      </c>
      <c r="H90" s="76" t="str">
        <f t="shared" si="9"/>
        <v/>
      </c>
      <c r="AB90" s="81" t="s">
        <v>111</v>
      </c>
      <c r="AC90" s="82">
        <v>8.9849999999999994</v>
      </c>
    </row>
    <row r="91" spans="1:29" ht="16.5" thickBot="1" x14ac:dyDescent="0.3">
      <c r="A91" s="31" t="str">
        <f t="shared" si="10"/>
        <v/>
      </c>
      <c r="B91" s="104"/>
      <c r="C91" s="105"/>
      <c r="D91" s="77" t="str">
        <f t="shared" si="11"/>
        <v/>
      </c>
      <c r="E91" s="75" t="str">
        <f t="shared" si="6"/>
        <v/>
      </c>
      <c r="F91" s="75" t="str">
        <f t="shared" si="7"/>
        <v/>
      </c>
      <c r="G91" s="75" t="str">
        <f t="shared" si="8"/>
        <v/>
      </c>
      <c r="H91" s="76" t="str">
        <f t="shared" si="9"/>
        <v/>
      </c>
      <c r="AB91" s="81" t="s">
        <v>112</v>
      </c>
      <c r="AC91" s="82">
        <v>9.0120000000000005</v>
      </c>
    </row>
    <row r="92" spans="1:29" ht="16.5" thickBot="1" x14ac:dyDescent="0.3">
      <c r="A92" s="31" t="str">
        <f t="shared" si="10"/>
        <v/>
      </c>
      <c r="B92" s="104"/>
      <c r="C92" s="105"/>
      <c r="D92" s="77" t="str">
        <f t="shared" si="11"/>
        <v/>
      </c>
      <c r="E92" s="75" t="str">
        <f t="shared" si="6"/>
        <v/>
      </c>
      <c r="F92" s="75" t="str">
        <f t="shared" si="7"/>
        <v/>
      </c>
      <c r="G92" s="75" t="str">
        <f t="shared" si="8"/>
        <v/>
      </c>
      <c r="H92" s="76" t="str">
        <f t="shared" si="9"/>
        <v/>
      </c>
      <c r="AB92" s="81" t="s">
        <v>113</v>
      </c>
      <c r="AC92" s="82">
        <v>9.0389999999999997</v>
      </c>
    </row>
    <row r="93" spans="1:29" ht="16.5" thickBot="1" x14ac:dyDescent="0.3">
      <c r="A93" s="31" t="str">
        <f t="shared" si="10"/>
        <v/>
      </c>
      <c r="B93" s="104"/>
      <c r="C93" s="105"/>
      <c r="D93" s="77" t="str">
        <f t="shared" si="11"/>
        <v/>
      </c>
      <c r="E93" s="75" t="str">
        <f t="shared" si="6"/>
        <v/>
      </c>
      <c r="F93" s="75" t="str">
        <f t="shared" si="7"/>
        <v/>
      </c>
      <c r="G93" s="75" t="str">
        <f t="shared" si="8"/>
        <v/>
      </c>
      <c r="H93" s="76" t="str">
        <f t="shared" si="9"/>
        <v/>
      </c>
      <c r="AB93" s="81" t="s">
        <v>114</v>
      </c>
      <c r="AC93" s="82">
        <v>9.0660000000000007</v>
      </c>
    </row>
    <row r="94" spans="1:29" ht="16.5" thickBot="1" x14ac:dyDescent="0.3">
      <c r="A94" s="31" t="str">
        <f t="shared" si="10"/>
        <v/>
      </c>
      <c r="B94" s="104"/>
      <c r="C94" s="105"/>
      <c r="D94" s="77" t="str">
        <f t="shared" si="11"/>
        <v/>
      </c>
      <c r="E94" s="75" t="str">
        <f t="shared" si="6"/>
        <v/>
      </c>
      <c r="F94" s="75" t="str">
        <f t="shared" si="7"/>
        <v/>
      </c>
      <c r="G94" s="75" t="str">
        <f t="shared" si="8"/>
        <v/>
      </c>
      <c r="H94" s="76" t="str">
        <f t="shared" si="9"/>
        <v/>
      </c>
      <c r="AB94" s="81" t="s">
        <v>115</v>
      </c>
      <c r="AC94" s="82">
        <v>9.093</v>
      </c>
    </row>
    <row r="95" spans="1:29" ht="16.5" thickBot="1" x14ac:dyDescent="0.3">
      <c r="A95" s="31" t="str">
        <f t="shared" si="10"/>
        <v/>
      </c>
      <c r="B95" s="104"/>
      <c r="C95" s="105"/>
      <c r="D95" s="77" t="str">
        <f t="shared" si="11"/>
        <v/>
      </c>
      <c r="E95" s="75" t="str">
        <f t="shared" si="6"/>
        <v/>
      </c>
      <c r="F95" s="75" t="str">
        <f t="shared" si="7"/>
        <v/>
      </c>
      <c r="G95" s="75" t="str">
        <f t="shared" si="8"/>
        <v/>
      </c>
      <c r="H95" s="76" t="str">
        <f t="shared" si="9"/>
        <v/>
      </c>
      <c r="AB95" s="81" t="s">
        <v>116</v>
      </c>
      <c r="AC95" s="82">
        <v>9.1199999999999992</v>
      </c>
    </row>
    <row r="96" spans="1:29" ht="16.5" thickBot="1" x14ac:dyDescent="0.3">
      <c r="A96" s="31" t="str">
        <f t="shared" si="10"/>
        <v/>
      </c>
      <c r="B96" s="104"/>
      <c r="C96" s="105"/>
      <c r="D96" s="77" t="str">
        <f t="shared" si="11"/>
        <v/>
      </c>
      <c r="E96" s="75" t="str">
        <f t="shared" si="6"/>
        <v/>
      </c>
      <c r="F96" s="75" t="str">
        <f t="shared" si="7"/>
        <v/>
      </c>
      <c r="G96" s="75" t="str">
        <f t="shared" si="8"/>
        <v/>
      </c>
      <c r="H96" s="76" t="str">
        <f t="shared" si="9"/>
        <v/>
      </c>
      <c r="AB96" s="81" t="s">
        <v>117</v>
      </c>
      <c r="AC96" s="82">
        <v>9.1470000000000002</v>
      </c>
    </row>
    <row r="97" spans="1:29" ht="16.5" thickBot="1" x14ac:dyDescent="0.3">
      <c r="A97" s="31" t="str">
        <f t="shared" si="10"/>
        <v/>
      </c>
      <c r="B97" s="104"/>
      <c r="C97" s="105"/>
      <c r="D97" s="77" t="str">
        <f t="shared" si="11"/>
        <v/>
      </c>
      <c r="E97" s="75" t="str">
        <f t="shared" si="6"/>
        <v/>
      </c>
      <c r="F97" s="75" t="str">
        <f t="shared" si="7"/>
        <v/>
      </c>
      <c r="G97" s="75" t="str">
        <f t="shared" si="8"/>
        <v/>
      </c>
      <c r="H97" s="76" t="str">
        <f t="shared" si="9"/>
        <v/>
      </c>
      <c r="AB97" s="81" t="s">
        <v>118</v>
      </c>
      <c r="AC97" s="82">
        <v>9.1739999999999995</v>
      </c>
    </row>
    <row r="98" spans="1:29" ht="16.5" thickBot="1" x14ac:dyDescent="0.3">
      <c r="A98" s="31" t="str">
        <f t="shared" si="10"/>
        <v/>
      </c>
      <c r="B98" s="104"/>
      <c r="C98" s="105"/>
      <c r="D98" s="77" t="str">
        <f t="shared" si="11"/>
        <v/>
      </c>
      <c r="E98" s="75" t="str">
        <f t="shared" si="6"/>
        <v/>
      </c>
      <c r="F98" s="75" t="str">
        <f t="shared" si="7"/>
        <v/>
      </c>
      <c r="G98" s="75" t="str">
        <f t="shared" si="8"/>
        <v/>
      </c>
      <c r="H98" s="76" t="str">
        <f t="shared" si="9"/>
        <v/>
      </c>
      <c r="AB98" s="81" t="s">
        <v>119</v>
      </c>
      <c r="AC98" s="82">
        <v>9.202</v>
      </c>
    </row>
    <row r="99" spans="1:29" ht="16.5" thickBot="1" x14ac:dyDescent="0.3">
      <c r="A99" s="31" t="str">
        <f t="shared" si="10"/>
        <v/>
      </c>
      <c r="B99" s="104"/>
      <c r="C99" s="105"/>
      <c r="D99" s="77" t="str">
        <f t="shared" si="11"/>
        <v/>
      </c>
      <c r="E99" s="75" t="str">
        <f t="shared" si="6"/>
        <v/>
      </c>
      <c r="F99" s="75" t="str">
        <f t="shared" si="7"/>
        <v/>
      </c>
      <c r="G99" s="75" t="str">
        <f t="shared" si="8"/>
        <v/>
      </c>
      <c r="H99" s="76" t="str">
        <f t="shared" si="9"/>
        <v/>
      </c>
      <c r="AB99" s="81" t="s">
        <v>120</v>
      </c>
      <c r="AC99" s="82">
        <v>9.23</v>
      </c>
    </row>
    <row r="100" spans="1:29" ht="16.5" thickBot="1" x14ac:dyDescent="0.3">
      <c r="A100" s="31" t="str">
        <f t="shared" si="10"/>
        <v/>
      </c>
      <c r="B100" s="104"/>
      <c r="C100" s="105"/>
      <c r="D100" s="77" t="str">
        <f t="shared" si="11"/>
        <v/>
      </c>
      <c r="E100" s="75" t="str">
        <f t="shared" si="6"/>
        <v/>
      </c>
      <c r="F100" s="75" t="str">
        <f t="shared" si="7"/>
        <v/>
      </c>
      <c r="G100" s="75" t="str">
        <f t="shared" si="8"/>
        <v/>
      </c>
      <c r="H100" s="76" t="str">
        <f t="shared" si="9"/>
        <v/>
      </c>
      <c r="AB100" s="81" t="s">
        <v>121</v>
      </c>
      <c r="AC100" s="82">
        <v>9.2579999999999991</v>
      </c>
    </row>
    <row r="101" spans="1:29" ht="16.5" thickBot="1" x14ac:dyDescent="0.3">
      <c r="A101" s="31" t="str">
        <f t="shared" si="10"/>
        <v/>
      </c>
      <c r="B101" s="104"/>
      <c r="C101" s="105"/>
      <c r="D101" s="77" t="str">
        <f t="shared" si="11"/>
        <v/>
      </c>
      <c r="E101" s="75" t="str">
        <f t="shared" si="6"/>
        <v/>
      </c>
      <c r="F101" s="75" t="str">
        <f t="shared" si="7"/>
        <v/>
      </c>
      <c r="G101" s="75" t="str">
        <f t="shared" si="8"/>
        <v/>
      </c>
      <c r="H101" s="76" t="str">
        <f t="shared" si="9"/>
        <v/>
      </c>
      <c r="AB101" s="81" t="s">
        <v>122</v>
      </c>
      <c r="AC101" s="82">
        <v>9.2859999999999996</v>
      </c>
    </row>
    <row r="102" spans="1:29" x14ac:dyDescent="0.25">
      <c r="A102" s="31" t="str">
        <f t="shared" si="10"/>
        <v/>
      </c>
      <c r="B102" s="104"/>
      <c r="C102" s="105"/>
      <c r="D102" s="77" t="str">
        <f t="shared" si="11"/>
        <v/>
      </c>
      <c r="E102" s="75" t="str">
        <f t="shared" si="6"/>
        <v/>
      </c>
      <c r="F102" s="75" t="str">
        <f t="shared" si="7"/>
        <v/>
      </c>
      <c r="G102" s="75" t="str">
        <f t="shared" si="8"/>
        <v/>
      </c>
      <c r="H102" s="76" t="str">
        <f t="shared" si="9"/>
        <v/>
      </c>
      <c r="AB102" s="81" t="s">
        <v>123</v>
      </c>
      <c r="AC102" s="82">
        <v>9.3140000000000001</v>
      </c>
    </row>
  </sheetData>
  <mergeCells count="10">
    <mergeCell ref="G1:G2"/>
    <mergeCell ref="H1:H2"/>
    <mergeCell ref="J1:K1"/>
    <mergeCell ref="J2:K2"/>
    <mergeCell ref="A1:A2"/>
    <mergeCell ref="B1:B2"/>
    <mergeCell ref="C1:C2"/>
    <mergeCell ref="D1:D2"/>
    <mergeCell ref="E1:E2"/>
    <mergeCell ref="F1:F2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AA102"/>
  <sheetViews>
    <sheetView topLeftCell="E1" workbookViewId="0">
      <selection activeCell="I3" sqref="I3"/>
    </sheetView>
  </sheetViews>
  <sheetFormatPr baseColWidth="10" defaultRowHeight="15.75" x14ac:dyDescent="0.25"/>
  <cols>
    <col min="1" max="1" width="17.42578125" style="21" customWidth="1"/>
    <col min="2" max="2" width="17.140625" style="21" customWidth="1"/>
    <col min="3" max="3" width="14" style="21" customWidth="1"/>
    <col min="4" max="4" width="9.5703125" style="20" customWidth="1"/>
    <col min="5" max="6" width="4.5703125" style="20" bestFit="1" customWidth="1"/>
    <col min="7" max="7" width="10" style="20" bestFit="1" customWidth="1"/>
    <col min="8" max="8" width="9.7109375" style="20" bestFit="1" customWidth="1"/>
    <col min="9" max="9" width="16.85546875" customWidth="1"/>
    <col min="10" max="10" width="24.7109375" customWidth="1"/>
    <col min="11" max="11" width="15" customWidth="1"/>
    <col min="12" max="12" width="10.5703125" customWidth="1"/>
    <col min="13" max="13" width="22.85546875" customWidth="1"/>
    <col min="15" max="15" width="6.5703125" customWidth="1"/>
    <col min="25" max="25" width="2.42578125" customWidth="1"/>
  </cols>
  <sheetData>
    <row r="1" spans="1:27" ht="15" x14ac:dyDescent="0.25">
      <c r="A1" s="94" t="s">
        <v>15</v>
      </c>
      <c r="B1" s="96" t="s">
        <v>14</v>
      </c>
      <c r="C1" s="98" t="s">
        <v>13</v>
      </c>
      <c r="D1" s="100" t="s">
        <v>0</v>
      </c>
      <c r="E1" s="87" t="s">
        <v>1</v>
      </c>
      <c r="F1" s="87" t="s">
        <v>2</v>
      </c>
      <c r="G1" s="87" t="s">
        <v>17</v>
      </c>
      <c r="H1" s="89" t="s">
        <v>18</v>
      </c>
      <c r="I1" s="1"/>
      <c r="J1" s="91" t="s">
        <v>16</v>
      </c>
      <c r="K1" s="92"/>
      <c r="L1" s="2">
        <f>COUNT(C3:C102)</f>
        <v>35</v>
      </c>
      <c r="M1" s="3"/>
      <c r="N1" s="3"/>
      <c r="O1" s="4"/>
      <c r="P1" s="4"/>
    </row>
    <row r="2" spans="1:27" thickBot="1" x14ac:dyDescent="0.3">
      <c r="A2" s="95"/>
      <c r="B2" s="97"/>
      <c r="C2" s="99"/>
      <c r="D2" s="101"/>
      <c r="E2" s="88"/>
      <c r="F2" s="88"/>
      <c r="G2" s="88"/>
      <c r="H2" s="90"/>
      <c r="I2" s="1"/>
      <c r="J2" s="91"/>
      <c r="K2" s="93"/>
      <c r="L2" s="17"/>
      <c r="M2" s="16"/>
      <c r="N2" s="3"/>
      <c r="O2" s="5"/>
      <c r="P2" s="5"/>
      <c r="W2" t="s">
        <v>124</v>
      </c>
    </row>
    <row r="3" spans="1:27" ht="15" customHeight="1" thickBot="1" x14ac:dyDescent="0.3">
      <c r="A3" s="30">
        <v>1</v>
      </c>
      <c r="B3" s="106">
        <v>33</v>
      </c>
      <c r="C3" s="107">
        <v>12.7</v>
      </c>
      <c r="D3" s="78">
        <f>(2*PI()/$L$1)</f>
        <v>0.17951958020513104</v>
      </c>
      <c r="E3" s="75">
        <f>IF(D3="","",COS(D3))</f>
        <v>0.98392958859862967</v>
      </c>
      <c r="F3" s="75">
        <f>IF(E3="","",SIN(D3))</f>
        <v>0.17855689479863665</v>
      </c>
      <c r="G3" s="75">
        <f>IF(D3="","",C3*E3)</f>
        <v>12.495905775202596</v>
      </c>
      <c r="H3" s="76">
        <f>IF(D3="","",C3*F3)</f>
        <v>2.2676725639426851</v>
      </c>
      <c r="I3" s="1"/>
      <c r="J3" s="6"/>
      <c r="K3" s="7"/>
      <c r="L3" s="7"/>
      <c r="M3" s="7" t="s">
        <v>4</v>
      </c>
      <c r="N3" s="7" t="s">
        <v>5</v>
      </c>
      <c r="O3" s="3"/>
      <c r="P3" s="3"/>
      <c r="W3" s="79">
        <v>1</v>
      </c>
      <c r="X3" s="80">
        <v>11.55</v>
      </c>
      <c r="Z3" s="79" t="s">
        <v>125</v>
      </c>
      <c r="AA3" s="80">
        <v>6.5500000000000007</v>
      </c>
    </row>
    <row r="4" spans="1:27" ht="15" customHeight="1" thickBot="1" x14ac:dyDescent="0.3">
      <c r="A4" s="31">
        <f>IF(C4="","",ROW(C2))</f>
        <v>2</v>
      </c>
      <c r="B4" s="108">
        <v>1</v>
      </c>
      <c r="C4" s="109">
        <v>11.55</v>
      </c>
      <c r="D4" s="77">
        <f>IF(C4="","",(2*PI()/$L$1)+D3)</f>
        <v>0.35903916041026207</v>
      </c>
      <c r="E4" s="75">
        <f t="shared" ref="E4:E67" si="0">IF(D4="","",COS(D4))</f>
        <v>0.9362348706397372</v>
      </c>
      <c r="F4" s="75">
        <f t="shared" ref="F4:F67" si="1">IF(E4="","",SIN(D4))</f>
        <v>0.35137482408134268</v>
      </c>
      <c r="G4" s="75">
        <f t="shared" ref="G4:G67" si="2">IF(D4="","",C4*E4)</f>
        <v>10.813512755888965</v>
      </c>
      <c r="H4" s="76">
        <f t="shared" ref="H4:H67" si="3">IF(D4="","",C4*F4)</f>
        <v>4.0583792181395086</v>
      </c>
      <c r="I4" s="1"/>
      <c r="J4" s="6" t="s">
        <v>3</v>
      </c>
      <c r="K4" s="11">
        <f>SUM(G3:G102)</f>
        <v>-0.65989463545266425</v>
      </c>
      <c r="L4" s="11">
        <f>SUM(H3:H102)</f>
        <v>-0.17792445396379142</v>
      </c>
      <c r="M4" s="11">
        <f>L4/K7</f>
        <v>-0.26032886273595934</v>
      </c>
      <c r="N4" s="11">
        <f>K4/K7</f>
        <v>-0.96552000664232851</v>
      </c>
      <c r="O4" s="3"/>
      <c r="P4" s="3"/>
      <c r="W4" s="81">
        <v>15</v>
      </c>
      <c r="X4" s="82">
        <v>11.6</v>
      </c>
      <c r="Z4" s="81" t="s">
        <v>27</v>
      </c>
      <c r="AA4" s="82">
        <v>6.5620000000000003</v>
      </c>
    </row>
    <row r="5" spans="1:27" ht="15" customHeight="1" thickBot="1" x14ac:dyDescent="0.3">
      <c r="A5" s="31">
        <f t="shared" ref="A5:A68" si="4">IF(C5="","",ROW(C3))</f>
        <v>3</v>
      </c>
      <c r="B5" s="106">
        <v>14</v>
      </c>
      <c r="C5" s="107">
        <v>11.75</v>
      </c>
      <c r="D5" s="77">
        <f t="shared" ref="D5:D68" si="5">IF(C5="","",(2*PI()/$L$1)+D4)</f>
        <v>0.53855874061539311</v>
      </c>
      <c r="E5" s="75">
        <f t="shared" si="0"/>
        <v>0.8584487936018661</v>
      </c>
      <c r="F5" s="75">
        <f t="shared" si="1"/>
        <v>0.51289927740590613</v>
      </c>
      <c r="G5" s="75">
        <f t="shared" si="2"/>
        <v>10.086773324821927</v>
      </c>
      <c r="H5" s="76">
        <f t="shared" si="3"/>
        <v>6.0265665095193972</v>
      </c>
      <c r="I5" s="1"/>
      <c r="J5" s="6"/>
      <c r="K5" s="11">
        <f>POWER(K4,2)</f>
        <v>0.43546092989920465</v>
      </c>
      <c r="L5" s="11">
        <f>POWER(L4,2)</f>
        <v>3.1657111318313329E-2</v>
      </c>
      <c r="M5" s="11">
        <f>ASIN(M4)</f>
        <v>-0.26336279413461722</v>
      </c>
      <c r="N5" s="11">
        <f>ACOS(N4)</f>
        <v>2.8782298594551765</v>
      </c>
      <c r="O5" s="3"/>
      <c r="P5" s="3"/>
      <c r="W5" s="81">
        <v>14</v>
      </c>
      <c r="X5" s="82">
        <v>11.75</v>
      </c>
      <c r="Z5" s="81" t="s">
        <v>28</v>
      </c>
      <c r="AA5" s="82">
        <v>6.5730000000000004</v>
      </c>
    </row>
    <row r="6" spans="1:27" ht="15" customHeight="1" thickBot="1" x14ac:dyDescent="0.3">
      <c r="A6" s="31">
        <f t="shared" si="4"/>
        <v>4</v>
      </c>
      <c r="B6" s="106">
        <v>3</v>
      </c>
      <c r="C6" s="107">
        <v>11.85</v>
      </c>
      <c r="D6" s="77">
        <f t="shared" si="5"/>
        <v>0.71807832082052414</v>
      </c>
      <c r="E6" s="75">
        <f t="shared" si="0"/>
        <v>0.75307146600361097</v>
      </c>
      <c r="F6" s="75">
        <f t="shared" si="1"/>
        <v>0.65793872593971259</v>
      </c>
      <c r="G6" s="75">
        <f t="shared" si="2"/>
        <v>8.9238968721427891</v>
      </c>
      <c r="H6" s="76">
        <f t="shared" si="3"/>
        <v>7.7965739023855942</v>
      </c>
      <c r="I6" s="1"/>
      <c r="J6" s="6"/>
      <c r="K6" s="7"/>
      <c r="L6" s="7"/>
      <c r="M6" s="7" t="s">
        <v>6</v>
      </c>
      <c r="N6" s="11">
        <f>ACOS(N4)*180/PI()</f>
        <v>164.91042341531372</v>
      </c>
      <c r="O6" s="3"/>
      <c r="P6" s="3"/>
      <c r="W6" s="81">
        <v>2</v>
      </c>
      <c r="X6" s="82">
        <v>11.8</v>
      </c>
      <c r="Z6" s="81" t="s">
        <v>29</v>
      </c>
      <c r="AA6" s="82">
        <v>6.585</v>
      </c>
    </row>
    <row r="7" spans="1:27" ht="15" customHeight="1" thickBot="1" x14ac:dyDescent="0.3">
      <c r="A7" s="31">
        <f t="shared" si="4"/>
        <v>5</v>
      </c>
      <c r="B7" s="106">
        <v>12</v>
      </c>
      <c r="C7" s="107">
        <v>11.9</v>
      </c>
      <c r="D7" s="77">
        <f t="shared" si="5"/>
        <v>0.89759790102565518</v>
      </c>
      <c r="E7" s="75">
        <f t="shared" si="0"/>
        <v>0.62348980185873359</v>
      </c>
      <c r="F7" s="75">
        <f t="shared" si="1"/>
        <v>0.7818314824680298</v>
      </c>
      <c r="G7" s="75">
        <f t="shared" si="2"/>
        <v>7.4195286421189302</v>
      </c>
      <c r="H7" s="76">
        <f t="shared" si="3"/>
        <v>9.3037946413695547</v>
      </c>
      <c r="I7" s="1"/>
      <c r="J7" s="10" t="s">
        <v>7</v>
      </c>
      <c r="K7" s="74">
        <f>SQRT(K5+L5)</f>
        <v>0.6834603435588037</v>
      </c>
      <c r="L7" s="12" t="s">
        <v>8</v>
      </c>
      <c r="M7" s="43" t="s">
        <v>9</v>
      </c>
      <c r="N7" s="11">
        <f>IF(M4&gt;0,N6,360-(N6))</f>
        <v>195.08957658468628</v>
      </c>
      <c r="O7" s="12" t="s">
        <v>10</v>
      </c>
      <c r="P7" s="3"/>
      <c r="W7" s="81">
        <v>3</v>
      </c>
      <c r="X7" s="82">
        <v>11.85</v>
      </c>
      <c r="Z7" s="81" t="s">
        <v>30</v>
      </c>
      <c r="AA7" s="82">
        <v>6.5960000000000001</v>
      </c>
    </row>
    <row r="8" spans="1:27" ht="15" customHeight="1" thickBot="1" x14ac:dyDescent="0.3">
      <c r="A8" s="31">
        <f t="shared" si="4"/>
        <v>6</v>
      </c>
      <c r="B8" s="106">
        <v>23</v>
      </c>
      <c r="C8" s="107">
        <v>11.9</v>
      </c>
      <c r="D8" s="77">
        <f t="shared" si="5"/>
        <v>1.0771174812307862</v>
      </c>
      <c r="E8" s="75">
        <f t="shared" si="0"/>
        <v>0.47386866247299869</v>
      </c>
      <c r="F8" s="75">
        <f t="shared" si="1"/>
        <v>0.880595531856738</v>
      </c>
      <c r="G8" s="75">
        <f t="shared" si="2"/>
        <v>5.6390370834286845</v>
      </c>
      <c r="H8" s="76">
        <f t="shared" si="3"/>
        <v>10.479086829095182</v>
      </c>
      <c r="I8" s="13"/>
      <c r="J8" s="10" t="s">
        <v>11</v>
      </c>
      <c r="K8" s="40">
        <v>0</v>
      </c>
      <c r="L8" s="12" t="s">
        <v>8</v>
      </c>
      <c r="M8" s="41"/>
      <c r="N8" s="1"/>
      <c r="O8" s="42"/>
      <c r="P8" s="4"/>
      <c r="W8" s="81">
        <v>7</v>
      </c>
      <c r="X8" s="82">
        <v>11.9</v>
      </c>
      <c r="Z8" s="81" t="s">
        <v>31</v>
      </c>
      <c r="AA8" s="82">
        <v>6.6079999999999997</v>
      </c>
    </row>
    <row r="9" spans="1:27" ht="15" customHeight="1" thickBot="1" x14ac:dyDescent="0.3">
      <c r="A9" s="31">
        <f t="shared" si="4"/>
        <v>7</v>
      </c>
      <c r="B9" s="106">
        <v>34</v>
      </c>
      <c r="C9" s="107">
        <v>11.9</v>
      </c>
      <c r="D9" s="77">
        <f t="shared" si="5"/>
        <v>1.2566370614359172</v>
      </c>
      <c r="E9" s="75">
        <f t="shared" si="0"/>
        <v>0.30901699437494745</v>
      </c>
      <c r="F9" s="75">
        <f t="shared" si="1"/>
        <v>0.95105651629515353</v>
      </c>
      <c r="G9" s="75">
        <f t="shared" si="2"/>
        <v>3.6773022330618748</v>
      </c>
      <c r="H9" s="76">
        <f t="shared" si="3"/>
        <v>11.317572543912327</v>
      </c>
      <c r="I9" s="13"/>
      <c r="J9" s="41"/>
      <c r="K9" s="1"/>
      <c r="L9" s="42"/>
      <c r="M9" s="41"/>
      <c r="N9" s="1"/>
      <c r="O9" s="42"/>
      <c r="P9" s="4"/>
      <c r="W9" s="81">
        <v>12</v>
      </c>
      <c r="X9" s="82">
        <v>11.9</v>
      </c>
      <c r="Z9" s="81" t="s">
        <v>32</v>
      </c>
      <c r="AA9" s="82">
        <v>6.6189999999999998</v>
      </c>
    </row>
    <row r="10" spans="1:27" ht="15" customHeight="1" thickBot="1" x14ac:dyDescent="0.3">
      <c r="A10" s="31">
        <f t="shared" si="4"/>
        <v>8</v>
      </c>
      <c r="B10" s="106">
        <v>9</v>
      </c>
      <c r="C10" s="107">
        <v>12</v>
      </c>
      <c r="D10" s="77">
        <f t="shared" si="5"/>
        <v>1.4361566416410483</v>
      </c>
      <c r="E10" s="75">
        <f t="shared" si="0"/>
        <v>0.13423326581765554</v>
      </c>
      <c r="F10" s="75">
        <f t="shared" si="1"/>
        <v>0.9909497617679347</v>
      </c>
      <c r="G10" s="75">
        <f t="shared" si="2"/>
        <v>1.6107991898118665</v>
      </c>
      <c r="H10" s="76">
        <f t="shared" si="3"/>
        <v>11.891397141215217</v>
      </c>
      <c r="W10" s="81">
        <v>20</v>
      </c>
      <c r="X10" s="82">
        <v>11.9</v>
      </c>
      <c r="Z10" s="81" t="s">
        <v>33</v>
      </c>
      <c r="AA10" s="82">
        <v>6.6740000000000004</v>
      </c>
    </row>
    <row r="11" spans="1:27" ht="15" customHeight="1" thickBot="1" x14ac:dyDescent="0.3">
      <c r="A11" s="31">
        <f t="shared" si="4"/>
        <v>9</v>
      </c>
      <c r="B11" s="106">
        <v>25</v>
      </c>
      <c r="C11" s="107">
        <v>12</v>
      </c>
      <c r="D11" s="77">
        <f t="shared" si="5"/>
        <v>1.6156762218461793</v>
      </c>
      <c r="E11" s="75">
        <f t="shared" si="0"/>
        <v>-4.4864830350514862E-2</v>
      </c>
      <c r="F11" s="75">
        <f t="shared" si="1"/>
        <v>0.9989930665413147</v>
      </c>
      <c r="G11" s="75">
        <f t="shared" si="2"/>
        <v>-0.53837796420617834</v>
      </c>
      <c r="H11" s="76">
        <f t="shared" si="3"/>
        <v>11.987916798495776</v>
      </c>
      <c r="W11" s="81">
        <v>23</v>
      </c>
      <c r="X11" s="82">
        <v>11.9</v>
      </c>
      <c r="Z11" s="81" t="s">
        <v>34</v>
      </c>
      <c r="AA11" s="82">
        <v>6.6849999999999996</v>
      </c>
    </row>
    <row r="12" spans="1:27" ht="15" customHeight="1" thickBot="1" x14ac:dyDescent="0.3">
      <c r="A12" s="31">
        <f t="shared" si="4"/>
        <v>10</v>
      </c>
      <c r="B12" s="106">
        <v>17</v>
      </c>
      <c r="C12" s="107">
        <v>12.1</v>
      </c>
      <c r="D12" s="77">
        <f t="shared" si="5"/>
        <v>1.7951958020513104</v>
      </c>
      <c r="E12" s="75">
        <f t="shared" si="0"/>
        <v>-0.22252093395631434</v>
      </c>
      <c r="F12" s="75">
        <f t="shared" si="1"/>
        <v>0.97492791218182362</v>
      </c>
      <c r="G12" s="75">
        <f t="shared" si="2"/>
        <v>-2.6925033008714032</v>
      </c>
      <c r="H12" s="76">
        <f t="shared" si="3"/>
        <v>11.796627737400065</v>
      </c>
      <c r="W12" s="81">
        <v>32</v>
      </c>
      <c r="X12" s="82">
        <v>11.9</v>
      </c>
      <c r="Z12" s="81" t="s">
        <v>35</v>
      </c>
      <c r="AA12" s="82">
        <v>6.7409999999999997</v>
      </c>
    </row>
    <row r="13" spans="1:27" ht="15" customHeight="1" thickBot="1" x14ac:dyDescent="0.3">
      <c r="A13" s="31">
        <f t="shared" si="4"/>
        <v>11</v>
      </c>
      <c r="B13" s="106">
        <v>30</v>
      </c>
      <c r="C13" s="107">
        <v>12.1</v>
      </c>
      <c r="D13" s="77">
        <f t="shared" si="5"/>
        <v>1.9747153822564414</v>
      </c>
      <c r="E13" s="75">
        <f t="shared" si="0"/>
        <v>-0.39302503165392355</v>
      </c>
      <c r="F13" s="75">
        <f t="shared" si="1"/>
        <v>0.91952777255145068</v>
      </c>
      <c r="G13" s="75">
        <f t="shared" si="2"/>
        <v>-4.7556028830124752</v>
      </c>
      <c r="H13" s="76">
        <f t="shared" si="3"/>
        <v>11.126286047872552</v>
      </c>
      <c r="I13" s="1"/>
      <c r="J13" s="8"/>
      <c r="K13" s="9"/>
      <c r="L13" s="8"/>
      <c r="M13" s="3"/>
      <c r="N13" s="3"/>
      <c r="O13" s="3"/>
      <c r="P13" s="3"/>
      <c r="W13" s="81">
        <v>34</v>
      </c>
      <c r="X13" s="82">
        <v>11.9</v>
      </c>
      <c r="Z13" s="81" t="s">
        <v>36</v>
      </c>
      <c r="AA13" s="82">
        <v>6.7519999999999998</v>
      </c>
    </row>
    <row r="14" spans="1:27" ht="15" customHeight="1" thickBot="1" x14ac:dyDescent="0.3">
      <c r="A14" s="31">
        <f t="shared" si="4"/>
        <v>12</v>
      </c>
      <c r="B14" s="106">
        <v>11</v>
      </c>
      <c r="C14" s="107">
        <v>12.25</v>
      </c>
      <c r="D14" s="77">
        <f t="shared" si="5"/>
        <v>2.1542349624615724</v>
      </c>
      <c r="E14" s="75">
        <f t="shared" si="0"/>
        <v>-0.55089698145210242</v>
      </c>
      <c r="F14" s="75">
        <f t="shared" si="1"/>
        <v>0.83457325372130264</v>
      </c>
      <c r="G14" s="75">
        <f t="shared" si="2"/>
        <v>-6.7484880227882549</v>
      </c>
      <c r="H14" s="76">
        <f t="shared" si="3"/>
        <v>10.223522358085958</v>
      </c>
      <c r="I14" s="1"/>
      <c r="J14" s="8"/>
      <c r="K14" s="9"/>
      <c r="L14" s="8"/>
      <c r="M14" s="3"/>
      <c r="N14" s="3"/>
      <c r="O14" s="3"/>
      <c r="P14" s="3"/>
      <c r="W14" s="81">
        <v>8</v>
      </c>
      <c r="X14" s="82">
        <v>12</v>
      </c>
      <c r="Z14" s="81" t="s">
        <v>37</v>
      </c>
      <c r="AA14" s="82">
        <v>6.8079999999999998</v>
      </c>
    </row>
    <row r="15" spans="1:27" ht="15" customHeight="1" thickBot="1" x14ac:dyDescent="0.3">
      <c r="A15" s="31">
        <f t="shared" si="4"/>
        <v>13</v>
      </c>
      <c r="B15" s="106">
        <v>6</v>
      </c>
      <c r="C15" s="107">
        <v>12.3</v>
      </c>
      <c r="D15" s="77">
        <f t="shared" si="5"/>
        <v>2.3337545426667035</v>
      </c>
      <c r="E15" s="75">
        <f t="shared" si="0"/>
        <v>-0.69106264898686465</v>
      </c>
      <c r="F15" s="75">
        <f t="shared" si="1"/>
        <v>0.72279486382739155</v>
      </c>
      <c r="G15" s="75">
        <f t="shared" si="2"/>
        <v>-8.5000705825384362</v>
      </c>
      <c r="H15" s="76">
        <f t="shared" si="3"/>
        <v>8.8903768250769168</v>
      </c>
      <c r="I15" s="1"/>
      <c r="J15" s="8"/>
      <c r="K15" s="9"/>
      <c r="L15" s="8"/>
      <c r="M15" s="3"/>
      <c r="N15" s="3"/>
      <c r="O15" s="3"/>
      <c r="P15" s="3"/>
      <c r="W15" s="81">
        <v>9</v>
      </c>
      <c r="X15" s="82">
        <v>12</v>
      </c>
      <c r="Z15" s="81" t="s">
        <v>38</v>
      </c>
      <c r="AA15" s="82">
        <v>6.82</v>
      </c>
    </row>
    <row r="16" spans="1:27" ht="15" customHeight="1" thickBot="1" x14ac:dyDescent="0.3">
      <c r="A16" s="31">
        <f t="shared" si="4"/>
        <v>14</v>
      </c>
      <c r="B16" s="106">
        <v>10</v>
      </c>
      <c r="C16" s="107">
        <v>12.35</v>
      </c>
      <c r="D16" s="77">
        <f t="shared" si="5"/>
        <v>2.5132741228718345</v>
      </c>
      <c r="E16" s="75">
        <f t="shared" si="0"/>
        <v>-0.80901699437494734</v>
      </c>
      <c r="F16" s="75">
        <f t="shared" si="1"/>
        <v>0.58778525229247325</v>
      </c>
      <c r="G16" s="75">
        <f t="shared" si="2"/>
        <v>-9.9913598805305988</v>
      </c>
      <c r="H16" s="76">
        <f t="shared" si="3"/>
        <v>7.2591478658120447</v>
      </c>
      <c r="I16" s="3"/>
      <c r="J16" s="8"/>
      <c r="K16" s="9"/>
      <c r="L16" s="8"/>
      <c r="M16" s="3"/>
      <c r="N16" s="3"/>
      <c r="O16" s="3"/>
      <c r="P16" s="3"/>
      <c r="W16" s="81">
        <v>24</v>
      </c>
      <c r="X16" s="82">
        <v>12</v>
      </c>
      <c r="Z16" s="81" t="s">
        <v>39</v>
      </c>
      <c r="AA16" s="82">
        <v>6.8760000000000003</v>
      </c>
    </row>
    <row r="17" spans="1:27" ht="15" customHeight="1" thickBot="1" x14ac:dyDescent="0.3">
      <c r="A17" s="31">
        <f t="shared" si="4"/>
        <v>15</v>
      </c>
      <c r="B17" s="106">
        <v>29</v>
      </c>
      <c r="C17" s="107">
        <v>12.35</v>
      </c>
      <c r="D17" s="77">
        <f t="shared" si="5"/>
        <v>2.6927937030769655</v>
      </c>
      <c r="E17" s="75">
        <f t="shared" si="0"/>
        <v>-0.90096886790241903</v>
      </c>
      <c r="F17" s="75">
        <f t="shared" si="1"/>
        <v>0.43388373911755823</v>
      </c>
      <c r="G17" s="75">
        <f t="shared" si="2"/>
        <v>-11.126965518594874</v>
      </c>
      <c r="H17" s="76">
        <f t="shared" si="3"/>
        <v>5.3584641781018441</v>
      </c>
      <c r="I17" s="3"/>
      <c r="J17" s="8"/>
      <c r="K17" s="9"/>
      <c r="L17" s="8"/>
      <c r="M17" s="3"/>
      <c r="N17" s="3"/>
      <c r="O17" s="3"/>
      <c r="P17" s="3"/>
      <c r="W17" s="81">
        <v>25</v>
      </c>
      <c r="X17" s="82">
        <v>12</v>
      </c>
      <c r="Z17" s="81" t="s">
        <v>40</v>
      </c>
      <c r="AA17" s="82">
        <v>6.8879999999999999</v>
      </c>
    </row>
    <row r="18" spans="1:27" ht="15" customHeight="1" thickBot="1" x14ac:dyDescent="0.3">
      <c r="A18" s="31">
        <f t="shared" si="4"/>
        <v>16</v>
      </c>
      <c r="B18" s="106">
        <v>19</v>
      </c>
      <c r="C18" s="107">
        <v>12.4</v>
      </c>
      <c r="D18" s="77">
        <f t="shared" si="5"/>
        <v>2.8723132832820966</v>
      </c>
      <c r="E18" s="75">
        <f t="shared" si="0"/>
        <v>-0.96396286069585324</v>
      </c>
      <c r="F18" s="75">
        <f t="shared" si="1"/>
        <v>0.26603684556667523</v>
      </c>
      <c r="G18" s="75">
        <f t="shared" si="2"/>
        <v>-11.95313947262858</v>
      </c>
      <c r="H18" s="76">
        <f t="shared" si="3"/>
        <v>3.298856885026773</v>
      </c>
      <c r="I18" s="3"/>
      <c r="J18" s="9"/>
      <c r="K18" s="8"/>
      <c r="L18" s="3"/>
      <c r="M18" s="3"/>
      <c r="N18" s="3"/>
      <c r="O18" s="3"/>
      <c r="V18" s="81">
        <v>28</v>
      </c>
      <c r="W18" s="82">
        <v>12.05</v>
      </c>
      <c r="Y18" s="81" t="s">
        <v>41</v>
      </c>
      <c r="Z18" s="82">
        <v>6.9450000000000003</v>
      </c>
    </row>
    <row r="19" spans="1:27" ht="15" customHeight="1" thickBot="1" x14ac:dyDescent="0.3">
      <c r="A19" s="31">
        <f t="shared" si="4"/>
        <v>17</v>
      </c>
      <c r="B19" s="106">
        <v>4</v>
      </c>
      <c r="C19" s="107">
        <v>12.5</v>
      </c>
      <c r="D19" s="77">
        <f t="shared" si="5"/>
        <v>3.0518328634872276</v>
      </c>
      <c r="E19" s="75">
        <f t="shared" si="0"/>
        <v>-0.99597429399523907</v>
      </c>
      <c r="F19" s="75">
        <f t="shared" si="1"/>
        <v>8.963930890343362E-2</v>
      </c>
      <c r="G19" s="75">
        <f t="shared" si="2"/>
        <v>-12.449678674940488</v>
      </c>
      <c r="H19" s="76">
        <f t="shared" si="3"/>
        <v>1.1204913612929202</v>
      </c>
      <c r="I19" s="3"/>
      <c r="J19" s="9"/>
      <c r="K19" s="8"/>
      <c r="L19" s="3"/>
      <c r="M19" s="3"/>
      <c r="N19" s="3"/>
      <c r="O19" s="3"/>
      <c r="V19" s="81">
        <v>17</v>
      </c>
      <c r="W19" s="82">
        <v>12.1</v>
      </c>
      <c r="Y19" s="81" t="s">
        <v>42</v>
      </c>
      <c r="Z19" s="82">
        <v>6.9569999999999999</v>
      </c>
    </row>
    <row r="20" spans="1:27" ht="15" customHeight="1" thickBot="1" x14ac:dyDescent="0.3">
      <c r="A20" s="31">
        <f t="shared" si="4"/>
        <v>18</v>
      </c>
      <c r="B20" s="106">
        <v>21</v>
      </c>
      <c r="C20" s="107">
        <v>12.7</v>
      </c>
      <c r="D20" s="77">
        <f t="shared" si="5"/>
        <v>3.2313524436923586</v>
      </c>
      <c r="E20" s="75">
        <f t="shared" si="0"/>
        <v>-0.99597429399523907</v>
      </c>
      <c r="F20" s="75">
        <f t="shared" si="1"/>
        <v>-8.9639308903433371E-2</v>
      </c>
      <c r="G20" s="75">
        <f t="shared" si="2"/>
        <v>-12.648873533739536</v>
      </c>
      <c r="H20" s="76">
        <f t="shared" si="3"/>
        <v>-1.1384192230736037</v>
      </c>
      <c r="I20" s="3"/>
      <c r="J20" s="9"/>
      <c r="K20" s="8"/>
      <c r="L20" s="3"/>
      <c r="M20" s="3"/>
      <c r="N20" s="3"/>
      <c r="O20" s="3"/>
      <c r="V20" s="81">
        <v>18</v>
      </c>
      <c r="W20" s="82">
        <v>12.1</v>
      </c>
      <c r="Y20" s="81" t="s">
        <v>43</v>
      </c>
      <c r="Z20" s="82">
        <v>7.0149999999999997</v>
      </c>
    </row>
    <row r="21" spans="1:27" ht="15" customHeight="1" thickBot="1" x14ac:dyDescent="0.3">
      <c r="A21" s="31">
        <f t="shared" si="4"/>
        <v>19</v>
      </c>
      <c r="B21" s="106">
        <v>13</v>
      </c>
      <c r="C21" s="107">
        <v>12.8</v>
      </c>
      <c r="D21" s="77">
        <f t="shared" si="5"/>
        <v>3.4108720238974897</v>
      </c>
      <c r="E21" s="75">
        <f t="shared" si="0"/>
        <v>-0.96396286069585335</v>
      </c>
      <c r="F21" s="75">
        <f t="shared" si="1"/>
        <v>-0.26603684556667501</v>
      </c>
      <c r="G21" s="75">
        <f t="shared" si="2"/>
        <v>-12.338724616906923</v>
      </c>
      <c r="H21" s="76">
        <f t="shared" si="3"/>
        <v>-3.4052716232534403</v>
      </c>
      <c r="I21" s="3"/>
      <c r="J21" s="8"/>
      <c r="K21" s="9"/>
      <c r="L21" s="8"/>
      <c r="M21" s="3"/>
      <c r="N21" s="3"/>
      <c r="O21" s="3"/>
      <c r="P21" s="3"/>
      <c r="W21" s="81">
        <v>30</v>
      </c>
      <c r="X21" s="82">
        <v>12.1</v>
      </c>
      <c r="Z21" s="81" t="s">
        <v>44</v>
      </c>
      <c r="AA21" s="82">
        <v>7.0259999999999998</v>
      </c>
    </row>
    <row r="22" spans="1:27" ht="15" customHeight="1" thickBot="1" x14ac:dyDescent="0.3">
      <c r="A22" s="31">
        <f t="shared" si="4"/>
        <v>20</v>
      </c>
      <c r="B22" s="106">
        <v>15</v>
      </c>
      <c r="C22" s="107">
        <v>11.6</v>
      </c>
      <c r="D22" s="77">
        <f t="shared" si="5"/>
        <v>3.5903916041026207</v>
      </c>
      <c r="E22" s="75">
        <f t="shared" si="0"/>
        <v>-0.90096886790241915</v>
      </c>
      <c r="F22" s="75">
        <f t="shared" si="1"/>
        <v>-0.43388373911755801</v>
      </c>
      <c r="G22" s="75">
        <f t="shared" si="2"/>
        <v>-10.451238867668062</v>
      </c>
      <c r="H22" s="76">
        <f t="shared" si="3"/>
        <v>-5.0330513737636728</v>
      </c>
      <c r="I22" s="3"/>
      <c r="J22" s="8"/>
      <c r="K22" s="9"/>
      <c r="L22" s="8"/>
      <c r="M22" s="3"/>
      <c r="N22" s="3"/>
      <c r="O22" s="3"/>
      <c r="P22" s="3"/>
      <c r="W22" s="81">
        <v>16</v>
      </c>
      <c r="X22" s="82">
        <v>12.15</v>
      </c>
      <c r="Z22" s="81" t="s">
        <v>45</v>
      </c>
      <c r="AA22" s="82">
        <v>7.085</v>
      </c>
    </row>
    <row r="23" spans="1:27" ht="15" customHeight="1" thickBot="1" x14ac:dyDescent="0.3">
      <c r="A23" s="31">
        <f t="shared" si="4"/>
        <v>21</v>
      </c>
      <c r="B23" s="106">
        <v>2</v>
      </c>
      <c r="C23" s="107">
        <v>11.8</v>
      </c>
      <c r="D23" s="77">
        <f t="shared" si="5"/>
        <v>3.7699111843077517</v>
      </c>
      <c r="E23" s="75">
        <f t="shared" si="0"/>
        <v>-0.80901699437494756</v>
      </c>
      <c r="F23" s="75">
        <f t="shared" si="1"/>
        <v>-0.58778525229247303</v>
      </c>
      <c r="G23" s="75">
        <f t="shared" si="2"/>
        <v>-9.5464005336243822</v>
      </c>
      <c r="H23" s="76">
        <f t="shared" si="3"/>
        <v>-6.9358659770511819</v>
      </c>
      <c r="I23" s="3"/>
      <c r="W23" s="81">
        <v>11</v>
      </c>
      <c r="X23" s="82">
        <v>12.25</v>
      </c>
      <c r="Z23" s="81" t="s">
        <v>46</v>
      </c>
      <c r="AA23" s="82">
        <v>7.0960000000000001</v>
      </c>
    </row>
    <row r="24" spans="1:27" ht="15" customHeight="1" thickBot="1" x14ac:dyDescent="0.3">
      <c r="A24" s="31">
        <f t="shared" si="4"/>
        <v>22</v>
      </c>
      <c r="B24" s="106">
        <v>7</v>
      </c>
      <c r="C24" s="107">
        <v>11.9</v>
      </c>
      <c r="D24" s="77">
        <f t="shared" si="5"/>
        <v>3.9494307645128828</v>
      </c>
      <c r="E24" s="75">
        <f t="shared" si="0"/>
        <v>-0.69106264898686476</v>
      </c>
      <c r="F24" s="75">
        <f t="shared" si="1"/>
        <v>-0.72279486382739144</v>
      </c>
      <c r="G24" s="75">
        <f t="shared" si="2"/>
        <v>-8.2236455229436913</v>
      </c>
      <c r="H24" s="76">
        <f t="shared" si="3"/>
        <v>-8.6012588795459592</v>
      </c>
      <c r="I24" s="3"/>
      <c r="W24" s="81">
        <v>27</v>
      </c>
      <c r="X24" s="82">
        <v>12.25</v>
      </c>
      <c r="Z24" s="81" t="s">
        <v>47</v>
      </c>
      <c r="AA24" s="82">
        <v>7.1559999999999997</v>
      </c>
    </row>
    <row r="25" spans="1:27" ht="15" customHeight="1" thickBot="1" x14ac:dyDescent="0.3">
      <c r="A25" s="31">
        <f t="shared" si="4"/>
        <v>23</v>
      </c>
      <c r="B25" s="106">
        <v>20</v>
      </c>
      <c r="C25" s="107">
        <v>11.9</v>
      </c>
      <c r="D25" s="77">
        <f t="shared" si="5"/>
        <v>4.1289503447180138</v>
      </c>
      <c r="E25" s="75">
        <f t="shared" si="0"/>
        <v>-0.55089698145210264</v>
      </c>
      <c r="F25" s="75">
        <f t="shared" si="1"/>
        <v>-0.83457325372130253</v>
      </c>
      <c r="G25" s="75">
        <f t="shared" si="2"/>
        <v>-6.5556740792800214</v>
      </c>
      <c r="H25" s="76">
        <f t="shared" si="3"/>
        <v>-9.9314217192835006</v>
      </c>
      <c r="I25" s="3"/>
      <c r="W25" s="81">
        <v>6</v>
      </c>
      <c r="X25" s="82">
        <v>12.3</v>
      </c>
      <c r="Z25" s="81" t="s">
        <v>48</v>
      </c>
      <c r="AA25" s="82">
        <v>7.1669999999999998</v>
      </c>
    </row>
    <row r="26" spans="1:27" ht="15" customHeight="1" thickBot="1" x14ac:dyDescent="0.3">
      <c r="A26" s="31">
        <f t="shared" si="4"/>
        <v>24</v>
      </c>
      <c r="B26" s="106">
        <v>32</v>
      </c>
      <c r="C26" s="107">
        <v>11.9</v>
      </c>
      <c r="D26" s="77">
        <f t="shared" si="5"/>
        <v>4.3084699249231448</v>
      </c>
      <c r="E26" s="75">
        <f t="shared" si="0"/>
        <v>-0.39302503165392377</v>
      </c>
      <c r="F26" s="75">
        <f t="shared" si="1"/>
        <v>-0.91952777255145057</v>
      </c>
      <c r="G26" s="75">
        <f t="shared" si="2"/>
        <v>-4.6769978766816926</v>
      </c>
      <c r="H26" s="76">
        <f t="shared" si="3"/>
        <v>-10.942380493362261</v>
      </c>
      <c r="I26" s="1"/>
      <c r="W26" s="81">
        <v>22</v>
      </c>
      <c r="X26" s="82">
        <v>12.3</v>
      </c>
      <c r="Z26" s="81" t="s">
        <v>49</v>
      </c>
      <c r="AA26" s="82">
        <v>7.2270000000000003</v>
      </c>
    </row>
    <row r="27" spans="1:27" ht="15" customHeight="1" thickBot="1" x14ac:dyDescent="0.3">
      <c r="A27" s="31">
        <f t="shared" si="4"/>
        <v>25</v>
      </c>
      <c r="B27" s="106">
        <v>8</v>
      </c>
      <c r="C27" s="107">
        <v>12</v>
      </c>
      <c r="D27" s="77">
        <f t="shared" si="5"/>
        <v>4.4879895051282759</v>
      </c>
      <c r="E27" s="75">
        <f t="shared" si="0"/>
        <v>-0.22252093395631459</v>
      </c>
      <c r="F27" s="75">
        <f t="shared" si="1"/>
        <v>-0.97492791218182362</v>
      </c>
      <c r="G27" s="75">
        <f t="shared" si="2"/>
        <v>-2.6702512074757752</v>
      </c>
      <c r="H27" s="76">
        <f t="shared" si="3"/>
        <v>-11.699134946181884</v>
      </c>
      <c r="I27" s="1"/>
      <c r="W27" s="81">
        <v>10</v>
      </c>
      <c r="X27" s="82">
        <v>12.35</v>
      </c>
      <c r="Z27" s="81" t="s">
        <v>50</v>
      </c>
      <c r="AA27" s="82">
        <v>7.2389999999999999</v>
      </c>
    </row>
    <row r="28" spans="1:27" ht="15" customHeight="1" thickBot="1" x14ac:dyDescent="0.3">
      <c r="A28" s="31">
        <f t="shared" si="4"/>
        <v>26</v>
      </c>
      <c r="B28" s="106">
        <v>24</v>
      </c>
      <c r="C28" s="107">
        <v>12</v>
      </c>
      <c r="D28" s="77">
        <f t="shared" si="5"/>
        <v>4.6675090853334069</v>
      </c>
      <c r="E28" s="75">
        <f t="shared" si="0"/>
        <v>-4.4864830350515104E-2</v>
      </c>
      <c r="F28" s="75">
        <f t="shared" si="1"/>
        <v>-0.99899306654131459</v>
      </c>
      <c r="G28" s="75">
        <f t="shared" si="2"/>
        <v>-0.53837796420618123</v>
      </c>
      <c r="H28" s="76">
        <f t="shared" si="3"/>
        <v>-11.987916798495775</v>
      </c>
      <c r="I28" s="1"/>
      <c r="W28" s="81">
        <v>26</v>
      </c>
      <c r="X28" s="82">
        <v>12.35</v>
      </c>
      <c r="Z28" s="81" t="s">
        <v>51</v>
      </c>
      <c r="AA28" s="82">
        <v>7.2990000000000004</v>
      </c>
    </row>
    <row r="29" spans="1:27" ht="15" customHeight="1" thickBot="1" x14ac:dyDescent="0.3">
      <c r="A29" s="31">
        <f t="shared" si="4"/>
        <v>27</v>
      </c>
      <c r="B29" s="106">
        <v>28</v>
      </c>
      <c r="C29" s="107">
        <v>12.05</v>
      </c>
      <c r="D29" s="77">
        <f t="shared" si="5"/>
        <v>4.847028665538538</v>
      </c>
      <c r="E29" s="75">
        <f t="shared" si="0"/>
        <v>0.1342332658176553</v>
      </c>
      <c r="F29" s="75">
        <f t="shared" si="1"/>
        <v>-0.99094976176793481</v>
      </c>
      <c r="G29" s="75">
        <f t="shared" si="2"/>
        <v>1.6175108531027464</v>
      </c>
      <c r="H29" s="76">
        <f t="shared" si="3"/>
        <v>-11.940944629303615</v>
      </c>
      <c r="I29" s="1"/>
      <c r="W29" s="81">
        <v>29</v>
      </c>
      <c r="X29" s="82">
        <v>12.35</v>
      </c>
      <c r="Z29" s="81" t="s">
        <v>52</v>
      </c>
      <c r="AA29" s="82">
        <v>7.3109999999999999</v>
      </c>
    </row>
    <row r="30" spans="1:27" ht="15" customHeight="1" thickBot="1" x14ac:dyDescent="0.3">
      <c r="A30" s="31">
        <f t="shared" si="4"/>
        <v>28</v>
      </c>
      <c r="B30" s="106">
        <v>18</v>
      </c>
      <c r="C30" s="107">
        <v>12.1</v>
      </c>
      <c r="D30" s="77">
        <f t="shared" si="5"/>
        <v>5.026548245743669</v>
      </c>
      <c r="E30" s="75">
        <f t="shared" si="0"/>
        <v>0.30901699437494723</v>
      </c>
      <c r="F30" s="75">
        <f t="shared" si="1"/>
        <v>-0.95105651629515364</v>
      </c>
      <c r="G30" s="75">
        <f t="shared" si="2"/>
        <v>3.7391056319368614</v>
      </c>
      <c r="H30" s="76">
        <f t="shared" si="3"/>
        <v>-11.507783847171359</v>
      </c>
      <c r="I30" s="1"/>
      <c r="W30" s="81">
        <v>35</v>
      </c>
      <c r="X30" s="82">
        <v>12.35</v>
      </c>
      <c r="Z30" s="81" t="s">
        <v>53</v>
      </c>
      <c r="AA30" s="82">
        <v>7.3719999999999999</v>
      </c>
    </row>
    <row r="31" spans="1:27" ht="15" customHeight="1" thickBot="1" x14ac:dyDescent="0.3">
      <c r="A31" s="31">
        <f t="shared" si="4"/>
        <v>29</v>
      </c>
      <c r="B31" s="106">
        <v>16</v>
      </c>
      <c r="C31" s="107">
        <v>12.15</v>
      </c>
      <c r="D31" s="77">
        <f t="shared" si="5"/>
        <v>5.2060678259488</v>
      </c>
      <c r="E31" s="75">
        <f t="shared" si="0"/>
        <v>0.47386866247299847</v>
      </c>
      <c r="F31" s="75">
        <f t="shared" si="1"/>
        <v>-0.88059553185673811</v>
      </c>
      <c r="G31" s="75">
        <f t="shared" si="2"/>
        <v>5.7575042490469315</v>
      </c>
      <c r="H31" s="76">
        <f t="shared" si="3"/>
        <v>-10.699235712059368</v>
      </c>
      <c r="I31" s="1"/>
      <c r="W31" s="81">
        <v>19</v>
      </c>
      <c r="X31" s="82">
        <v>12.4</v>
      </c>
      <c r="Z31" s="81" t="s">
        <v>54</v>
      </c>
      <c r="AA31" s="82">
        <v>7.3849999999999998</v>
      </c>
    </row>
    <row r="32" spans="1:27" ht="15" customHeight="1" thickBot="1" x14ac:dyDescent="0.3">
      <c r="A32" s="31">
        <f t="shared" si="4"/>
        <v>30</v>
      </c>
      <c r="B32" s="106">
        <v>27</v>
      </c>
      <c r="C32" s="107">
        <v>12.25</v>
      </c>
      <c r="D32" s="77">
        <f t="shared" si="5"/>
        <v>5.3855874061539311</v>
      </c>
      <c r="E32" s="75">
        <f t="shared" si="0"/>
        <v>0.62348980185873337</v>
      </c>
      <c r="F32" s="75">
        <f t="shared" si="1"/>
        <v>-0.78183148246802991</v>
      </c>
      <c r="G32" s="75">
        <f t="shared" si="2"/>
        <v>7.6377500727694834</v>
      </c>
      <c r="H32" s="76">
        <f t="shared" si="3"/>
        <v>-9.5774356602333661</v>
      </c>
      <c r="I32" s="1"/>
      <c r="W32" s="81">
        <v>31</v>
      </c>
      <c r="X32" s="82">
        <v>12.4</v>
      </c>
      <c r="Z32" s="81" t="s">
        <v>55</v>
      </c>
      <c r="AA32" s="82">
        <v>7.4459999999999997</v>
      </c>
    </row>
    <row r="33" spans="1:27" ht="15" customHeight="1" thickBot="1" x14ac:dyDescent="0.3">
      <c r="A33" s="31">
        <f t="shared" si="4"/>
        <v>31</v>
      </c>
      <c r="B33" s="106">
        <v>22</v>
      </c>
      <c r="C33" s="107">
        <v>12.3</v>
      </c>
      <c r="D33" s="77">
        <f t="shared" si="5"/>
        <v>5.5651069863590621</v>
      </c>
      <c r="E33" s="75">
        <f t="shared" si="0"/>
        <v>0.75307146600361075</v>
      </c>
      <c r="F33" s="75">
        <f t="shared" si="1"/>
        <v>-0.65793872593971281</v>
      </c>
      <c r="G33" s="75">
        <f t="shared" si="2"/>
        <v>9.2627790318444134</v>
      </c>
      <c r="H33" s="76">
        <f t="shared" si="3"/>
        <v>-8.0926463290584678</v>
      </c>
      <c r="I33" s="1"/>
      <c r="W33" s="81">
        <v>4</v>
      </c>
      <c r="X33" s="82">
        <v>12.5</v>
      </c>
      <c r="Z33" s="81" t="s">
        <v>25</v>
      </c>
      <c r="AA33" s="82">
        <v>7.4580000000000002</v>
      </c>
    </row>
    <row r="34" spans="1:27" ht="15" customHeight="1" thickBot="1" x14ac:dyDescent="0.3">
      <c r="A34" s="31">
        <f t="shared" si="4"/>
        <v>32</v>
      </c>
      <c r="B34" s="106">
        <v>26</v>
      </c>
      <c r="C34" s="107">
        <v>12.35</v>
      </c>
      <c r="D34" s="77">
        <f t="shared" si="5"/>
        <v>5.7446265665641931</v>
      </c>
      <c r="E34" s="75">
        <f t="shared" si="0"/>
        <v>0.85844879360186599</v>
      </c>
      <c r="F34" s="75">
        <f t="shared" si="1"/>
        <v>-0.51289927740590635</v>
      </c>
      <c r="G34" s="75">
        <f t="shared" si="2"/>
        <v>10.601842600983044</v>
      </c>
      <c r="H34" s="76">
        <f t="shared" si="3"/>
        <v>-6.3343060759629433</v>
      </c>
      <c r="I34" s="1"/>
      <c r="W34" s="81">
        <v>5</v>
      </c>
      <c r="X34" s="82">
        <v>12.7</v>
      </c>
      <c r="Z34" s="81" t="s">
        <v>56</v>
      </c>
      <c r="AA34" s="82">
        <v>7.5209999999999999</v>
      </c>
    </row>
    <row r="35" spans="1:27" ht="15" customHeight="1" thickBot="1" x14ac:dyDescent="0.3">
      <c r="A35" s="31">
        <f t="shared" si="4"/>
        <v>33</v>
      </c>
      <c r="B35" s="106">
        <v>35</v>
      </c>
      <c r="C35" s="107">
        <v>12.35</v>
      </c>
      <c r="D35" s="77">
        <f t="shared" si="5"/>
        <v>5.9241461467693242</v>
      </c>
      <c r="E35" s="75">
        <f t="shared" si="0"/>
        <v>0.93623487063973709</v>
      </c>
      <c r="F35" s="75">
        <f t="shared" si="1"/>
        <v>-0.35137482408134291</v>
      </c>
      <c r="G35" s="75">
        <f t="shared" si="2"/>
        <v>11.562500652400752</v>
      </c>
      <c r="H35" s="76">
        <f t="shared" si="3"/>
        <v>-4.3394790774045848</v>
      </c>
      <c r="I35" s="1"/>
      <c r="W35" s="81">
        <v>21</v>
      </c>
      <c r="X35" s="82">
        <v>12.7</v>
      </c>
      <c r="Z35" s="81" t="s">
        <v>57</v>
      </c>
      <c r="AA35" s="82">
        <v>7.5330000000000004</v>
      </c>
    </row>
    <row r="36" spans="1:27" ht="15" customHeight="1" thickBot="1" x14ac:dyDescent="0.3">
      <c r="A36" s="31">
        <f t="shared" si="4"/>
        <v>34</v>
      </c>
      <c r="B36" s="106">
        <v>31</v>
      </c>
      <c r="C36" s="107">
        <v>12.4</v>
      </c>
      <c r="D36" s="77">
        <f t="shared" si="5"/>
        <v>6.1036657269744552</v>
      </c>
      <c r="E36" s="75">
        <f t="shared" si="0"/>
        <v>0.98392958859862967</v>
      </c>
      <c r="F36" s="75">
        <f t="shared" si="1"/>
        <v>-0.17855689479863687</v>
      </c>
      <c r="G36" s="75">
        <f t="shared" si="2"/>
        <v>12.200726898623008</v>
      </c>
      <c r="H36" s="76">
        <f t="shared" si="3"/>
        <v>-2.2141054955030972</v>
      </c>
      <c r="W36" s="81">
        <v>33</v>
      </c>
      <c r="X36" s="82">
        <v>12.7</v>
      </c>
      <c r="Z36" s="81" t="s">
        <v>58</v>
      </c>
      <c r="AA36" s="82">
        <v>7.5960000000000001</v>
      </c>
    </row>
    <row r="37" spans="1:27" ht="15" customHeight="1" thickBot="1" x14ac:dyDescent="0.3">
      <c r="A37" s="31">
        <f t="shared" si="4"/>
        <v>35</v>
      </c>
      <c r="B37" s="106">
        <v>5</v>
      </c>
      <c r="C37" s="107">
        <v>12.7</v>
      </c>
      <c r="D37" s="77">
        <f t="shared" si="5"/>
        <v>6.2831853071795862</v>
      </c>
      <c r="E37" s="75">
        <f t="shared" si="0"/>
        <v>1</v>
      </c>
      <c r="F37" s="75">
        <f t="shared" si="1"/>
        <v>-2.45029690981724E-16</v>
      </c>
      <c r="G37" s="75">
        <f t="shared" si="2"/>
        <v>12.7</v>
      </c>
      <c r="H37" s="76">
        <f t="shared" si="3"/>
        <v>-3.1118770754678948E-15</v>
      </c>
      <c r="W37" s="81">
        <v>13</v>
      </c>
      <c r="X37" s="82">
        <v>12.8</v>
      </c>
      <c r="Z37" s="81" t="s">
        <v>26</v>
      </c>
      <c r="AA37" s="82">
        <v>7.6079999999999997</v>
      </c>
    </row>
    <row r="38" spans="1:27" ht="16.5" thickBot="1" x14ac:dyDescent="0.3">
      <c r="A38" s="31" t="str">
        <f t="shared" si="4"/>
        <v/>
      </c>
      <c r="B38" s="106"/>
      <c r="C38" s="107"/>
      <c r="D38" s="77" t="str">
        <f t="shared" si="5"/>
        <v/>
      </c>
      <c r="E38" s="75" t="str">
        <f t="shared" si="0"/>
        <v/>
      </c>
      <c r="F38" s="75" t="str">
        <f t="shared" si="1"/>
        <v/>
      </c>
      <c r="G38" s="75" t="str">
        <f t="shared" si="2"/>
        <v/>
      </c>
      <c r="H38" s="76" t="str">
        <f t="shared" si="3"/>
        <v/>
      </c>
      <c r="Z38" s="81" t="s">
        <v>59</v>
      </c>
      <c r="AA38" s="82">
        <v>7.6719999999999997</v>
      </c>
    </row>
    <row r="39" spans="1:27" ht="16.5" thickBot="1" x14ac:dyDescent="0.3">
      <c r="A39" s="31" t="str">
        <f t="shared" si="4"/>
        <v/>
      </c>
      <c r="B39" s="106"/>
      <c r="C39" s="107"/>
      <c r="D39" s="77" t="str">
        <f t="shared" si="5"/>
        <v/>
      </c>
      <c r="E39" s="75" t="str">
        <f t="shared" si="0"/>
        <v/>
      </c>
      <c r="F39" s="75" t="str">
        <f t="shared" si="1"/>
        <v/>
      </c>
      <c r="G39" s="75" t="str">
        <f t="shared" si="2"/>
        <v/>
      </c>
      <c r="H39" s="76" t="str">
        <f t="shared" si="3"/>
        <v/>
      </c>
      <c r="Z39" s="81" t="s">
        <v>60</v>
      </c>
      <c r="AA39" s="82">
        <v>7.6840000000000002</v>
      </c>
    </row>
    <row r="40" spans="1:27" ht="16.5" thickBot="1" x14ac:dyDescent="0.3">
      <c r="A40" s="31" t="str">
        <f t="shared" si="4"/>
        <v/>
      </c>
      <c r="B40" s="106"/>
      <c r="C40" s="107"/>
      <c r="D40" s="77" t="str">
        <f t="shared" si="5"/>
        <v/>
      </c>
      <c r="E40" s="75" t="str">
        <f t="shared" si="0"/>
        <v/>
      </c>
      <c r="F40" s="75" t="str">
        <f t="shared" si="1"/>
        <v/>
      </c>
      <c r="G40" s="75" t="str">
        <f t="shared" si="2"/>
        <v/>
      </c>
      <c r="H40" s="76" t="str">
        <f t="shared" si="3"/>
        <v/>
      </c>
      <c r="Z40" s="81" t="s">
        <v>61</v>
      </c>
      <c r="AA40" s="82">
        <v>7.7480000000000002</v>
      </c>
    </row>
    <row r="41" spans="1:27" ht="16.5" thickBot="1" x14ac:dyDescent="0.3">
      <c r="A41" s="31" t="str">
        <f t="shared" si="4"/>
        <v/>
      </c>
      <c r="B41" s="106"/>
      <c r="C41" s="107"/>
      <c r="D41" s="77" t="str">
        <f t="shared" si="5"/>
        <v/>
      </c>
      <c r="E41" s="75" t="str">
        <f t="shared" si="0"/>
        <v/>
      </c>
      <c r="F41" s="75" t="str">
        <f t="shared" si="1"/>
        <v/>
      </c>
      <c r="G41" s="75" t="str">
        <f t="shared" si="2"/>
        <v/>
      </c>
      <c r="H41" s="76" t="str">
        <f t="shared" si="3"/>
        <v/>
      </c>
      <c r="Z41" s="81" t="s">
        <v>62</v>
      </c>
      <c r="AA41" s="82">
        <v>7.7610000000000001</v>
      </c>
    </row>
    <row r="42" spans="1:27" ht="16.5" thickBot="1" x14ac:dyDescent="0.3">
      <c r="A42" s="31" t="str">
        <f t="shared" si="4"/>
        <v/>
      </c>
      <c r="B42" s="106"/>
      <c r="C42" s="107"/>
      <c r="D42" s="77" t="str">
        <f t="shared" si="5"/>
        <v/>
      </c>
      <c r="E42" s="75" t="str">
        <f t="shared" si="0"/>
        <v/>
      </c>
      <c r="F42" s="75" t="str">
        <f t="shared" si="1"/>
        <v/>
      </c>
      <c r="G42" s="75" t="str">
        <f t="shared" si="2"/>
        <v/>
      </c>
      <c r="H42" s="76" t="str">
        <f t="shared" si="3"/>
        <v/>
      </c>
      <c r="Z42" s="81" t="s">
        <v>63</v>
      </c>
      <c r="AA42" s="82">
        <v>7.8259999999999996</v>
      </c>
    </row>
    <row r="43" spans="1:27" ht="16.5" thickBot="1" x14ac:dyDescent="0.3">
      <c r="A43" s="31" t="str">
        <f t="shared" si="4"/>
        <v/>
      </c>
      <c r="B43" s="106"/>
      <c r="C43" s="107"/>
      <c r="D43" s="77" t="str">
        <f t="shared" si="5"/>
        <v/>
      </c>
      <c r="E43" s="75" t="str">
        <f t="shared" si="0"/>
        <v/>
      </c>
      <c r="F43" s="75" t="str">
        <f t="shared" si="1"/>
        <v/>
      </c>
      <c r="G43" s="75" t="str">
        <f t="shared" si="2"/>
        <v/>
      </c>
      <c r="H43" s="76" t="str">
        <f t="shared" si="3"/>
        <v/>
      </c>
      <c r="Z43" s="81" t="s">
        <v>64</v>
      </c>
      <c r="AA43" s="82">
        <v>7.8390000000000004</v>
      </c>
    </row>
    <row r="44" spans="1:27" ht="16.5" thickBot="1" x14ac:dyDescent="0.3">
      <c r="A44" s="31" t="str">
        <f t="shared" si="4"/>
        <v/>
      </c>
      <c r="B44" s="106"/>
      <c r="C44" s="107"/>
      <c r="D44" s="77" t="str">
        <f t="shared" si="5"/>
        <v/>
      </c>
      <c r="E44" s="75" t="str">
        <f t="shared" si="0"/>
        <v/>
      </c>
      <c r="F44" s="75" t="str">
        <f t="shared" si="1"/>
        <v/>
      </c>
      <c r="G44" s="75" t="str">
        <f t="shared" si="2"/>
        <v/>
      </c>
      <c r="H44" s="76" t="str">
        <f t="shared" si="3"/>
        <v/>
      </c>
      <c r="Z44" s="81" t="s">
        <v>65</v>
      </c>
      <c r="AA44" s="82">
        <v>7.9039999999999999</v>
      </c>
    </row>
    <row r="45" spans="1:27" ht="16.5" thickBot="1" x14ac:dyDescent="0.3">
      <c r="A45" s="31" t="str">
        <f t="shared" si="4"/>
        <v/>
      </c>
      <c r="B45" s="106"/>
      <c r="C45" s="107"/>
      <c r="D45" s="77" t="str">
        <f t="shared" si="5"/>
        <v/>
      </c>
      <c r="E45" s="75" t="str">
        <f t="shared" si="0"/>
        <v/>
      </c>
      <c r="F45" s="75" t="str">
        <f t="shared" si="1"/>
        <v/>
      </c>
      <c r="G45" s="75" t="str">
        <f t="shared" si="2"/>
        <v/>
      </c>
      <c r="H45" s="76" t="str">
        <f t="shared" si="3"/>
        <v/>
      </c>
      <c r="Z45" s="81" t="s">
        <v>66</v>
      </c>
      <c r="AA45" s="82">
        <v>7.9169999999999998</v>
      </c>
    </row>
    <row r="46" spans="1:27" ht="16.5" thickBot="1" x14ac:dyDescent="0.3">
      <c r="A46" s="31" t="str">
        <f t="shared" si="4"/>
        <v/>
      </c>
      <c r="B46" s="106"/>
      <c r="C46" s="107"/>
      <c r="D46" s="77" t="str">
        <f t="shared" si="5"/>
        <v/>
      </c>
      <c r="E46" s="75" t="str">
        <f t="shared" si="0"/>
        <v/>
      </c>
      <c r="F46" s="75" t="str">
        <f t="shared" si="1"/>
        <v/>
      </c>
      <c r="G46" s="75" t="str">
        <f t="shared" si="2"/>
        <v/>
      </c>
      <c r="H46" s="76" t="str">
        <f t="shared" si="3"/>
        <v/>
      </c>
      <c r="Z46" s="81" t="s">
        <v>67</v>
      </c>
      <c r="AA46" s="82">
        <v>7.9829999999999997</v>
      </c>
    </row>
    <row r="47" spans="1:27" ht="16.5" thickBot="1" x14ac:dyDescent="0.3">
      <c r="A47" s="31" t="str">
        <f t="shared" si="4"/>
        <v/>
      </c>
      <c r="B47" s="106"/>
      <c r="C47" s="107"/>
      <c r="D47" s="77" t="str">
        <f t="shared" si="5"/>
        <v/>
      </c>
      <c r="E47" s="75" t="str">
        <f t="shared" si="0"/>
        <v/>
      </c>
      <c r="F47" s="75" t="str">
        <f t="shared" si="1"/>
        <v/>
      </c>
      <c r="G47" s="75" t="str">
        <f t="shared" si="2"/>
        <v/>
      </c>
      <c r="H47" s="76" t="str">
        <f t="shared" si="3"/>
        <v/>
      </c>
      <c r="Z47" s="81" t="s">
        <v>68</v>
      </c>
      <c r="AA47" s="82">
        <v>7.9960000000000004</v>
      </c>
    </row>
    <row r="48" spans="1:27" ht="16.5" thickBot="1" x14ac:dyDescent="0.3">
      <c r="A48" s="31" t="str">
        <f t="shared" si="4"/>
        <v/>
      </c>
      <c r="B48" s="106"/>
      <c r="C48" s="107"/>
      <c r="D48" s="77" t="str">
        <f t="shared" si="5"/>
        <v/>
      </c>
      <c r="E48" s="75" t="str">
        <f t="shared" si="0"/>
        <v/>
      </c>
      <c r="F48" s="75" t="str">
        <f t="shared" si="1"/>
        <v/>
      </c>
      <c r="G48" s="75" t="str">
        <f t="shared" si="2"/>
        <v/>
      </c>
      <c r="H48" s="76" t="str">
        <f t="shared" si="3"/>
        <v/>
      </c>
      <c r="Z48" s="81" t="s">
        <v>69</v>
      </c>
      <c r="AA48" s="82">
        <v>8.0630000000000006</v>
      </c>
    </row>
    <row r="49" spans="1:27" ht="16.5" thickBot="1" x14ac:dyDescent="0.3">
      <c r="A49" s="31" t="str">
        <f t="shared" si="4"/>
        <v/>
      </c>
      <c r="B49" s="106"/>
      <c r="C49" s="107"/>
      <c r="D49" s="77" t="str">
        <f t="shared" si="5"/>
        <v/>
      </c>
      <c r="E49" s="75" t="str">
        <f t="shared" si="0"/>
        <v/>
      </c>
      <c r="F49" s="75" t="str">
        <f t="shared" si="1"/>
        <v/>
      </c>
      <c r="G49" s="75" t="str">
        <f t="shared" si="2"/>
        <v/>
      </c>
      <c r="H49" s="76" t="str">
        <f t="shared" si="3"/>
        <v/>
      </c>
      <c r="Z49" s="81" t="s">
        <v>70</v>
      </c>
      <c r="AA49" s="82">
        <v>8.0760000000000005</v>
      </c>
    </row>
    <row r="50" spans="1:27" ht="16.5" thickBot="1" x14ac:dyDescent="0.3">
      <c r="A50" s="31" t="str">
        <f t="shared" si="4"/>
        <v/>
      </c>
      <c r="B50" s="106"/>
      <c r="C50" s="107"/>
      <c r="D50" s="77" t="str">
        <f t="shared" si="5"/>
        <v/>
      </c>
      <c r="E50" s="75" t="str">
        <f t="shared" si="0"/>
        <v/>
      </c>
      <c r="F50" s="75" t="str">
        <f t="shared" si="1"/>
        <v/>
      </c>
      <c r="G50" s="75" t="str">
        <f t="shared" si="2"/>
        <v/>
      </c>
      <c r="H50" s="76" t="str">
        <f t="shared" si="3"/>
        <v/>
      </c>
      <c r="Z50" s="81" t="s">
        <v>71</v>
      </c>
      <c r="AA50" s="82">
        <v>8.1440000000000001</v>
      </c>
    </row>
    <row r="51" spans="1:27" ht="16.5" thickBot="1" x14ac:dyDescent="0.3">
      <c r="A51" s="31" t="str">
        <f t="shared" si="4"/>
        <v/>
      </c>
      <c r="B51" s="106"/>
      <c r="C51" s="107"/>
      <c r="D51" s="77" t="str">
        <f t="shared" si="5"/>
        <v/>
      </c>
      <c r="E51" s="75" t="str">
        <f t="shared" si="0"/>
        <v/>
      </c>
      <c r="F51" s="75" t="str">
        <f t="shared" si="1"/>
        <v/>
      </c>
      <c r="G51" s="75" t="str">
        <f t="shared" si="2"/>
        <v/>
      </c>
      <c r="H51" s="76" t="str">
        <f t="shared" si="3"/>
        <v/>
      </c>
      <c r="Z51" s="81" t="s">
        <v>72</v>
      </c>
      <c r="AA51" s="82">
        <v>8.157</v>
      </c>
    </row>
    <row r="52" spans="1:27" ht="16.5" thickBot="1" x14ac:dyDescent="0.3">
      <c r="A52" s="31" t="str">
        <f t="shared" si="4"/>
        <v/>
      </c>
      <c r="B52" s="106"/>
      <c r="C52" s="107"/>
      <c r="D52" s="77" t="str">
        <f t="shared" si="5"/>
        <v/>
      </c>
      <c r="E52" s="75" t="str">
        <f t="shared" si="0"/>
        <v/>
      </c>
      <c r="F52" s="75" t="str">
        <f t="shared" si="1"/>
        <v/>
      </c>
      <c r="G52" s="75" t="str">
        <f t="shared" si="2"/>
        <v/>
      </c>
      <c r="H52" s="76" t="str">
        <f t="shared" si="3"/>
        <v/>
      </c>
      <c r="Z52" s="81" t="s">
        <v>73</v>
      </c>
      <c r="AA52" s="82">
        <v>8.1649999999999991</v>
      </c>
    </row>
    <row r="53" spans="1:27" ht="16.5" thickBot="1" x14ac:dyDescent="0.3">
      <c r="A53" s="31" t="str">
        <f t="shared" si="4"/>
        <v/>
      </c>
      <c r="B53" s="106"/>
      <c r="C53" s="107"/>
      <c r="D53" s="77" t="str">
        <f t="shared" si="5"/>
        <v/>
      </c>
      <c r="E53" s="75" t="str">
        <f t="shared" si="0"/>
        <v/>
      </c>
      <c r="F53" s="75" t="str">
        <f t="shared" si="1"/>
        <v/>
      </c>
      <c r="G53" s="75" t="str">
        <f t="shared" si="2"/>
        <v/>
      </c>
      <c r="H53" s="76" t="str">
        <f t="shared" si="3"/>
        <v/>
      </c>
      <c r="Z53" s="81" t="s">
        <v>74</v>
      </c>
      <c r="AA53" s="82">
        <v>8.173</v>
      </c>
    </row>
    <row r="54" spans="1:27" ht="16.5" thickBot="1" x14ac:dyDescent="0.3">
      <c r="A54" s="31" t="str">
        <f t="shared" si="4"/>
        <v/>
      </c>
      <c r="B54" s="106"/>
      <c r="C54" s="107"/>
      <c r="D54" s="77" t="str">
        <f t="shared" si="5"/>
        <v/>
      </c>
      <c r="E54" s="75" t="str">
        <f t="shared" si="0"/>
        <v/>
      </c>
      <c r="F54" s="75" t="str">
        <f t="shared" si="1"/>
        <v/>
      </c>
      <c r="G54" s="75" t="str">
        <f t="shared" si="2"/>
        <v/>
      </c>
      <c r="H54" s="76" t="str">
        <f t="shared" si="3"/>
        <v/>
      </c>
      <c r="Z54" s="81" t="s">
        <v>75</v>
      </c>
      <c r="AA54" s="82">
        <v>8.1809999999999992</v>
      </c>
    </row>
    <row r="55" spans="1:27" ht="16.5" thickBot="1" x14ac:dyDescent="0.3">
      <c r="A55" s="31" t="str">
        <f t="shared" si="4"/>
        <v/>
      </c>
      <c r="B55" s="106"/>
      <c r="C55" s="107"/>
      <c r="D55" s="77" t="str">
        <f t="shared" si="5"/>
        <v/>
      </c>
      <c r="E55" s="75" t="str">
        <f t="shared" si="0"/>
        <v/>
      </c>
      <c r="F55" s="75" t="str">
        <f t="shared" si="1"/>
        <v/>
      </c>
      <c r="G55" s="75" t="str">
        <f t="shared" si="2"/>
        <v/>
      </c>
      <c r="H55" s="76" t="str">
        <f t="shared" si="3"/>
        <v/>
      </c>
      <c r="Z55" s="81" t="s">
        <v>76</v>
      </c>
      <c r="AA55" s="82">
        <v>8.1890000000000001</v>
      </c>
    </row>
    <row r="56" spans="1:27" ht="16.5" thickBot="1" x14ac:dyDescent="0.3">
      <c r="A56" s="31" t="str">
        <f t="shared" si="4"/>
        <v/>
      </c>
      <c r="B56" s="106"/>
      <c r="C56" s="107"/>
      <c r="D56" s="77" t="str">
        <f t="shared" si="5"/>
        <v/>
      </c>
      <c r="E56" s="75" t="str">
        <f t="shared" si="0"/>
        <v/>
      </c>
      <c r="F56" s="75" t="str">
        <f t="shared" si="1"/>
        <v/>
      </c>
      <c r="G56" s="75" t="str">
        <f t="shared" si="2"/>
        <v/>
      </c>
      <c r="H56" s="76" t="str">
        <f t="shared" si="3"/>
        <v/>
      </c>
      <c r="Z56" s="81" t="s">
        <v>77</v>
      </c>
      <c r="AA56" s="82">
        <v>8.1969999999999992</v>
      </c>
    </row>
    <row r="57" spans="1:27" ht="16.5" thickBot="1" x14ac:dyDescent="0.3">
      <c r="A57" s="31" t="str">
        <f t="shared" si="4"/>
        <v/>
      </c>
      <c r="B57" s="106"/>
      <c r="C57" s="107"/>
      <c r="D57" s="77" t="str">
        <f t="shared" si="5"/>
        <v/>
      </c>
      <c r="E57" s="75" t="str">
        <f t="shared" si="0"/>
        <v/>
      </c>
      <c r="F57" s="75" t="str">
        <f t="shared" si="1"/>
        <v/>
      </c>
      <c r="G57" s="75" t="str">
        <f t="shared" si="2"/>
        <v/>
      </c>
      <c r="H57" s="76" t="str">
        <f t="shared" si="3"/>
        <v/>
      </c>
      <c r="Z57" s="81" t="s">
        <v>78</v>
      </c>
      <c r="AA57" s="82">
        <v>8.2050000000000001</v>
      </c>
    </row>
    <row r="58" spans="1:27" ht="16.5" thickBot="1" x14ac:dyDescent="0.3">
      <c r="A58" s="31" t="str">
        <f t="shared" si="4"/>
        <v/>
      </c>
      <c r="B58" s="106"/>
      <c r="C58" s="107"/>
      <c r="D58" s="77" t="str">
        <f t="shared" si="5"/>
        <v/>
      </c>
      <c r="E58" s="75" t="str">
        <f t="shared" si="0"/>
        <v/>
      </c>
      <c r="F58" s="75" t="str">
        <f t="shared" si="1"/>
        <v/>
      </c>
      <c r="G58" s="75" t="str">
        <f t="shared" si="2"/>
        <v/>
      </c>
      <c r="H58" s="76" t="str">
        <f t="shared" si="3"/>
        <v/>
      </c>
      <c r="Z58" s="81" t="s">
        <v>79</v>
      </c>
      <c r="AA58" s="82">
        <v>8.2129999999999992</v>
      </c>
    </row>
    <row r="59" spans="1:27" ht="16.5" thickBot="1" x14ac:dyDescent="0.3">
      <c r="A59" s="31" t="str">
        <f t="shared" si="4"/>
        <v/>
      </c>
      <c r="B59" s="106"/>
      <c r="C59" s="107"/>
      <c r="D59" s="77" t="str">
        <f t="shared" si="5"/>
        <v/>
      </c>
      <c r="E59" s="75" t="str">
        <f t="shared" si="0"/>
        <v/>
      </c>
      <c r="F59" s="75" t="str">
        <f t="shared" si="1"/>
        <v/>
      </c>
      <c r="G59" s="75" t="str">
        <f t="shared" si="2"/>
        <v/>
      </c>
      <c r="H59" s="76" t="str">
        <f t="shared" si="3"/>
        <v/>
      </c>
      <c r="Z59" s="81" t="s">
        <v>80</v>
      </c>
      <c r="AA59" s="82">
        <v>8.2210000000000001</v>
      </c>
    </row>
    <row r="60" spans="1:27" ht="16.5" thickBot="1" x14ac:dyDescent="0.3">
      <c r="A60" s="31" t="str">
        <f t="shared" si="4"/>
        <v/>
      </c>
      <c r="B60" s="106"/>
      <c r="C60" s="107"/>
      <c r="D60" s="77" t="str">
        <f t="shared" si="5"/>
        <v/>
      </c>
      <c r="E60" s="75" t="str">
        <f t="shared" si="0"/>
        <v/>
      </c>
      <c r="F60" s="75" t="str">
        <f t="shared" si="1"/>
        <v/>
      </c>
      <c r="G60" s="75" t="str">
        <f t="shared" si="2"/>
        <v/>
      </c>
      <c r="H60" s="76" t="str">
        <f t="shared" si="3"/>
        <v/>
      </c>
      <c r="Z60" s="81" t="s">
        <v>81</v>
      </c>
      <c r="AA60" s="82">
        <v>8.2289999999999992</v>
      </c>
    </row>
    <row r="61" spans="1:27" ht="16.5" thickBot="1" x14ac:dyDescent="0.3">
      <c r="A61" s="31" t="str">
        <f t="shared" si="4"/>
        <v/>
      </c>
      <c r="B61" s="106"/>
      <c r="C61" s="107"/>
      <c r="D61" s="77" t="str">
        <f t="shared" si="5"/>
        <v/>
      </c>
      <c r="E61" s="75" t="str">
        <f t="shared" si="0"/>
        <v/>
      </c>
      <c r="F61" s="75" t="str">
        <f t="shared" si="1"/>
        <v/>
      </c>
      <c r="G61" s="75" t="str">
        <f t="shared" si="2"/>
        <v/>
      </c>
      <c r="H61" s="76" t="str">
        <f t="shared" si="3"/>
        <v/>
      </c>
      <c r="Z61" s="81" t="s">
        <v>82</v>
      </c>
      <c r="AA61" s="82">
        <v>8.2370000000000001</v>
      </c>
    </row>
    <row r="62" spans="1:27" ht="16.5" thickBot="1" x14ac:dyDescent="0.3">
      <c r="A62" s="31" t="str">
        <f t="shared" si="4"/>
        <v/>
      </c>
      <c r="B62" s="106"/>
      <c r="C62" s="107"/>
      <c r="D62" s="77" t="str">
        <f t="shared" si="5"/>
        <v/>
      </c>
      <c r="E62" s="75" t="str">
        <f t="shared" si="0"/>
        <v/>
      </c>
      <c r="F62" s="75" t="str">
        <f t="shared" si="1"/>
        <v/>
      </c>
      <c r="G62" s="75" t="str">
        <f t="shared" si="2"/>
        <v/>
      </c>
      <c r="H62" s="76" t="str">
        <f t="shared" si="3"/>
        <v/>
      </c>
      <c r="Z62" s="81" t="s">
        <v>83</v>
      </c>
      <c r="AA62" s="82">
        <v>8.2620000000000005</v>
      </c>
    </row>
    <row r="63" spans="1:27" ht="16.5" thickBot="1" x14ac:dyDescent="0.3">
      <c r="A63" s="31" t="str">
        <f t="shared" si="4"/>
        <v/>
      </c>
      <c r="B63" s="106"/>
      <c r="C63" s="107"/>
      <c r="D63" s="77" t="str">
        <f t="shared" si="5"/>
        <v/>
      </c>
      <c r="E63" s="75" t="str">
        <f t="shared" si="0"/>
        <v/>
      </c>
      <c r="F63" s="75" t="str">
        <f t="shared" si="1"/>
        <v/>
      </c>
      <c r="G63" s="75" t="str">
        <f t="shared" si="2"/>
        <v/>
      </c>
      <c r="H63" s="76" t="str">
        <f t="shared" si="3"/>
        <v/>
      </c>
      <c r="Z63" s="81" t="s">
        <v>84</v>
      </c>
      <c r="AA63" s="82">
        <v>8.2870000000000008</v>
      </c>
    </row>
    <row r="64" spans="1:27" ht="16.5" thickBot="1" x14ac:dyDescent="0.3">
      <c r="A64" s="31" t="str">
        <f t="shared" si="4"/>
        <v/>
      </c>
      <c r="B64" s="106"/>
      <c r="C64" s="107"/>
      <c r="D64" s="77" t="str">
        <f t="shared" si="5"/>
        <v/>
      </c>
      <c r="E64" s="75" t="str">
        <f t="shared" si="0"/>
        <v/>
      </c>
      <c r="F64" s="75" t="str">
        <f t="shared" si="1"/>
        <v/>
      </c>
      <c r="G64" s="75" t="str">
        <f t="shared" si="2"/>
        <v/>
      </c>
      <c r="H64" s="76" t="str">
        <f t="shared" si="3"/>
        <v/>
      </c>
      <c r="Z64" s="81" t="s">
        <v>85</v>
      </c>
      <c r="AA64" s="82">
        <v>8.3119999999999994</v>
      </c>
    </row>
    <row r="65" spans="1:27" ht="16.5" thickBot="1" x14ac:dyDescent="0.3">
      <c r="A65" s="31" t="str">
        <f t="shared" si="4"/>
        <v/>
      </c>
      <c r="B65" s="106"/>
      <c r="C65" s="107"/>
      <c r="D65" s="77" t="str">
        <f t="shared" si="5"/>
        <v/>
      </c>
      <c r="E65" s="75" t="str">
        <f t="shared" si="0"/>
        <v/>
      </c>
      <c r="F65" s="75" t="str">
        <f t="shared" si="1"/>
        <v/>
      </c>
      <c r="G65" s="75" t="str">
        <f t="shared" si="2"/>
        <v/>
      </c>
      <c r="H65" s="76" t="str">
        <f t="shared" si="3"/>
        <v/>
      </c>
      <c r="Z65" s="81" t="s">
        <v>86</v>
      </c>
      <c r="AA65" s="82">
        <v>8.3369999999999997</v>
      </c>
    </row>
    <row r="66" spans="1:27" ht="16.5" thickBot="1" x14ac:dyDescent="0.3">
      <c r="A66" s="31" t="str">
        <f t="shared" si="4"/>
        <v/>
      </c>
      <c r="B66" s="106"/>
      <c r="C66" s="107"/>
      <c r="D66" s="77" t="str">
        <f t="shared" si="5"/>
        <v/>
      </c>
      <c r="E66" s="75" t="str">
        <f t="shared" si="0"/>
        <v/>
      </c>
      <c r="F66" s="75" t="str">
        <f t="shared" si="1"/>
        <v/>
      </c>
      <c r="G66" s="75" t="str">
        <f t="shared" si="2"/>
        <v/>
      </c>
      <c r="H66" s="76" t="str">
        <f t="shared" si="3"/>
        <v/>
      </c>
      <c r="Z66" s="81" t="s">
        <v>87</v>
      </c>
      <c r="AA66" s="82">
        <v>8.3620000000000001</v>
      </c>
    </row>
    <row r="67" spans="1:27" ht="16.5" thickBot="1" x14ac:dyDescent="0.3">
      <c r="A67" s="31" t="str">
        <f t="shared" si="4"/>
        <v/>
      </c>
      <c r="B67" s="106"/>
      <c r="C67" s="107"/>
      <c r="D67" s="77" t="str">
        <f t="shared" si="5"/>
        <v/>
      </c>
      <c r="E67" s="75" t="str">
        <f t="shared" si="0"/>
        <v/>
      </c>
      <c r="F67" s="75" t="str">
        <f t="shared" si="1"/>
        <v/>
      </c>
      <c r="G67" s="75" t="str">
        <f t="shared" si="2"/>
        <v/>
      </c>
      <c r="H67" s="76" t="str">
        <f t="shared" si="3"/>
        <v/>
      </c>
      <c r="Z67" s="81" t="s">
        <v>88</v>
      </c>
      <c r="AA67" s="82">
        <v>8.3870000000000005</v>
      </c>
    </row>
    <row r="68" spans="1:27" ht="16.5" thickBot="1" x14ac:dyDescent="0.3">
      <c r="A68" s="31" t="str">
        <f t="shared" si="4"/>
        <v/>
      </c>
      <c r="B68" s="106"/>
      <c r="C68" s="107"/>
      <c r="D68" s="77" t="str">
        <f t="shared" si="5"/>
        <v/>
      </c>
      <c r="E68" s="75" t="str">
        <f t="shared" ref="E68:E102" si="6">IF(D68="","",COS(D68))</f>
        <v/>
      </c>
      <c r="F68" s="75" t="str">
        <f t="shared" ref="F68:F102" si="7">IF(E68="","",SIN(D68))</f>
        <v/>
      </c>
      <c r="G68" s="75" t="str">
        <f t="shared" ref="G68:G102" si="8">IF(D68="","",C68*E68)</f>
        <v/>
      </c>
      <c r="H68" s="76" t="str">
        <f t="shared" ref="H68:H102" si="9">IF(D68="","",C68*F68)</f>
        <v/>
      </c>
      <c r="Z68" s="81" t="s">
        <v>89</v>
      </c>
      <c r="AA68" s="82">
        <v>8.4120000000000008</v>
      </c>
    </row>
    <row r="69" spans="1:27" ht="16.5" thickBot="1" x14ac:dyDescent="0.3">
      <c r="A69" s="31" t="str">
        <f t="shared" ref="A69:A102" si="10">IF(C69="","",ROW(C67))</f>
        <v/>
      </c>
      <c r="B69" s="106"/>
      <c r="C69" s="107"/>
      <c r="D69" s="77" t="str">
        <f t="shared" ref="D69:D102" si="11">IF(C69="","",(2*PI()/$L$1)+D68)</f>
        <v/>
      </c>
      <c r="E69" s="75" t="str">
        <f t="shared" si="6"/>
        <v/>
      </c>
      <c r="F69" s="75" t="str">
        <f t="shared" si="7"/>
        <v/>
      </c>
      <c r="G69" s="75" t="str">
        <f t="shared" si="8"/>
        <v/>
      </c>
      <c r="H69" s="76" t="str">
        <f t="shared" si="9"/>
        <v/>
      </c>
      <c r="Z69" s="81" t="s">
        <v>90</v>
      </c>
      <c r="AA69" s="82">
        <v>8.4369999999999994</v>
      </c>
    </row>
    <row r="70" spans="1:27" ht="16.5" thickBot="1" x14ac:dyDescent="0.3">
      <c r="A70" s="31" t="str">
        <f t="shared" si="10"/>
        <v/>
      </c>
      <c r="B70" s="106"/>
      <c r="C70" s="107"/>
      <c r="D70" s="77" t="str">
        <f t="shared" si="11"/>
        <v/>
      </c>
      <c r="E70" s="75" t="str">
        <f t="shared" si="6"/>
        <v/>
      </c>
      <c r="F70" s="75" t="str">
        <f t="shared" si="7"/>
        <v/>
      </c>
      <c r="G70" s="75" t="str">
        <f t="shared" si="8"/>
        <v/>
      </c>
      <c r="H70" s="76" t="str">
        <f t="shared" si="9"/>
        <v/>
      </c>
      <c r="Z70" s="81" t="s">
        <v>91</v>
      </c>
      <c r="AA70" s="82">
        <v>8.4619999999999997</v>
      </c>
    </row>
    <row r="71" spans="1:27" ht="16.5" thickBot="1" x14ac:dyDescent="0.3">
      <c r="A71" s="31" t="str">
        <f t="shared" si="10"/>
        <v/>
      </c>
      <c r="B71" s="106"/>
      <c r="C71" s="107"/>
      <c r="D71" s="77" t="str">
        <f t="shared" si="11"/>
        <v/>
      </c>
      <c r="E71" s="75" t="str">
        <f t="shared" si="6"/>
        <v/>
      </c>
      <c r="F71" s="75" t="str">
        <f t="shared" si="7"/>
        <v/>
      </c>
      <c r="G71" s="75" t="str">
        <f t="shared" si="8"/>
        <v/>
      </c>
      <c r="H71" s="76" t="str">
        <f t="shared" si="9"/>
        <v/>
      </c>
      <c r="Z71" s="81" t="s">
        <v>92</v>
      </c>
      <c r="AA71" s="82">
        <v>8.4870000000000001</v>
      </c>
    </row>
    <row r="72" spans="1:27" ht="16.5" thickBot="1" x14ac:dyDescent="0.3">
      <c r="A72" s="31" t="str">
        <f t="shared" si="10"/>
        <v/>
      </c>
      <c r="B72" s="106"/>
      <c r="C72" s="107"/>
      <c r="D72" s="77" t="str">
        <f t="shared" si="11"/>
        <v/>
      </c>
      <c r="E72" s="75" t="str">
        <f t="shared" si="6"/>
        <v/>
      </c>
      <c r="F72" s="75" t="str">
        <f t="shared" si="7"/>
        <v/>
      </c>
      <c r="G72" s="75" t="str">
        <f t="shared" si="8"/>
        <v/>
      </c>
      <c r="H72" s="76" t="str">
        <f t="shared" si="9"/>
        <v/>
      </c>
      <c r="Z72" s="81" t="s">
        <v>93</v>
      </c>
      <c r="AA72" s="82">
        <v>8.5120000000000005</v>
      </c>
    </row>
    <row r="73" spans="1:27" ht="16.5" thickBot="1" x14ac:dyDescent="0.3">
      <c r="A73" s="31" t="str">
        <f t="shared" si="10"/>
        <v/>
      </c>
      <c r="B73" s="106"/>
      <c r="C73" s="107"/>
      <c r="D73" s="77" t="str">
        <f t="shared" si="11"/>
        <v/>
      </c>
      <c r="E73" s="75" t="str">
        <f t="shared" si="6"/>
        <v/>
      </c>
      <c r="F73" s="75" t="str">
        <f t="shared" si="7"/>
        <v/>
      </c>
      <c r="G73" s="75" t="str">
        <f t="shared" si="8"/>
        <v/>
      </c>
      <c r="H73" s="76" t="str">
        <f t="shared" si="9"/>
        <v/>
      </c>
      <c r="Z73" s="81" t="s">
        <v>94</v>
      </c>
      <c r="AA73" s="82">
        <v>8.5380000000000003</v>
      </c>
    </row>
    <row r="74" spans="1:27" ht="16.5" thickBot="1" x14ac:dyDescent="0.3">
      <c r="A74" s="31" t="str">
        <f t="shared" si="10"/>
        <v/>
      </c>
      <c r="B74" s="106"/>
      <c r="C74" s="107"/>
      <c r="D74" s="77" t="str">
        <f t="shared" si="11"/>
        <v/>
      </c>
      <c r="E74" s="75" t="str">
        <f t="shared" si="6"/>
        <v/>
      </c>
      <c r="F74" s="75" t="str">
        <f t="shared" si="7"/>
        <v/>
      </c>
      <c r="G74" s="75" t="str">
        <f t="shared" si="8"/>
        <v/>
      </c>
      <c r="H74" s="76" t="str">
        <f t="shared" si="9"/>
        <v/>
      </c>
      <c r="Z74" s="81" t="s">
        <v>95</v>
      </c>
      <c r="AA74" s="82">
        <v>8.5640000000000001</v>
      </c>
    </row>
    <row r="75" spans="1:27" ht="16.5" thickBot="1" x14ac:dyDescent="0.3">
      <c r="A75" s="31" t="str">
        <f t="shared" si="10"/>
        <v/>
      </c>
      <c r="B75" s="106"/>
      <c r="C75" s="107"/>
      <c r="D75" s="77" t="str">
        <f t="shared" si="11"/>
        <v/>
      </c>
      <c r="E75" s="75" t="str">
        <f t="shared" si="6"/>
        <v/>
      </c>
      <c r="F75" s="75" t="str">
        <f t="shared" si="7"/>
        <v/>
      </c>
      <c r="G75" s="75" t="str">
        <f t="shared" si="8"/>
        <v/>
      </c>
      <c r="H75" s="76" t="str">
        <f t="shared" si="9"/>
        <v/>
      </c>
      <c r="Z75" s="81" t="s">
        <v>96</v>
      </c>
      <c r="AA75" s="82">
        <v>8.59</v>
      </c>
    </row>
    <row r="76" spans="1:27" ht="16.5" thickBot="1" x14ac:dyDescent="0.3">
      <c r="A76" s="31" t="str">
        <f t="shared" si="10"/>
        <v/>
      </c>
      <c r="B76" s="106"/>
      <c r="C76" s="107"/>
      <c r="D76" s="77" t="str">
        <f t="shared" si="11"/>
        <v/>
      </c>
      <c r="E76" s="75" t="str">
        <f t="shared" si="6"/>
        <v/>
      </c>
      <c r="F76" s="75" t="str">
        <f t="shared" si="7"/>
        <v/>
      </c>
      <c r="G76" s="75" t="str">
        <f t="shared" si="8"/>
        <v/>
      </c>
      <c r="H76" s="76" t="str">
        <f t="shared" si="9"/>
        <v/>
      </c>
      <c r="Z76" s="81" t="s">
        <v>97</v>
      </c>
      <c r="AA76" s="82">
        <v>8.6159999999999997</v>
      </c>
    </row>
    <row r="77" spans="1:27" ht="16.5" thickBot="1" x14ac:dyDescent="0.3">
      <c r="A77" s="31" t="str">
        <f t="shared" si="10"/>
        <v/>
      </c>
      <c r="B77" s="106"/>
      <c r="C77" s="107"/>
      <c r="D77" s="77" t="str">
        <f t="shared" si="11"/>
        <v/>
      </c>
      <c r="E77" s="75" t="str">
        <f t="shared" si="6"/>
        <v/>
      </c>
      <c r="F77" s="75" t="str">
        <f t="shared" si="7"/>
        <v/>
      </c>
      <c r="G77" s="75" t="str">
        <f t="shared" si="8"/>
        <v/>
      </c>
      <c r="H77" s="76" t="str">
        <f t="shared" si="9"/>
        <v/>
      </c>
      <c r="Z77" s="81" t="s">
        <v>98</v>
      </c>
      <c r="AA77" s="82">
        <v>8.6419999999999995</v>
      </c>
    </row>
    <row r="78" spans="1:27" ht="16.5" thickBot="1" x14ac:dyDescent="0.3">
      <c r="A78" s="31" t="str">
        <f t="shared" si="10"/>
        <v/>
      </c>
      <c r="B78" s="106"/>
      <c r="C78" s="107"/>
      <c r="D78" s="77" t="str">
        <f t="shared" si="11"/>
        <v/>
      </c>
      <c r="E78" s="75" t="str">
        <f t="shared" si="6"/>
        <v/>
      </c>
      <c r="F78" s="75" t="str">
        <f t="shared" si="7"/>
        <v/>
      </c>
      <c r="G78" s="75" t="str">
        <f t="shared" si="8"/>
        <v/>
      </c>
      <c r="H78" s="76" t="str">
        <f t="shared" si="9"/>
        <v/>
      </c>
      <c r="Z78" s="81" t="s">
        <v>99</v>
      </c>
      <c r="AA78" s="82">
        <v>8.6679999999999993</v>
      </c>
    </row>
    <row r="79" spans="1:27" ht="16.5" thickBot="1" x14ac:dyDescent="0.3">
      <c r="A79" s="31" t="str">
        <f t="shared" si="10"/>
        <v/>
      </c>
      <c r="B79" s="106"/>
      <c r="C79" s="107"/>
      <c r="D79" s="77" t="str">
        <f t="shared" si="11"/>
        <v/>
      </c>
      <c r="E79" s="75" t="str">
        <f t="shared" si="6"/>
        <v/>
      </c>
      <c r="F79" s="75" t="str">
        <f t="shared" si="7"/>
        <v/>
      </c>
      <c r="G79" s="75" t="str">
        <f t="shared" si="8"/>
        <v/>
      </c>
      <c r="H79" s="76" t="str">
        <f t="shared" si="9"/>
        <v/>
      </c>
      <c r="Z79" s="81" t="s">
        <v>100</v>
      </c>
      <c r="AA79" s="82">
        <v>8.6940000000000008</v>
      </c>
    </row>
    <row r="80" spans="1:27" ht="16.5" thickBot="1" x14ac:dyDescent="0.3">
      <c r="A80" s="31" t="str">
        <f t="shared" si="10"/>
        <v/>
      </c>
      <c r="B80" s="106"/>
      <c r="C80" s="107"/>
      <c r="D80" s="77" t="str">
        <f t="shared" si="11"/>
        <v/>
      </c>
      <c r="E80" s="75" t="str">
        <f t="shared" si="6"/>
        <v/>
      </c>
      <c r="F80" s="75" t="str">
        <f t="shared" si="7"/>
        <v/>
      </c>
      <c r="G80" s="75" t="str">
        <f t="shared" si="8"/>
        <v/>
      </c>
      <c r="H80" s="76" t="str">
        <f t="shared" si="9"/>
        <v/>
      </c>
      <c r="Z80" s="81" t="s">
        <v>101</v>
      </c>
      <c r="AA80" s="82">
        <v>8.7200000000000006</v>
      </c>
    </row>
    <row r="81" spans="1:27" ht="16.5" thickBot="1" x14ac:dyDescent="0.3">
      <c r="A81" s="31" t="str">
        <f t="shared" si="10"/>
        <v/>
      </c>
      <c r="B81" s="106"/>
      <c r="C81" s="107"/>
      <c r="D81" s="77" t="str">
        <f t="shared" si="11"/>
        <v/>
      </c>
      <c r="E81" s="75" t="str">
        <f t="shared" si="6"/>
        <v/>
      </c>
      <c r="F81" s="75" t="str">
        <f t="shared" si="7"/>
        <v/>
      </c>
      <c r="G81" s="75" t="str">
        <f t="shared" si="8"/>
        <v/>
      </c>
      <c r="H81" s="76" t="str">
        <f t="shared" si="9"/>
        <v/>
      </c>
      <c r="Z81" s="81" t="s">
        <v>102</v>
      </c>
      <c r="AA81" s="82">
        <v>8.7460000000000004</v>
      </c>
    </row>
    <row r="82" spans="1:27" ht="16.5" thickBot="1" x14ac:dyDescent="0.3">
      <c r="A82" s="31" t="str">
        <f t="shared" si="10"/>
        <v/>
      </c>
      <c r="B82" s="106"/>
      <c r="C82" s="107"/>
      <c r="D82" s="77" t="str">
        <f t="shared" si="11"/>
        <v/>
      </c>
      <c r="E82" s="75" t="str">
        <f t="shared" si="6"/>
        <v/>
      </c>
      <c r="F82" s="75" t="str">
        <f t="shared" si="7"/>
        <v/>
      </c>
      <c r="G82" s="75" t="str">
        <f t="shared" si="8"/>
        <v/>
      </c>
      <c r="H82" s="76" t="str">
        <f t="shared" si="9"/>
        <v/>
      </c>
      <c r="Z82" s="81" t="s">
        <v>103</v>
      </c>
      <c r="AA82" s="82">
        <v>8.7720000000000002</v>
      </c>
    </row>
    <row r="83" spans="1:27" ht="16.5" thickBot="1" x14ac:dyDescent="0.3">
      <c r="A83" s="31" t="str">
        <f t="shared" si="10"/>
        <v/>
      </c>
      <c r="B83" s="106"/>
      <c r="C83" s="107"/>
      <c r="D83" s="77" t="str">
        <f t="shared" si="11"/>
        <v/>
      </c>
      <c r="E83" s="75" t="str">
        <f t="shared" si="6"/>
        <v/>
      </c>
      <c r="F83" s="75" t="str">
        <f t="shared" si="7"/>
        <v/>
      </c>
      <c r="G83" s="75" t="str">
        <f t="shared" si="8"/>
        <v/>
      </c>
      <c r="H83" s="76" t="str">
        <f t="shared" si="9"/>
        <v/>
      </c>
      <c r="Z83" s="81" t="s">
        <v>104</v>
      </c>
      <c r="AA83" s="82">
        <v>8.798</v>
      </c>
    </row>
    <row r="84" spans="1:27" ht="16.5" thickBot="1" x14ac:dyDescent="0.3">
      <c r="A84" s="31" t="str">
        <f t="shared" si="10"/>
        <v/>
      </c>
      <c r="B84" s="106"/>
      <c r="C84" s="107"/>
      <c r="D84" s="77" t="str">
        <f t="shared" si="11"/>
        <v/>
      </c>
      <c r="E84" s="75" t="str">
        <f t="shared" si="6"/>
        <v/>
      </c>
      <c r="F84" s="75" t="str">
        <f t="shared" si="7"/>
        <v/>
      </c>
      <c r="G84" s="75" t="str">
        <f t="shared" si="8"/>
        <v/>
      </c>
      <c r="H84" s="76" t="str">
        <f t="shared" si="9"/>
        <v/>
      </c>
      <c r="Z84" s="81" t="s">
        <v>105</v>
      </c>
      <c r="AA84" s="82">
        <v>8.8239999999999998</v>
      </c>
    </row>
    <row r="85" spans="1:27" ht="16.5" thickBot="1" x14ac:dyDescent="0.3">
      <c r="A85" s="31" t="str">
        <f t="shared" si="10"/>
        <v/>
      </c>
      <c r="B85" s="106"/>
      <c r="C85" s="107"/>
      <c r="D85" s="77" t="str">
        <f t="shared" si="11"/>
        <v/>
      </c>
      <c r="E85" s="75" t="str">
        <f t="shared" si="6"/>
        <v/>
      </c>
      <c r="F85" s="75" t="str">
        <f t="shared" si="7"/>
        <v/>
      </c>
      <c r="G85" s="75" t="str">
        <f t="shared" si="8"/>
        <v/>
      </c>
      <c r="H85" s="76" t="str">
        <f t="shared" si="9"/>
        <v/>
      </c>
      <c r="Z85" s="81" t="s">
        <v>106</v>
      </c>
      <c r="AA85" s="82">
        <v>8.85</v>
      </c>
    </row>
    <row r="86" spans="1:27" ht="16.5" thickBot="1" x14ac:dyDescent="0.3">
      <c r="A86" s="31" t="str">
        <f t="shared" si="10"/>
        <v/>
      </c>
      <c r="B86" s="106"/>
      <c r="C86" s="107"/>
      <c r="D86" s="77" t="str">
        <f t="shared" si="11"/>
        <v/>
      </c>
      <c r="E86" s="75" t="str">
        <f t="shared" si="6"/>
        <v/>
      </c>
      <c r="F86" s="75" t="str">
        <f t="shared" si="7"/>
        <v/>
      </c>
      <c r="G86" s="75" t="str">
        <f t="shared" si="8"/>
        <v/>
      </c>
      <c r="H86" s="76" t="str">
        <f t="shared" si="9"/>
        <v/>
      </c>
      <c r="Z86" s="81" t="s">
        <v>107</v>
      </c>
      <c r="AA86" s="82">
        <v>8.8770000000000007</v>
      </c>
    </row>
    <row r="87" spans="1:27" ht="16.5" thickBot="1" x14ac:dyDescent="0.3">
      <c r="A87" s="31" t="str">
        <f t="shared" si="10"/>
        <v/>
      </c>
      <c r="B87" s="106"/>
      <c r="C87" s="107"/>
      <c r="D87" s="77" t="str">
        <f t="shared" si="11"/>
        <v/>
      </c>
      <c r="E87" s="75" t="str">
        <f t="shared" si="6"/>
        <v/>
      </c>
      <c r="F87" s="75" t="str">
        <f t="shared" si="7"/>
        <v/>
      </c>
      <c r="G87" s="75" t="str">
        <f t="shared" si="8"/>
        <v/>
      </c>
      <c r="H87" s="76" t="str">
        <f t="shared" si="9"/>
        <v/>
      </c>
      <c r="Z87" s="81" t="s">
        <v>108</v>
      </c>
      <c r="AA87" s="82">
        <v>8.9039999999999999</v>
      </c>
    </row>
    <row r="88" spans="1:27" ht="16.5" thickBot="1" x14ac:dyDescent="0.3">
      <c r="A88" s="31" t="str">
        <f t="shared" si="10"/>
        <v/>
      </c>
      <c r="B88" s="106"/>
      <c r="C88" s="107"/>
      <c r="D88" s="77" t="str">
        <f t="shared" si="11"/>
        <v/>
      </c>
      <c r="E88" s="75" t="str">
        <f t="shared" si="6"/>
        <v/>
      </c>
      <c r="F88" s="75" t="str">
        <f t="shared" si="7"/>
        <v/>
      </c>
      <c r="G88" s="75" t="str">
        <f t="shared" si="8"/>
        <v/>
      </c>
      <c r="H88" s="76" t="str">
        <f t="shared" si="9"/>
        <v/>
      </c>
      <c r="Z88" s="81" t="s">
        <v>109</v>
      </c>
      <c r="AA88" s="82">
        <v>8.9309999999999992</v>
      </c>
    </row>
    <row r="89" spans="1:27" ht="16.5" thickBot="1" x14ac:dyDescent="0.3">
      <c r="A89" s="31" t="str">
        <f t="shared" si="10"/>
        <v/>
      </c>
      <c r="B89" s="106"/>
      <c r="C89" s="107"/>
      <c r="D89" s="77" t="str">
        <f t="shared" si="11"/>
        <v/>
      </c>
      <c r="E89" s="75" t="str">
        <f t="shared" si="6"/>
        <v/>
      </c>
      <c r="F89" s="75" t="str">
        <f t="shared" si="7"/>
        <v/>
      </c>
      <c r="G89" s="75" t="str">
        <f t="shared" si="8"/>
        <v/>
      </c>
      <c r="H89" s="76" t="str">
        <f t="shared" si="9"/>
        <v/>
      </c>
      <c r="Z89" s="81" t="s">
        <v>110</v>
      </c>
      <c r="AA89" s="82">
        <v>8.9580000000000002</v>
      </c>
    </row>
    <row r="90" spans="1:27" ht="16.5" thickBot="1" x14ac:dyDescent="0.3">
      <c r="A90" s="31" t="str">
        <f t="shared" si="10"/>
        <v/>
      </c>
      <c r="B90" s="106"/>
      <c r="C90" s="107"/>
      <c r="D90" s="77" t="str">
        <f t="shared" si="11"/>
        <v/>
      </c>
      <c r="E90" s="75" t="str">
        <f t="shared" si="6"/>
        <v/>
      </c>
      <c r="F90" s="75" t="str">
        <f t="shared" si="7"/>
        <v/>
      </c>
      <c r="G90" s="75" t="str">
        <f t="shared" si="8"/>
        <v/>
      </c>
      <c r="H90" s="76" t="str">
        <f t="shared" si="9"/>
        <v/>
      </c>
      <c r="Z90" s="81" t="s">
        <v>111</v>
      </c>
      <c r="AA90" s="82">
        <v>8.9849999999999994</v>
      </c>
    </row>
    <row r="91" spans="1:27" ht="16.5" thickBot="1" x14ac:dyDescent="0.3">
      <c r="A91" s="31" t="str">
        <f t="shared" si="10"/>
        <v/>
      </c>
      <c r="B91" s="106"/>
      <c r="C91" s="107"/>
      <c r="D91" s="77" t="str">
        <f t="shared" si="11"/>
        <v/>
      </c>
      <c r="E91" s="75" t="str">
        <f t="shared" si="6"/>
        <v/>
      </c>
      <c r="F91" s="75" t="str">
        <f t="shared" si="7"/>
        <v/>
      </c>
      <c r="G91" s="75" t="str">
        <f t="shared" si="8"/>
        <v/>
      </c>
      <c r="H91" s="76" t="str">
        <f t="shared" si="9"/>
        <v/>
      </c>
      <c r="Z91" s="81" t="s">
        <v>112</v>
      </c>
      <c r="AA91" s="82">
        <v>9.0120000000000005</v>
      </c>
    </row>
    <row r="92" spans="1:27" ht="16.5" thickBot="1" x14ac:dyDescent="0.3">
      <c r="A92" s="31" t="str">
        <f t="shared" si="10"/>
        <v/>
      </c>
      <c r="B92" s="106"/>
      <c r="C92" s="107"/>
      <c r="D92" s="77" t="str">
        <f t="shared" si="11"/>
        <v/>
      </c>
      <c r="E92" s="75" t="str">
        <f t="shared" si="6"/>
        <v/>
      </c>
      <c r="F92" s="75" t="str">
        <f t="shared" si="7"/>
        <v/>
      </c>
      <c r="G92" s="75" t="str">
        <f t="shared" si="8"/>
        <v/>
      </c>
      <c r="H92" s="76" t="str">
        <f t="shared" si="9"/>
        <v/>
      </c>
      <c r="Z92" s="81" t="s">
        <v>113</v>
      </c>
      <c r="AA92" s="82">
        <v>9.0389999999999997</v>
      </c>
    </row>
    <row r="93" spans="1:27" ht="16.5" thickBot="1" x14ac:dyDescent="0.3">
      <c r="A93" s="31" t="str">
        <f t="shared" si="10"/>
        <v/>
      </c>
      <c r="B93" s="106"/>
      <c r="C93" s="107"/>
      <c r="D93" s="77" t="str">
        <f t="shared" si="11"/>
        <v/>
      </c>
      <c r="E93" s="75" t="str">
        <f t="shared" si="6"/>
        <v/>
      </c>
      <c r="F93" s="75" t="str">
        <f t="shared" si="7"/>
        <v/>
      </c>
      <c r="G93" s="75" t="str">
        <f t="shared" si="8"/>
        <v/>
      </c>
      <c r="H93" s="76" t="str">
        <f t="shared" si="9"/>
        <v/>
      </c>
      <c r="Z93" s="81" t="s">
        <v>114</v>
      </c>
      <c r="AA93" s="82">
        <v>9.0660000000000007</v>
      </c>
    </row>
    <row r="94" spans="1:27" ht="16.5" thickBot="1" x14ac:dyDescent="0.3">
      <c r="A94" s="31" t="str">
        <f t="shared" si="10"/>
        <v/>
      </c>
      <c r="B94" s="106"/>
      <c r="C94" s="107"/>
      <c r="D94" s="77" t="str">
        <f t="shared" si="11"/>
        <v/>
      </c>
      <c r="E94" s="75" t="str">
        <f t="shared" si="6"/>
        <v/>
      </c>
      <c r="F94" s="75" t="str">
        <f t="shared" si="7"/>
        <v/>
      </c>
      <c r="G94" s="75" t="str">
        <f t="shared" si="8"/>
        <v/>
      </c>
      <c r="H94" s="76" t="str">
        <f t="shared" si="9"/>
        <v/>
      </c>
      <c r="Z94" s="81" t="s">
        <v>115</v>
      </c>
      <c r="AA94" s="82">
        <v>9.093</v>
      </c>
    </row>
    <row r="95" spans="1:27" ht="16.5" thickBot="1" x14ac:dyDescent="0.3">
      <c r="A95" s="31" t="str">
        <f t="shared" si="10"/>
        <v/>
      </c>
      <c r="B95" s="106"/>
      <c r="C95" s="107"/>
      <c r="D95" s="77" t="str">
        <f t="shared" si="11"/>
        <v/>
      </c>
      <c r="E95" s="75" t="str">
        <f t="shared" si="6"/>
        <v/>
      </c>
      <c r="F95" s="75" t="str">
        <f t="shared" si="7"/>
        <v/>
      </c>
      <c r="G95" s="75" t="str">
        <f t="shared" si="8"/>
        <v/>
      </c>
      <c r="H95" s="76" t="str">
        <f t="shared" si="9"/>
        <v/>
      </c>
      <c r="Z95" s="81" t="s">
        <v>116</v>
      </c>
      <c r="AA95" s="82">
        <v>9.1199999999999992</v>
      </c>
    </row>
    <row r="96" spans="1:27" ht="16.5" thickBot="1" x14ac:dyDescent="0.3">
      <c r="A96" s="31" t="str">
        <f t="shared" si="10"/>
        <v/>
      </c>
      <c r="B96" s="106"/>
      <c r="C96" s="107"/>
      <c r="D96" s="77" t="str">
        <f t="shared" si="11"/>
        <v/>
      </c>
      <c r="E96" s="75" t="str">
        <f t="shared" si="6"/>
        <v/>
      </c>
      <c r="F96" s="75" t="str">
        <f t="shared" si="7"/>
        <v/>
      </c>
      <c r="G96" s="75" t="str">
        <f t="shared" si="8"/>
        <v/>
      </c>
      <c r="H96" s="76" t="str">
        <f t="shared" si="9"/>
        <v/>
      </c>
      <c r="Z96" s="81" t="s">
        <v>117</v>
      </c>
      <c r="AA96" s="82">
        <v>9.1470000000000002</v>
      </c>
    </row>
    <row r="97" spans="1:27" ht="16.5" thickBot="1" x14ac:dyDescent="0.3">
      <c r="A97" s="31" t="str">
        <f t="shared" si="10"/>
        <v/>
      </c>
      <c r="B97" s="106"/>
      <c r="C97" s="107"/>
      <c r="D97" s="77" t="str">
        <f t="shared" si="11"/>
        <v/>
      </c>
      <c r="E97" s="75" t="str">
        <f t="shared" si="6"/>
        <v/>
      </c>
      <c r="F97" s="75" t="str">
        <f t="shared" si="7"/>
        <v/>
      </c>
      <c r="G97" s="75" t="str">
        <f t="shared" si="8"/>
        <v/>
      </c>
      <c r="H97" s="76" t="str">
        <f t="shared" si="9"/>
        <v/>
      </c>
      <c r="Z97" s="81" t="s">
        <v>118</v>
      </c>
      <c r="AA97" s="82">
        <v>9.1739999999999995</v>
      </c>
    </row>
    <row r="98" spans="1:27" ht="16.5" thickBot="1" x14ac:dyDescent="0.3">
      <c r="A98" s="31" t="str">
        <f t="shared" si="10"/>
        <v/>
      </c>
      <c r="B98" s="106"/>
      <c r="C98" s="107"/>
      <c r="D98" s="77" t="str">
        <f t="shared" si="11"/>
        <v/>
      </c>
      <c r="E98" s="75" t="str">
        <f t="shared" si="6"/>
        <v/>
      </c>
      <c r="F98" s="75" t="str">
        <f t="shared" si="7"/>
        <v/>
      </c>
      <c r="G98" s="75" t="str">
        <f t="shared" si="8"/>
        <v/>
      </c>
      <c r="H98" s="76" t="str">
        <f t="shared" si="9"/>
        <v/>
      </c>
      <c r="Z98" s="81" t="s">
        <v>119</v>
      </c>
      <c r="AA98" s="82">
        <v>9.202</v>
      </c>
    </row>
    <row r="99" spans="1:27" ht="16.5" thickBot="1" x14ac:dyDescent="0.3">
      <c r="A99" s="31" t="str">
        <f t="shared" si="10"/>
        <v/>
      </c>
      <c r="B99" s="106"/>
      <c r="C99" s="107"/>
      <c r="D99" s="77" t="str">
        <f t="shared" si="11"/>
        <v/>
      </c>
      <c r="E99" s="75" t="str">
        <f t="shared" si="6"/>
        <v/>
      </c>
      <c r="F99" s="75" t="str">
        <f t="shared" si="7"/>
        <v/>
      </c>
      <c r="G99" s="75" t="str">
        <f t="shared" si="8"/>
        <v/>
      </c>
      <c r="H99" s="76" t="str">
        <f t="shared" si="9"/>
        <v/>
      </c>
      <c r="Z99" s="81" t="s">
        <v>120</v>
      </c>
      <c r="AA99" s="82">
        <v>9.23</v>
      </c>
    </row>
    <row r="100" spans="1:27" ht="16.5" thickBot="1" x14ac:dyDescent="0.3">
      <c r="A100" s="31" t="str">
        <f t="shared" si="10"/>
        <v/>
      </c>
      <c r="B100" s="106"/>
      <c r="C100" s="107"/>
      <c r="D100" s="77" t="str">
        <f t="shared" si="11"/>
        <v/>
      </c>
      <c r="E100" s="75" t="str">
        <f t="shared" si="6"/>
        <v/>
      </c>
      <c r="F100" s="75" t="str">
        <f t="shared" si="7"/>
        <v/>
      </c>
      <c r="G100" s="75" t="str">
        <f t="shared" si="8"/>
        <v/>
      </c>
      <c r="H100" s="76" t="str">
        <f t="shared" si="9"/>
        <v/>
      </c>
      <c r="Z100" s="81" t="s">
        <v>121</v>
      </c>
      <c r="AA100" s="82">
        <v>9.2579999999999991</v>
      </c>
    </row>
    <row r="101" spans="1:27" ht="16.5" thickBot="1" x14ac:dyDescent="0.3">
      <c r="A101" s="31" t="str">
        <f t="shared" si="10"/>
        <v/>
      </c>
      <c r="B101" s="106"/>
      <c r="C101" s="107"/>
      <c r="D101" s="77" t="str">
        <f t="shared" si="11"/>
        <v/>
      </c>
      <c r="E101" s="75" t="str">
        <f t="shared" si="6"/>
        <v/>
      </c>
      <c r="F101" s="75" t="str">
        <f t="shared" si="7"/>
        <v/>
      </c>
      <c r="G101" s="75" t="str">
        <f t="shared" si="8"/>
        <v/>
      </c>
      <c r="H101" s="76" t="str">
        <f t="shared" si="9"/>
        <v/>
      </c>
      <c r="Z101" s="81" t="s">
        <v>122</v>
      </c>
      <c r="AA101" s="82">
        <v>9.2859999999999996</v>
      </c>
    </row>
    <row r="102" spans="1:27" x14ac:dyDescent="0.25">
      <c r="A102" s="31" t="str">
        <f t="shared" si="10"/>
        <v/>
      </c>
      <c r="B102" s="106"/>
      <c r="C102" s="107"/>
      <c r="D102" s="77" t="str">
        <f t="shared" si="11"/>
        <v/>
      </c>
      <c r="E102" s="75" t="str">
        <f t="shared" si="6"/>
        <v/>
      </c>
      <c r="F102" s="75" t="str">
        <f t="shared" si="7"/>
        <v/>
      </c>
      <c r="G102" s="75" t="str">
        <f t="shared" si="8"/>
        <v/>
      </c>
      <c r="H102" s="76" t="str">
        <f t="shared" si="9"/>
        <v/>
      </c>
      <c r="Z102" s="81" t="s">
        <v>123</v>
      </c>
      <c r="AA102" s="82">
        <v>9.3140000000000001</v>
      </c>
    </row>
  </sheetData>
  <mergeCells count="10">
    <mergeCell ref="G1:G2"/>
    <mergeCell ref="H1:H2"/>
    <mergeCell ref="J1:K1"/>
    <mergeCell ref="J2:K2"/>
    <mergeCell ref="A1:A2"/>
    <mergeCell ref="B1:B2"/>
    <mergeCell ref="C1:C2"/>
    <mergeCell ref="D1:D2"/>
    <mergeCell ref="E1:E2"/>
    <mergeCell ref="F1:F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Calcul répartition</vt:lpstr>
      <vt:lpstr>Tel que reçu</vt:lpstr>
      <vt:lpstr>Calcul repartition tel que reçu</vt:lpstr>
      <vt:lpstr>Résultat</vt:lpstr>
      <vt:lpstr>Variante 1</vt:lpstr>
      <vt:lpstr>Variante 2</vt:lpstr>
      <vt:lpstr>Variante 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Vouardoux Yves, PFC-PAN</dc:creator>
  <cp:lastModifiedBy>lacy</cp:lastModifiedBy>
  <dcterms:created xsi:type="dcterms:W3CDTF">2006-09-12T15:06:44Z</dcterms:created>
  <dcterms:modified xsi:type="dcterms:W3CDTF">2014-03-27T20:15:17Z</dcterms:modified>
</cp:coreProperties>
</file>