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45" windowWidth="15315" windowHeight="7995" activeTab="1"/>
  </bookViews>
  <sheets>
    <sheet name="Suivi effectif" sheetId="1" r:id="rId1"/>
    <sheet name="Groupe A" sheetId="2" r:id="rId2"/>
    <sheet name="Groupe A (2)" sheetId="7" r:id="rId3"/>
    <sheet name="Groupe B" sheetId="3" r:id="rId4"/>
    <sheet name="Effectif groupe A+B" sheetId="6" r:id="rId5"/>
  </sheets>
  <calcPr calcId="145621"/>
</workbook>
</file>

<file path=xl/calcChain.xml><?xml version="1.0" encoding="utf-8"?>
<calcChain xmlns="http://schemas.openxmlformats.org/spreadsheetml/2006/main">
  <c r="F19" i="2" l="1"/>
  <c r="G19" i="2"/>
  <c r="H19" i="2"/>
  <c r="I19" i="2"/>
  <c r="J19" i="2"/>
  <c r="K19" i="2"/>
  <c r="L19" i="2"/>
  <c r="M19" i="2"/>
  <c r="N19" i="2"/>
  <c r="O19" i="2"/>
  <c r="P19" i="2"/>
  <c r="F20" i="2"/>
  <c r="G20" i="2"/>
  <c r="H20" i="2"/>
  <c r="I20" i="2"/>
  <c r="J20" i="2"/>
  <c r="K20" i="2"/>
  <c r="L20" i="2"/>
  <c r="M20" i="2"/>
  <c r="N20" i="2"/>
  <c r="O20" i="2"/>
  <c r="P20" i="2"/>
  <c r="F21" i="2"/>
  <c r="G21" i="2"/>
  <c r="H21" i="2"/>
  <c r="I21" i="2"/>
  <c r="J21" i="2"/>
  <c r="K21" i="2"/>
  <c r="L21" i="2"/>
  <c r="M21" i="2"/>
  <c r="N21" i="2"/>
  <c r="O21" i="2"/>
  <c r="P21" i="2"/>
  <c r="F22" i="2"/>
  <c r="G22" i="2"/>
  <c r="H22" i="2"/>
  <c r="I22" i="2"/>
  <c r="J22" i="2"/>
  <c r="K22" i="2"/>
  <c r="L22" i="2"/>
  <c r="M22" i="2"/>
  <c r="N22" i="2"/>
  <c r="O22" i="2"/>
  <c r="P22" i="2"/>
  <c r="F23" i="2"/>
  <c r="G23" i="2"/>
  <c r="H23" i="2"/>
  <c r="I23" i="2"/>
  <c r="J23" i="2"/>
  <c r="K23" i="2"/>
  <c r="L23" i="2"/>
  <c r="M23" i="2"/>
  <c r="N23" i="2"/>
  <c r="O23" i="2"/>
  <c r="P23" i="2"/>
  <c r="F24" i="2"/>
  <c r="G24" i="2"/>
  <c r="H24" i="2"/>
  <c r="I24" i="2"/>
  <c r="J24" i="2"/>
  <c r="K24" i="2"/>
  <c r="L24" i="2"/>
  <c r="M24" i="2"/>
  <c r="N24" i="2"/>
  <c r="O24" i="2"/>
  <c r="P24" i="2"/>
  <c r="F25" i="2"/>
  <c r="G25" i="2"/>
  <c r="H25" i="2"/>
  <c r="I25" i="2"/>
  <c r="J25" i="2"/>
  <c r="K25" i="2"/>
  <c r="L25" i="2"/>
  <c r="M25" i="2"/>
  <c r="N25" i="2"/>
  <c r="O25" i="2"/>
  <c r="P25" i="2"/>
  <c r="F26" i="2"/>
  <c r="G26" i="2"/>
  <c r="H26" i="2"/>
  <c r="I26" i="2"/>
  <c r="J26" i="2"/>
  <c r="K26" i="2"/>
  <c r="L26" i="2"/>
  <c r="M26" i="2"/>
  <c r="N26" i="2"/>
  <c r="O26" i="2"/>
  <c r="P26" i="2"/>
  <c r="F27" i="2"/>
  <c r="G27" i="2"/>
  <c r="H27" i="2"/>
  <c r="I27" i="2"/>
  <c r="J27" i="2"/>
  <c r="K27" i="2"/>
  <c r="L27" i="2"/>
  <c r="M27" i="2"/>
  <c r="N27" i="2"/>
  <c r="O27" i="2"/>
  <c r="P27" i="2"/>
  <c r="W1" i="2" l="1"/>
  <c r="X1" i="2"/>
  <c r="AA1" i="2"/>
  <c r="AB1" i="2"/>
  <c r="W2" i="2"/>
  <c r="X2" i="2"/>
  <c r="Y2" i="2"/>
  <c r="AA2" i="2"/>
  <c r="AB2" i="2"/>
  <c r="AC2" i="2"/>
  <c r="W4" i="2"/>
  <c r="AA4" i="2"/>
  <c r="P1" i="2"/>
  <c r="AD2" i="2" s="1"/>
  <c r="I1" i="2"/>
  <c r="W3" i="2" s="1"/>
  <c r="J1" i="2"/>
  <c r="X4" i="2" s="1"/>
  <c r="K1" i="2"/>
  <c r="Y1" i="2" s="1"/>
  <c r="L1" i="2"/>
  <c r="Z2" i="2" s="1"/>
  <c r="M1" i="2"/>
  <c r="AA3" i="2" s="1"/>
  <c r="N1" i="2"/>
  <c r="AB4" i="2" s="1"/>
  <c r="O1" i="2"/>
  <c r="AC1" i="2" s="1"/>
  <c r="H1" i="2"/>
  <c r="V2" i="2" s="1"/>
  <c r="N3" i="2" l="1"/>
  <c r="N7" i="2"/>
  <c r="N11" i="2"/>
  <c r="N4" i="2"/>
  <c r="N5" i="2"/>
  <c r="N6" i="2"/>
  <c r="N8" i="2"/>
  <c r="N9" i="2"/>
  <c r="N10" i="2"/>
  <c r="J3" i="2"/>
  <c r="J7" i="2"/>
  <c r="J11" i="2"/>
  <c r="J4" i="2"/>
  <c r="J5" i="2"/>
  <c r="J6" i="2"/>
  <c r="J8" i="2"/>
  <c r="J9" i="2"/>
  <c r="J10" i="2"/>
  <c r="I6" i="2"/>
  <c r="I10" i="2"/>
  <c r="I3" i="2"/>
  <c r="I4" i="2"/>
  <c r="I5" i="2"/>
  <c r="I7" i="2"/>
  <c r="I8" i="2"/>
  <c r="I9" i="2"/>
  <c r="I11" i="2"/>
  <c r="AD3" i="2"/>
  <c r="Z3" i="2"/>
  <c r="V3" i="2"/>
  <c r="AD4" i="2"/>
  <c r="Z4" i="2"/>
  <c r="V4" i="2"/>
  <c r="AC3" i="2"/>
  <c r="Y3" i="2"/>
  <c r="AC4" i="2"/>
  <c r="Y4" i="2"/>
  <c r="AB3" i="2"/>
  <c r="X3" i="2"/>
  <c r="AD1" i="2"/>
  <c r="Z1" i="2"/>
  <c r="V1" i="2"/>
  <c r="M6" i="2"/>
  <c r="M10" i="2"/>
  <c r="M4" i="2"/>
  <c r="M5" i="2"/>
  <c r="M7" i="2"/>
  <c r="M8" i="2"/>
  <c r="M9" i="2"/>
  <c r="M3" i="2"/>
  <c r="M11" i="2"/>
  <c r="F1" i="2"/>
  <c r="G1" i="2"/>
  <c r="E1" i="2"/>
  <c r="K4" i="2" l="1"/>
  <c r="K8" i="2"/>
  <c r="K3" i="2"/>
  <c r="K9" i="2"/>
  <c r="K10" i="2"/>
  <c r="K11" i="2"/>
  <c r="K5" i="2"/>
  <c r="K6" i="2"/>
  <c r="K7" i="2"/>
  <c r="O4" i="2"/>
  <c r="O8" i="2"/>
  <c r="O3" i="2"/>
  <c r="O5" i="2"/>
  <c r="O6" i="2"/>
  <c r="O7" i="2"/>
  <c r="O9" i="2"/>
  <c r="O10" i="2"/>
  <c r="O11" i="2"/>
  <c r="U1" i="2"/>
  <c r="U4" i="2"/>
  <c r="U3" i="2"/>
  <c r="U2" i="2"/>
  <c r="P5" i="2"/>
  <c r="P9" i="2"/>
  <c r="P10" i="2"/>
  <c r="P11" i="2"/>
  <c r="P4" i="2"/>
  <c r="P3" i="2"/>
  <c r="P6" i="2"/>
  <c r="P7" i="2"/>
  <c r="P8" i="2"/>
  <c r="H5" i="2"/>
  <c r="H9" i="2"/>
  <c r="H4" i="2"/>
  <c r="H6" i="2"/>
  <c r="H7" i="2"/>
  <c r="H8" i="2"/>
  <c r="H10" i="2"/>
  <c r="H11" i="2"/>
  <c r="H3" i="2"/>
  <c r="L5" i="2"/>
  <c r="L9" i="2"/>
  <c r="L6" i="2"/>
  <c r="L7" i="2"/>
  <c r="L8" i="2"/>
  <c r="L3" i="2"/>
  <c r="L10" i="2"/>
  <c r="L11" i="2"/>
  <c r="L4" i="2"/>
  <c r="T1" i="2"/>
  <c r="T4" i="2"/>
  <c r="T3" i="2"/>
  <c r="T2" i="2"/>
  <c r="S4" i="2"/>
  <c r="S1" i="2"/>
  <c r="S2" i="2"/>
  <c r="S3" i="2"/>
  <c r="G4" i="2" l="1"/>
  <c r="G8" i="2"/>
  <c r="G3" i="2"/>
  <c r="G5" i="2"/>
  <c r="G6" i="2"/>
  <c r="G7" i="2"/>
  <c r="G9" i="2"/>
  <c r="G10" i="2"/>
  <c r="G11" i="2"/>
  <c r="F3" i="2"/>
  <c r="F7" i="2"/>
  <c r="F11" i="2"/>
  <c r="F4" i="2"/>
  <c r="F2" i="2" s="1"/>
  <c r="F8" i="2"/>
  <c r="F9" i="2"/>
  <c r="F10" i="2"/>
  <c r="F5" i="2"/>
  <c r="F6" i="2"/>
  <c r="E20" i="2"/>
  <c r="E24" i="2"/>
  <c r="E19" i="2"/>
  <c r="E21" i="2"/>
  <c r="E25" i="2"/>
  <c r="E3" i="2"/>
  <c r="E5" i="2"/>
  <c r="E9" i="2"/>
  <c r="E22" i="2"/>
  <c r="E26" i="2"/>
  <c r="E27" i="2"/>
  <c r="E8" i="2"/>
  <c r="E4" i="2"/>
  <c r="E10" i="2"/>
  <c r="E6" i="2"/>
  <c r="E11" i="2"/>
  <c r="E23" i="2"/>
  <c r="E7" i="2"/>
  <c r="P2" i="2"/>
  <c r="N2" i="2"/>
  <c r="M2" i="2"/>
  <c r="E2" i="2" l="1"/>
  <c r="G2" i="2"/>
  <c r="J2" i="2"/>
  <c r="H2" i="2"/>
  <c r="K2" i="2"/>
  <c r="O2" i="2"/>
  <c r="I2" i="2"/>
  <c r="L2" i="2"/>
</calcChain>
</file>

<file path=xl/sharedStrings.xml><?xml version="1.0" encoding="utf-8"?>
<sst xmlns="http://schemas.openxmlformats.org/spreadsheetml/2006/main" count="66" uniqueCount="41">
  <si>
    <r>
      <t>Dernier pointage</t>
    </r>
    <r>
      <rPr>
        <b/>
        <sz val="12"/>
        <rFont val="Arial"/>
        <family val="2"/>
      </rPr>
      <t xml:space="preserve"> :</t>
    </r>
  </si>
  <si>
    <t xml:space="preserve">EFFECTIF TOTAL </t>
  </si>
  <si>
    <t>Groupe A</t>
  </si>
  <si>
    <t>Groupe B</t>
  </si>
  <si>
    <t>Pierre</t>
  </si>
  <si>
    <t>Paul</t>
  </si>
  <si>
    <t>Jacques</t>
  </si>
  <si>
    <t>Nicolas</t>
  </si>
  <si>
    <t>Henry</t>
  </si>
  <si>
    <t>Pascal</t>
  </si>
  <si>
    <t>Nouveaux arrivants dans le groupe</t>
  </si>
  <si>
    <t>Vincent</t>
  </si>
  <si>
    <t>Victor</t>
  </si>
  <si>
    <t>Date d'arrivée</t>
  </si>
  <si>
    <t>Départ du groupe</t>
  </si>
  <si>
    <t>Daniel</t>
  </si>
  <si>
    <t>Date de départ</t>
  </si>
  <si>
    <t>Effectif groupe A</t>
  </si>
  <si>
    <t>Nicolas part un mois, puis revient le mois suivant, et ainsi de suite…</t>
  </si>
  <si>
    <t>Le Total groupe A fait donc 5, 6, 5, 5 ,6...</t>
  </si>
  <si>
    <t>Effectif groupe B</t>
  </si>
  <si>
    <t>Joffrey</t>
  </si>
  <si>
    <t>Thierry</t>
  </si>
  <si>
    <t>Gauthier</t>
  </si>
  <si>
    <t>Mathieu</t>
  </si>
  <si>
    <t>Hugo</t>
  </si>
  <si>
    <t>René</t>
  </si>
  <si>
    <t>Total groupe B :</t>
  </si>
  <si>
    <t>Total Effectif</t>
  </si>
  <si>
    <t>Effectif Total</t>
  </si>
  <si>
    <t>Total groupe A en avril:</t>
  </si>
  <si>
    <t>en mai :</t>
  </si>
  <si>
    <t>en juin:</t>
  </si>
  <si>
    <t>Entrée</t>
  </si>
  <si>
    <t>Sortie</t>
  </si>
  <si>
    <t>Nicole</t>
  </si>
  <si>
    <t>Paulette</t>
  </si>
  <si>
    <t>Jacqueline</t>
  </si>
  <si>
    <t>1 mois sur 2 = x</t>
  </si>
  <si>
    <t>x</t>
  </si>
  <si>
    <t>TOTAL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</si>
</sst>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_-* #,##0.00&quot; €&quot;_-;\-* #,##0.00&quot; €&quot;_-;_-* \-??&quot; €&quot;_-;_-@_-"/>
    <numFmt numFmtId="166" formatCode="m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4"/>
      <color indexed="9"/>
      <name val="Arial"/>
      <family val="2"/>
    </font>
    <font>
      <b/>
      <u/>
      <sz val="12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ashDotDot">
        <color indexed="64"/>
      </top>
      <bottom/>
      <diagonal/>
    </border>
    <border>
      <left/>
      <right/>
      <top style="dashDotDot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</borders>
  <cellStyleXfs count="9">
    <xf numFmtId="0" fontId="0" fillId="0" borderId="0"/>
    <xf numFmtId="0" fontId="2" fillId="0" borderId="0"/>
    <xf numFmtId="165" fontId="4" fillId="0" borderId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Protection="0">
      <alignment horizontal="left"/>
    </xf>
    <xf numFmtId="0" fontId="4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4" borderId="0" xfId="0" applyFill="1"/>
    <xf numFmtId="0" fontId="2" fillId="0" borderId="0" xfId="1"/>
    <xf numFmtId="0" fontId="3" fillId="0" borderId="2" xfId="1" applyFont="1" applyBorder="1"/>
    <xf numFmtId="0" fontId="3" fillId="0" borderId="1" xfId="1" applyFont="1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 vertical="center"/>
    </xf>
    <xf numFmtId="14" fontId="6" fillId="2" borderId="0" xfId="1" applyNumberFormat="1" applyFont="1" applyFill="1" applyAlignment="1">
      <alignment horizontal="center" vertical="center"/>
    </xf>
    <xf numFmtId="0" fontId="7" fillId="0" borderId="0" xfId="1" applyFont="1" applyAlignment="1">
      <alignment horizontal="left" vertical="center"/>
    </xf>
    <xf numFmtId="0" fontId="5" fillId="0" borderId="0" xfId="1" applyFont="1"/>
    <xf numFmtId="0" fontId="5" fillId="0" borderId="0" xfId="1" applyFont="1" applyAlignment="1">
      <alignment horizontal="center"/>
    </xf>
    <xf numFmtId="164" fontId="5" fillId="0" borderId="8" xfId="1" applyNumberFormat="1" applyFont="1" applyFill="1" applyBorder="1" applyAlignment="1">
      <alignment horizontal="center" vertical="center"/>
    </xf>
    <xf numFmtId="17" fontId="3" fillId="0" borderId="4" xfId="1" applyNumberFormat="1" applyFont="1" applyBorder="1" applyAlignment="1">
      <alignment horizontal="center" vertical="center"/>
    </xf>
    <xf numFmtId="0" fontId="5" fillId="3" borderId="12" xfId="1" applyFont="1" applyFill="1" applyBorder="1"/>
    <xf numFmtId="0" fontId="3" fillId="3" borderId="13" xfId="1" applyFont="1" applyFill="1" applyBorder="1"/>
    <xf numFmtId="0" fontId="3" fillId="0" borderId="3" xfId="1" applyFont="1" applyFill="1" applyBorder="1" applyAlignment="1">
      <alignment horizontal="center" vertical="center"/>
    </xf>
    <xf numFmtId="0" fontId="3" fillId="0" borderId="17" xfId="1" applyFont="1" applyFill="1" applyBorder="1" applyAlignment="1">
      <alignment horizontal="center" vertical="center"/>
    </xf>
    <xf numFmtId="0" fontId="3" fillId="0" borderId="18" xfId="1" applyFont="1" applyFill="1" applyBorder="1" applyAlignment="1">
      <alignment horizontal="center" vertical="center"/>
    </xf>
    <xf numFmtId="0" fontId="3" fillId="0" borderId="19" xfId="1" applyFont="1" applyBorder="1"/>
    <xf numFmtId="0" fontId="0" fillId="0" borderId="1" xfId="0" applyBorder="1"/>
    <xf numFmtId="0" fontId="0" fillId="5" borderId="1" xfId="0" applyFill="1" applyBorder="1"/>
    <xf numFmtId="0" fontId="0" fillId="4" borderId="1" xfId="0" applyFill="1" applyBorder="1"/>
    <xf numFmtId="15" fontId="0" fillId="0" borderId="1" xfId="0" applyNumberFormat="1" applyBorder="1"/>
    <xf numFmtId="0" fontId="0" fillId="6" borderId="1" xfId="0" applyFill="1" applyBorder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5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Fill="1" applyBorder="1"/>
    <xf numFmtId="166" fontId="1" fillId="0" borderId="0" xfId="0" applyNumberFormat="1" applyFont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12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12" fontId="0" fillId="0" borderId="21" xfId="0" applyNumberFormat="1" applyBorder="1" applyAlignment="1">
      <alignment horizontal="center"/>
    </xf>
    <xf numFmtId="12" fontId="0" fillId="0" borderId="0" xfId="0" applyNumberFormat="1" applyBorder="1" applyAlignment="1">
      <alignment horizontal="center"/>
    </xf>
    <xf numFmtId="12" fontId="0" fillId="0" borderId="22" xfId="0" applyNumberFormat="1" applyBorder="1" applyAlignment="1">
      <alignment horizontal="center"/>
    </xf>
    <xf numFmtId="12" fontId="0" fillId="0" borderId="23" xfId="0" applyNumberFormat="1" applyBorder="1" applyAlignment="1">
      <alignment horizontal="center"/>
    </xf>
    <xf numFmtId="12" fontId="0" fillId="0" borderId="24" xfId="0" applyNumberFormat="1" applyBorder="1" applyAlignment="1">
      <alignment horizontal="center"/>
    </xf>
    <xf numFmtId="12" fontId="0" fillId="0" borderId="25" xfId="0" applyNumberFormat="1" applyBorder="1" applyAlignment="1">
      <alignment horizontal="center"/>
    </xf>
    <xf numFmtId="14" fontId="0" fillId="8" borderId="1" xfId="0" applyNumberForma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5" fillId="0" borderId="14" xfId="1" applyFont="1" applyBorder="1" applyAlignment="1">
      <alignment horizontal="center" vertical="center"/>
    </xf>
    <xf numFmtId="0" fontId="5" fillId="0" borderId="7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7" borderId="0" xfId="0" applyFill="1" applyAlignment="1">
      <alignment horizontal="center"/>
    </xf>
  </cellXfs>
  <cellStyles count="9">
    <cellStyle name="Euro" xfId="2"/>
    <cellStyle name="Normal 2" xfId="1"/>
    <cellStyle name="Pilote de données - Catégorie" xfId="3"/>
    <cellStyle name="Pilote de données - Champ" xfId="4"/>
    <cellStyle name="Pilote de données - Coin" xfId="5"/>
    <cellStyle name="Pilote de données - Résultat" xfId="6"/>
    <cellStyle name="Pilote de données - Titre" xfId="7"/>
    <cellStyle name="Pilote de données - Valeur" xfId="8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1114425</xdr:colOff>
      <xdr:row>1</xdr:row>
      <xdr:rowOff>85725</xdr:rowOff>
    </xdr:from>
    <xdr:to>
      <xdr:col>3</xdr:col>
      <xdr:colOff>628245</xdr:colOff>
      <xdr:row>1</xdr:row>
      <xdr:rowOff>89171</xdr:rowOff>
    </xdr:to>
    <xdr:cxnSp macro="">
      <xdr:nvCxnSpPr>
        <xdr:cNvPr id="3" name="Connecteur droit avec flèche 2"/>
        <xdr:cNvCxnSpPr/>
      </xdr:nvCxnSpPr>
      <xdr:spPr>
        <a:xfrm>
          <a:off x="1114425" y="600480"/>
          <a:ext cx="2805011" cy="3446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409576</xdr:colOff>
      <xdr:row>11</xdr:row>
      <xdr:rowOff>85725</xdr:rowOff>
    </xdr:from>
    <xdr:to>
      <xdr:col>8</xdr:col>
      <xdr:colOff>413657</xdr:colOff>
      <xdr:row>25</xdr:row>
      <xdr:rowOff>81643</xdr:rowOff>
    </xdr:to>
    <xdr:cxnSp macro="">
      <xdr:nvCxnSpPr>
        <xdr:cNvPr id="4" name="Gerade Verbindung mit Pfeil 3"/>
        <xdr:cNvCxnSpPr/>
      </xdr:nvCxnSpPr>
      <xdr:spPr>
        <a:xfrm>
          <a:off x="7583262" y="2507796"/>
          <a:ext cx="4081" cy="2662918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9</xdr:row>
      <xdr:rowOff>19050</xdr:rowOff>
    </xdr:from>
    <xdr:to>
      <xdr:col>3</xdr:col>
      <xdr:colOff>238125</xdr:colOff>
      <xdr:row>11</xdr:row>
      <xdr:rowOff>95250</xdr:rowOff>
    </xdr:to>
    <xdr:cxnSp macro="">
      <xdr:nvCxnSpPr>
        <xdr:cNvPr id="2" name="Connecteur droit avec flèche 1"/>
        <xdr:cNvCxnSpPr/>
      </xdr:nvCxnSpPr>
      <xdr:spPr>
        <a:xfrm flipH="1" flipV="1">
          <a:off x="2190750" y="1733550"/>
          <a:ext cx="1085850" cy="457200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9</xdr:row>
      <xdr:rowOff>9527</xdr:rowOff>
    </xdr:from>
    <xdr:to>
      <xdr:col>4</xdr:col>
      <xdr:colOff>190500</xdr:colOff>
      <xdr:row>11</xdr:row>
      <xdr:rowOff>28575</xdr:rowOff>
    </xdr:to>
    <xdr:cxnSp macro="">
      <xdr:nvCxnSpPr>
        <xdr:cNvPr id="3" name="Connecteur droit avec flèche 2"/>
        <xdr:cNvCxnSpPr/>
      </xdr:nvCxnSpPr>
      <xdr:spPr>
        <a:xfrm flipV="1">
          <a:off x="3543300" y="1724027"/>
          <a:ext cx="600075" cy="400048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114300</xdr:colOff>
      <xdr:row>9</xdr:row>
      <xdr:rowOff>38100</xdr:rowOff>
    </xdr:from>
    <xdr:to>
      <xdr:col>7</xdr:col>
      <xdr:colOff>266700</xdr:colOff>
      <xdr:row>12</xdr:row>
      <xdr:rowOff>142875</xdr:rowOff>
    </xdr:to>
    <xdr:cxnSp macro="">
      <xdr:nvCxnSpPr>
        <xdr:cNvPr id="4" name="Connecteur droit avec flèche 3"/>
        <xdr:cNvCxnSpPr/>
      </xdr:nvCxnSpPr>
      <xdr:spPr>
        <a:xfrm flipV="1">
          <a:off x="4067175" y="1752600"/>
          <a:ext cx="2438400" cy="676275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9</xdr:row>
      <xdr:rowOff>47626</xdr:rowOff>
    </xdr:from>
    <xdr:to>
      <xdr:col>4</xdr:col>
      <xdr:colOff>323850</xdr:colOff>
      <xdr:row>12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3990975" y="1762126"/>
          <a:ext cx="285750" cy="638174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542925</xdr:colOff>
      <xdr:row>10</xdr:row>
      <xdr:rowOff>114300</xdr:rowOff>
    </xdr:from>
    <xdr:ext cx="362856" cy="264560"/>
    <xdr:sp macro="" textlink="">
      <xdr:nvSpPr>
        <xdr:cNvPr id="6" name="ZoneTexte 5"/>
        <xdr:cNvSpPr txBox="1"/>
      </xdr:nvSpPr>
      <xdr:spPr>
        <a:xfrm>
          <a:off x="5257800" y="2019300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  <xdr:oneCellAnchor>
    <xdr:from>
      <xdr:col>4</xdr:col>
      <xdr:colOff>133350</xdr:colOff>
      <xdr:row>10</xdr:row>
      <xdr:rowOff>28575</xdr:rowOff>
    </xdr:from>
    <xdr:ext cx="362856" cy="264560"/>
    <xdr:sp macro="" textlink="">
      <xdr:nvSpPr>
        <xdr:cNvPr id="7" name="ZoneTexte 6"/>
        <xdr:cNvSpPr txBox="1"/>
      </xdr:nvSpPr>
      <xdr:spPr>
        <a:xfrm>
          <a:off x="4086225" y="1933575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  <xdr:oneCellAnchor>
    <xdr:from>
      <xdr:col>3</xdr:col>
      <xdr:colOff>609600</xdr:colOff>
      <xdr:row>8</xdr:row>
      <xdr:rowOff>171450</xdr:rowOff>
    </xdr:from>
    <xdr:ext cx="362856" cy="264560"/>
    <xdr:sp macro="" textlink="">
      <xdr:nvSpPr>
        <xdr:cNvPr id="8" name="ZoneTexte 7"/>
        <xdr:cNvSpPr txBox="1"/>
      </xdr:nvSpPr>
      <xdr:spPr>
        <a:xfrm>
          <a:off x="3648075" y="1695450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  <xdr:oneCellAnchor>
    <xdr:from>
      <xdr:col>2</xdr:col>
      <xdr:colOff>95250</xdr:colOff>
      <xdr:row>8</xdr:row>
      <xdr:rowOff>133350</xdr:rowOff>
    </xdr:from>
    <xdr:ext cx="362856" cy="264560"/>
    <xdr:sp macro="" textlink="">
      <xdr:nvSpPr>
        <xdr:cNvPr id="9" name="ZoneTexte 8"/>
        <xdr:cNvSpPr txBox="1"/>
      </xdr:nvSpPr>
      <xdr:spPr>
        <a:xfrm>
          <a:off x="2371725" y="1657350"/>
          <a:ext cx="36285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0,5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"/>
  <sheetViews>
    <sheetView zoomScale="85" zoomScaleNormal="85" workbookViewId="0">
      <selection activeCell="C34" sqref="C34"/>
    </sheetView>
  </sheetViews>
  <sheetFormatPr baseColWidth="10" defaultRowHeight="15" x14ac:dyDescent="0.25"/>
  <cols>
    <col min="3" max="3" width="27.5703125" customWidth="1"/>
  </cols>
  <sheetData>
    <row r="1" spans="1:27" ht="18.75" thickBot="1" x14ac:dyDescent="0.3">
      <c r="A1" s="9" t="s">
        <v>0</v>
      </c>
      <c r="B1" s="4"/>
      <c r="C1" s="8">
        <v>41506</v>
      </c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</row>
    <row r="2" spans="1:27" ht="15.75" thickBot="1" x14ac:dyDescent="0.3">
      <c r="A2" s="4"/>
      <c r="B2" s="4"/>
      <c r="C2" s="5"/>
      <c r="D2" s="44">
        <v>2014</v>
      </c>
      <c r="E2" s="45"/>
      <c r="F2" s="45"/>
      <c r="G2" s="45"/>
      <c r="H2" s="45"/>
      <c r="I2" s="45"/>
      <c r="J2" s="45"/>
      <c r="K2" s="45"/>
      <c r="L2" s="45"/>
      <c r="M2" s="45"/>
      <c r="N2" s="45"/>
      <c r="O2" s="46"/>
      <c r="P2" s="45">
        <v>2015</v>
      </c>
      <c r="Q2" s="45"/>
      <c r="R2" s="45"/>
      <c r="S2" s="45"/>
      <c r="T2" s="45"/>
      <c r="U2" s="45"/>
      <c r="V2" s="45"/>
      <c r="W2" s="45"/>
      <c r="X2" s="45"/>
      <c r="Y2" s="45"/>
      <c r="Z2" s="45"/>
      <c r="AA2" s="46"/>
    </row>
    <row r="3" spans="1:27" ht="15.75" thickBot="1" x14ac:dyDescent="0.3">
      <c r="A3" s="4"/>
      <c r="B3" s="4"/>
      <c r="C3" s="5"/>
      <c r="D3" s="13">
        <v>41640</v>
      </c>
      <c r="E3" s="13">
        <v>41671</v>
      </c>
      <c r="F3" s="13">
        <v>41699</v>
      </c>
      <c r="G3" s="13">
        <v>41730</v>
      </c>
      <c r="H3" s="13">
        <v>41760</v>
      </c>
      <c r="I3" s="13">
        <v>41791</v>
      </c>
      <c r="J3" s="13">
        <v>41821</v>
      </c>
      <c r="K3" s="13">
        <v>41852</v>
      </c>
      <c r="L3" s="13">
        <v>41883</v>
      </c>
      <c r="M3" s="13">
        <v>41913</v>
      </c>
      <c r="N3" s="13">
        <v>41944</v>
      </c>
      <c r="O3" s="13">
        <v>41974</v>
      </c>
      <c r="P3" s="13">
        <v>42005</v>
      </c>
      <c r="Q3" s="13">
        <v>42036</v>
      </c>
      <c r="R3" s="13">
        <v>42064</v>
      </c>
      <c r="S3" s="13">
        <v>42095</v>
      </c>
      <c r="T3" s="13">
        <v>42125</v>
      </c>
      <c r="U3" s="13">
        <v>42156</v>
      </c>
      <c r="V3" s="13">
        <v>42186</v>
      </c>
      <c r="W3" s="13">
        <v>42217</v>
      </c>
      <c r="X3" s="13">
        <v>42248</v>
      </c>
      <c r="Y3" s="13">
        <v>42278</v>
      </c>
      <c r="Z3" s="13">
        <v>42309</v>
      </c>
      <c r="AA3" s="13">
        <v>42339</v>
      </c>
    </row>
    <row r="4" spans="1:27" ht="15.75" thickBot="1" x14ac:dyDescent="0.3">
      <c r="A4" s="10"/>
      <c r="B4" s="11"/>
      <c r="C4" s="14" t="s">
        <v>1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</row>
    <row r="5" spans="1:27" x14ac:dyDescent="0.25">
      <c r="A5" s="4"/>
      <c r="B5" s="4"/>
      <c r="C5" s="15" t="s">
        <v>2</v>
      </c>
      <c r="D5" s="16"/>
      <c r="E5" s="17"/>
      <c r="F5" s="17"/>
      <c r="G5" s="17"/>
      <c r="H5" s="17"/>
      <c r="I5" s="17"/>
      <c r="J5" s="17"/>
      <c r="K5" s="17"/>
      <c r="L5" s="17"/>
      <c r="M5" s="17"/>
      <c r="N5" s="17"/>
      <c r="O5" s="18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</row>
    <row r="6" spans="1:27" x14ac:dyDescent="0.25">
      <c r="A6" s="4"/>
      <c r="B6" s="4"/>
      <c r="C6" s="19" t="s">
        <v>3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7"/>
    </row>
  </sheetData>
  <mergeCells count="2">
    <mergeCell ref="D2:O2"/>
    <mergeCell ref="P2:A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7"/>
  <sheetViews>
    <sheetView tabSelected="1" zoomScaleNormal="100" workbookViewId="0">
      <selection activeCell="D29" sqref="D29"/>
    </sheetView>
  </sheetViews>
  <sheetFormatPr baseColWidth="10" defaultRowHeight="15" x14ac:dyDescent="0.25"/>
  <cols>
    <col min="1" max="1" width="22.7109375" customWidth="1"/>
    <col min="2" max="3" width="13.28515625" style="28" customWidth="1"/>
    <col min="4" max="4" width="10.28515625" style="28" customWidth="1"/>
    <col min="5" max="5" width="13.7109375" style="28" customWidth="1"/>
    <col min="6" max="17" width="11.42578125" style="28"/>
  </cols>
  <sheetData>
    <row r="1" spans="1:30" s="33" customFormat="1" ht="40.5" customHeight="1" x14ac:dyDescent="0.25">
      <c r="A1" s="27" t="s">
        <v>17</v>
      </c>
      <c r="B1" s="25" t="s">
        <v>33</v>
      </c>
      <c r="C1" s="25" t="s">
        <v>34</v>
      </c>
      <c r="D1" s="35" t="s">
        <v>38</v>
      </c>
      <c r="E1" s="31">
        <f>DATE($Q$1,COLUMN(A1),1)</f>
        <v>41640</v>
      </c>
      <c r="F1" s="31">
        <f>DATE($Q$1,COLUMN(B1),1)</f>
        <v>41671</v>
      </c>
      <c r="G1" s="31">
        <f>DATE($Q$1,COLUMN(C1),1)</f>
        <v>41699</v>
      </c>
      <c r="H1" s="31">
        <f>DATE($Q$1,COLUMN(D1),1)</f>
        <v>41730</v>
      </c>
      <c r="I1" s="31">
        <f t="shared" ref="I1:P1" si="0">DATE($Q$1,COLUMN(E1),1)</f>
        <v>41760</v>
      </c>
      <c r="J1" s="31">
        <f t="shared" si="0"/>
        <v>41791</v>
      </c>
      <c r="K1" s="31">
        <f t="shared" si="0"/>
        <v>41821</v>
      </c>
      <c r="L1" s="31">
        <f t="shared" si="0"/>
        <v>41852</v>
      </c>
      <c r="M1" s="31">
        <f t="shared" si="0"/>
        <v>41883</v>
      </c>
      <c r="N1" s="31">
        <f t="shared" si="0"/>
        <v>41913</v>
      </c>
      <c r="O1" s="31">
        <f t="shared" si="0"/>
        <v>41944</v>
      </c>
      <c r="P1" s="31">
        <f t="shared" si="0"/>
        <v>41974</v>
      </c>
      <c r="Q1" s="32">
        <v>2014</v>
      </c>
      <c r="S1" s="29">
        <f>DATE($Q$1,MONTH(E$1),1)</f>
        <v>41640</v>
      </c>
      <c r="T1" s="29">
        <f t="shared" ref="T1:AD1" si="1">DATE($Q$1,MONTH(F$1),1)</f>
        <v>41671</v>
      </c>
      <c r="U1" s="29">
        <f t="shared" si="1"/>
        <v>41699</v>
      </c>
      <c r="V1" s="29">
        <f t="shared" si="1"/>
        <v>41730</v>
      </c>
      <c r="W1" s="29">
        <f t="shared" si="1"/>
        <v>41760</v>
      </c>
      <c r="X1" s="29">
        <f t="shared" si="1"/>
        <v>41791</v>
      </c>
      <c r="Y1" s="29">
        <f t="shared" si="1"/>
        <v>41821</v>
      </c>
      <c r="Z1" s="29">
        <f t="shared" si="1"/>
        <v>41852</v>
      </c>
      <c r="AA1" s="29">
        <f t="shared" si="1"/>
        <v>41883</v>
      </c>
      <c r="AB1" s="29">
        <f t="shared" si="1"/>
        <v>41913</v>
      </c>
      <c r="AC1" s="29">
        <f t="shared" si="1"/>
        <v>41944</v>
      </c>
      <c r="AD1" s="29">
        <f t="shared" si="1"/>
        <v>41974</v>
      </c>
    </row>
    <row r="2" spans="1:30" x14ac:dyDescent="0.25">
      <c r="A2" t="s">
        <v>40</v>
      </c>
      <c r="E2" s="55">
        <f>SUM(E3:E986)</f>
        <v>4.25</v>
      </c>
      <c r="F2" s="55">
        <f>SUM(F3:F986)</f>
        <v>5.25</v>
      </c>
      <c r="G2" s="55">
        <f>SUM(G3:G986)</f>
        <v>4.75</v>
      </c>
      <c r="H2" s="55">
        <f>SUM(H3:H986)</f>
        <v>2.5</v>
      </c>
      <c r="I2" s="55">
        <f>SUM(I3:I986)</f>
        <v>2.25</v>
      </c>
      <c r="J2" s="55">
        <f>SUM(J3:J986)</f>
        <v>2</v>
      </c>
      <c r="K2" s="55">
        <f>SUM(K3:K986)</f>
        <v>2</v>
      </c>
      <c r="L2" s="55">
        <f>SUM(L3:L986)</f>
        <v>2</v>
      </c>
      <c r="M2" s="55">
        <f>SUM(M3:M986)</f>
        <v>1</v>
      </c>
      <c r="N2" s="55">
        <f>SUM(N3:N986)</f>
        <v>2</v>
      </c>
      <c r="O2" s="55">
        <f>SUM(O3:O986)</f>
        <v>1</v>
      </c>
      <c r="P2" s="55">
        <f>SUM(P3:P986)</f>
        <v>2</v>
      </c>
      <c r="Q2" s="34"/>
      <c r="S2" s="29">
        <f>DATE($Q$1,MONTH(E$1),11)</f>
        <v>41650</v>
      </c>
      <c r="T2" s="29">
        <f t="shared" ref="T2:AD2" si="2">DATE($Q$1,MONTH(F$1),11)</f>
        <v>41681</v>
      </c>
      <c r="U2" s="29">
        <f t="shared" si="2"/>
        <v>41709</v>
      </c>
      <c r="V2" s="29">
        <f t="shared" si="2"/>
        <v>41740</v>
      </c>
      <c r="W2" s="29">
        <f t="shared" si="2"/>
        <v>41770</v>
      </c>
      <c r="X2" s="29">
        <f t="shared" si="2"/>
        <v>41801</v>
      </c>
      <c r="Y2" s="29">
        <f t="shared" si="2"/>
        <v>41831</v>
      </c>
      <c r="Z2" s="29">
        <f t="shared" si="2"/>
        <v>41862</v>
      </c>
      <c r="AA2" s="29">
        <f t="shared" si="2"/>
        <v>41893</v>
      </c>
      <c r="AB2" s="29">
        <f t="shared" si="2"/>
        <v>41923</v>
      </c>
      <c r="AC2" s="29">
        <f t="shared" si="2"/>
        <v>41954</v>
      </c>
      <c r="AD2" s="29">
        <f t="shared" si="2"/>
        <v>41984</v>
      </c>
    </row>
    <row r="3" spans="1:30" x14ac:dyDescent="0.25">
      <c r="A3" s="20" t="s">
        <v>4</v>
      </c>
      <c r="B3" s="42">
        <v>41640</v>
      </c>
      <c r="C3" s="42">
        <v>41851</v>
      </c>
      <c r="D3" s="42" t="s">
        <v>39</v>
      </c>
      <c r="E3" s="56">
        <f>IF(AND($B3&lt;=S$4,OR($C3&gt;=S$4,$C3=""),$D3="x",MOD(MONTH($B3)-MONTH(E$1),2)&lt;&gt;0),"Congé",IF($B3&gt;S$4,"",IF(AND($C3&lt;&gt;"",$C3&lt;S$1),"",IF(AND($B3&lt;=S$1,OR($C3="",$C3&gt;=S$4)),1,IF(MIN($C3,S$4)-MAX($B3,S$1)&lt;8,0.25,IF(MIN($C3,S$4)-MAX($B3,S$1)&lt;16,0.5,0.75))))))</f>
        <v>1</v>
      </c>
      <c r="F3" s="56" t="str">
        <f t="shared" ref="F3:P11" si="3">IF(AND($B3&lt;=T$4,OR($C3&gt;=T$4,$C3=""),$D3="x",MOD(MONTH($B3)-MONTH(F$1),2)&lt;&gt;0),"Congé",IF($B3&gt;T$4,"",IF(AND($C3&lt;&gt;"",$C3&lt;T$1),"",IF(AND($B3&lt;=T$1,OR($C3="",$C3&gt;=T$4)),1,IF(MIN($C3,T$4)-MAX($B3,T$1)&lt;8,0.25,IF(MIN($C3,T$4)-MAX($B3,T$1)&lt;16,0.5,0.75))))))</f>
        <v>Congé</v>
      </c>
      <c r="G3" s="56">
        <f t="shared" si="3"/>
        <v>1</v>
      </c>
      <c r="H3" s="56" t="str">
        <f t="shared" si="3"/>
        <v>Congé</v>
      </c>
      <c r="I3" s="56">
        <f t="shared" si="3"/>
        <v>1</v>
      </c>
      <c r="J3" s="56" t="str">
        <f t="shared" si="3"/>
        <v>Congé</v>
      </c>
      <c r="K3" s="56">
        <f t="shared" si="3"/>
        <v>1</v>
      </c>
      <c r="L3" s="56" t="str">
        <f t="shared" si="3"/>
        <v/>
      </c>
      <c r="M3" s="56" t="str">
        <f t="shared" si="3"/>
        <v/>
      </c>
      <c r="N3" s="56" t="str">
        <f t="shared" si="3"/>
        <v/>
      </c>
      <c r="O3" s="56" t="str">
        <f t="shared" si="3"/>
        <v/>
      </c>
      <c r="P3" s="56" t="str">
        <f t="shared" si="3"/>
        <v/>
      </c>
      <c r="Q3" s="34"/>
      <c r="S3" s="29">
        <f>DATE($Q$1,MONTH(E$1),21)</f>
        <v>41660</v>
      </c>
      <c r="T3" s="29">
        <f t="shared" ref="T3:AD3" si="4">DATE($Q$1,MONTH(F$1),21)</f>
        <v>41691</v>
      </c>
      <c r="U3" s="29">
        <f t="shared" si="4"/>
        <v>41719</v>
      </c>
      <c r="V3" s="29">
        <f t="shared" si="4"/>
        <v>41750</v>
      </c>
      <c r="W3" s="29">
        <f t="shared" si="4"/>
        <v>41780</v>
      </c>
      <c r="X3" s="29">
        <f t="shared" si="4"/>
        <v>41811</v>
      </c>
      <c r="Y3" s="29">
        <f t="shared" si="4"/>
        <v>41841</v>
      </c>
      <c r="Z3" s="29">
        <f t="shared" si="4"/>
        <v>41872</v>
      </c>
      <c r="AA3" s="29">
        <f t="shared" si="4"/>
        <v>41903</v>
      </c>
      <c r="AB3" s="29">
        <f t="shared" si="4"/>
        <v>41933</v>
      </c>
      <c r="AC3" s="29">
        <f t="shared" si="4"/>
        <v>41964</v>
      </c>
      <c r="AD3" s="29">
        <f t="shared" si="4"/>
        <v>41994</v>
      </c>
    </row>
    <row r="4" spans="1:30" x14ac:dyDescent="0.25">
      <c r="A4" s="20" t="s">
        <v>5</v>
      </c>
      <c r="B4" s="42">
        <v>41640</v>
      </c>
      <c r="C4" s="42">
        <v>41662</v>
      </c>
      <c r="D4" s="42"/>
      <c r="E4" s="56">
        <f t="shared" ref="E4:E11" si="5">IF(AND($B4&lt;=S$4,OR($C4&gt;=S$4,$C4=""),$D4="x",MOD(MONTH($B4)-MONTH(E$1),2)&lt;&gt;0),"Congé",IF($B4&gt;S$4,"",IF(AND($C4&lt;&gt;"",$C4&lt;S$1),"",IF(AND($B4&lt;=S$1,OR($C4="",$C4&gt;=S$4)),1,IF(MIN($C4,S$4)-MAX($B4,S$1)&lt;8,0.25,IF(MIN($C4,S$4)-MAX($B4,S$1)&lt;16,0.5,0.75))))))</f>
        <v>0.75</v>
      </c>
      <c r="F4" s="56" t="str">
        <f t="shared" si="3"/>
        <v/>
      </c>
      <c r="G4" s="56" t="str">
        <f t="shared" si="3"/>
        <v/>
      </c>
      <c r="H4" s="56" t="str">
        <f t="shared" si="3"/>
        <v/>
      </c>
      <c r="I4" s="56" t="str">
        <f t="shared" si="3"/>
        <v/>
      </c>
      <c r="J4" s="56" t="str">
        <f t="shared" si="3"/>
        <v/>
      </c>
      <c r="K4" s="56" t="str">
        <f t="shared" si="3"/>
        <v/>
      </c>
      <c r="L4" s="56" t="str">
        <f t="shared" si="3"/>
        <v/>
      </c>
      <c r="M4" s="56" t="str">
        <f t="shared" si="3"/>
        <v/>
      </c>
      <c r="N4" s="56" t="str">
        <f t="shared" si="3"/>
        <v/>
      </c>
      <c r="O4" s="56" t="str">
        <f t="shared" si="3"/>
        <v/>
      </c>
      <c r="P4" s="56" t="str">
        <f t="shared" si="3"/>
        <v/>
      </c>
      <c r="Q4" s="34"/>
      <c r="S4" s="29">
        <f>DATE($Q$1,MONTH(E$1)+1,1)-1</f>
        <v>41670</v>
      </c>
      <c r="T4" s="29">
        <f t="shared" ref="T4:AD4" si="6">DATE($Q$1,MONTH(F$1)+1,1)-1</f>
        <v>41698</v>
      </c>
      <c r="U4" s="29">
        <f t="shared" si="6"/>
        <v>41729</v>
      </c>
      <c r="V4" s="29">
        <f t="shared" si="6"/>
        <v>41759</v>
      </c>
      <c r="W4" s="29">
        <f t="shared" si="6"/>
        <v>41790</v>
      </c>
      <c r="X4" s="29">
        <f t="shared" si="6"/>
        <v>41820</v>
      </c>
      <c r="Y4" s="29">
        <f t="shared" si="6"/>
        <v>41851</v>
      </c>
      <c r="Z4" s="29">
        <f t="shared" si="6"/>
        <v>41882</v>
      </c>
      <c r="AA4" s="29">
        <f t="shared" si="6"/>
        <v>41912</v>
      </c>
      <c r="AB4" s="29">
        <f t="shared" si="6"/>
        <v>41943</v>
      </c>
      <c r="AC4" s="29">
        <f t="shared" si="6"/>
        <v>41973</v>
      </c>
      <c r="AD4" s="29">
        <f t="shared" si="6"/>
        <v>42004</v>
      </c>
    </row>
    <row r="5" spans="1:30" x14ac:dyDescent="0.25">
      <c r="A5" s="20" t="s">
        <v>6</v>
      </c>
      <c r="B5" s="42">
        <v>41650</v>
      </c>
      <c r="C5" s="42">
        <v>41729</v>
      </c>
      <c r="D5" s="42"/>
      <c r="E5" s="56">
        <f t="shared" si="5"/>
        <v>0.75</v>
      </c>
      <c r="F5" s="56">
        <f t="shared" si="3"/>
        <v>1</v>
      </c>
      <c r="G5" s="56">
        <f t="shared" si="3"/>
        <v>1</v>
      </c>
      <c r="H5" s="56" t="str">
        <f t="shared" si="3"/>
        <v/>
      </c>
      <c r="I5" s="56" t="str">
        <f t="shared" si="3"/>
        <v/>
      </c>
      <c r="J5" s="56" t="str">
        <f t="shared" si="3"/>
        <v/>
      </c>
      <c r="K5" s="56" t="str">
        <f t="shared" si="3"/>
        <v/>
      </c>
      <c r="L5" s="56" t="str">
        <f t="shared" si="3"/>
        <v/>
      </c>
      <c r="M5" s="56" t="str">
        <f t="shared" si="3"/>
        <v/>
      </c>
      <c r="N5" s="56" t="str">
        <f t="shared" si="3"/>
        <v/>
      </c>
      <c r="O5" s="56" t="str">
        <f t="shared" si="3"/>
        <v/>
      </c>
      <c r="P5" s="56" t="str">
        <f t="shared" si="3"/>
        <v/>
      </c>
      <c r="Q5" s="34"/>
    </row>
    <row r="6" spans="1:30" x14ac:dyDescent="0.25">
      <c r="A6" s="20" t="s">
        <v>7</v>
      </c>
      <c r="B6" s="42">
        <v>41675</v>
      </c>
      <c r="C6" s="43"/>
      <c r="D6" s="43" t="s">
        <v>39</v>
      </c>
      <c r="E6" s="56" t="str">
        <f t="shared" si="5"/>
        <v/>
      </c>
      <c r="F6" s="56">
        <f t="shared" si="3"/>
        <v>0.75</v>
      </c>
      <c r="G6" s="56" t="str">
        <f t="shared" si="3"/>
        <v>Congé</v>
      </c>
      <c r="H6" s="56">
        <f t="shared" si="3"/>
        <v>1</v>
      </c>
      <c r="I6" s="56" t="str">
        <f t="shared" si="3"/>
        <v>Congé</v>
      </c>
      <c r="J6" s="56">
        <f t="shared" si="3"/>
        <v>1</v>
      </c>
      <c r="K6" s="56" t="str">
        <f t="shared" si="3"/>
        <v>Congé</v>
      </c>
      <c r="L6" s="56">
        <f t="shared" si="3"/>
        <v>1</v>
      </c>
      <c r="M6" s="56" t="str">
        <f t="shared" si="3"/>
        <v>Congé</v>
      </c>
      <c r="N6" s="56">
        <f t="shared" si="3"/>
        <v>1</v>
      </c>
      <c r="O6" s="56" t="str">
        <f t="shared" si="3"/>
        <v>Congé</v>
      </c>
      <c r="P6" s="56">
        <f t="shared" si="3"/>
        <v>1</v>
      </c>
      <c r="Q6" s="34"/>
    </row>
    <row r="7" spans="1:30" x14ac:dyDescent="0.25">
      <c r="A7" s="20" t="s">
        <v>8</v>
      </c>
      <c r="B7" s="42">
        <v>41675</v>
      </c>
      <c r="C7" s="42">
        <v>41741</v>
      </c>
      <c r="D7" s="42"/>
      <c r="E7" s="56" t="str">
        <f t="shared" si="5"/>
        <v/>
      </c>
      <c r="F7" s="56">
        <f t="shared" si="3"/>
        <v>0.75</v>
      </c>
      <c r="G7" s="56">
        <f t="shared" si="3"/>
        <v>1</v>
      </c>
      <c r="H7" s="56">
        <f t="shared" si="3"/>
        <v>0.5</v>
      </c>
      <c r="I7" s="56" t="str">
        <f t="shared" si="3"/>
        <v/>
      </c>
      <c r="J7" s="56" t="str">
        <f t="shared" si="3"/>
        <v/>
      </c>
      <c r="K7" s="56" t="str">
        <f t="shared" si="3"/>
        <v/>
      </c>
      <c r="L7" s="56" t="str">
        <f t="shared" si="3"/>
        <v/>
      </c>
      <c r="M7" s="56" t="str">
        <f t="shared" si="3"/>
        <v/>
      </c>
      <c r="N7" s="56" t="str">
        <f t="shared" si="3"/>
        <v/>
      </c>
      <c r="O7" s="56" t="str">
        <f t="shared" si="3"/>
        <v/>
      </c>
      <c r="P7" s="56" t="str">
        <f t="shared" si="3"/>
        <v/>
      </c>
      <c r="Q7" s="34"/>
    </row>
    <row r="8" spans="1:30" x14ac:dyDescent="0.25">
      <c r="A8" s="20" t="s">
        <v>9</v>
      </c>
      <c r="B8" s="42">
        <v>41640</v>
      </c>
      <c r="C8" s="43"/>
      <c r="D8" s="43"/>
      <c r="E8" s="56">
        <f t="shared" si="5"/>
        <v>1</v>
      </c>
      <c r="F8" s="56">
        <f t="shared" si="3"/>
        <v>1</v>
      </c>
      <c r="G8" s="56">
        <f t="shared" si="3"/>
        <v>1</v>
      </c>
      <c r="H8" s="56">
        <f t="shared" si="3"/>
        <v>1</v>
      </c>
      <c r="I8" s="56">
        <f t="shared" si="3"/>
        <v>1</v>
      </c>
      <c r="J8" s="56">
        <f t="shared" si="3"/>
        <v>1</v>
      </c>
      <c r="K8" s="56">
        <f t="shared" si="3"/>
        <v>1</v>
      </c>
      <c r="L8" s="56">
        <f t="shared" si="3"/>
        <v>1</v>
      </c>
      <c r="M8" s="56">
        <f t="shared" si="3"/>
        <v>1</v>
      </c>
      <c r="N8" s="56">
        <f t="shared" si="3"/>
        <v>1</v>
      </c>
      <c r="O8" s="56">
        <f t="shared" si="3"/>
        <v>1</v>
      </c>
      <c r="P8" s="56">
        <f t="shared" si="3"/>
        <v>1</v>
      </c>
      <c r="Q8" s="34"/>
    </row>
    <row r="9" spans="1:30" x14ac:dyDescent="0.25">
      <c r="A9" s="30" t="s">
        <v>35</v>
      </c>
      <c r="B9" s="42">
        <v>41649</v>
      </c>
      <c r="C9" s="42">
        <v>41727</v>
      </c>
      <c r="D9" s="42"/>
      <c r="E9" s="56">
        <f t="shared" si="5"/>
        <v>0.75</v>
      </c>
      <c r="F9" s="56">
        <f t="shared" si="3"/>
        <v>1</v>
      </c>
      <c r="G9" s="56">
        <f t="shared" si="3"/>
        <v>0.75</v>
      </c>
      <c r="H9" s="56" t="str">
        <f t="shared" si="3"/>
        <v/>
      </c>
      <c r="I9" s="56" t="str">
        <f t="shared" si="3"/>
        <v/>
      </c>
      <c r="J9" s="56" t="str">
        <f t="shared" si="3"/>
        <v/>
      </c>
      <c r="K9" s="56" t="str">
        <f t="shared" si="3"/>
        <v/>
      </c>
      <c r="L9" s="56" t="str">
        <f t="shared" si="3"/>
        <v/>
      </c>
      <c r="M9" s="56" t="str">
        <f t="shared" si="3"/>
        <v/>
      </c>
      <c r="N9" s="56" t="str">
        <f t="shared" si="3"/>
        <v/>
      </c>
      <c r="O9" s="56" t="str">
        <f t="shared" si="3"/>
        <v/>
      </c>
      <c r="P9" s="56" t="str">
        <f t="shared" si="3"/>
        <v/>
      </c>
      <c r="Q9" s="34"/>
    </row>
    <row r="10" spans="1:30" x14ac:dyDescent="0.25">
      <c r="A10" s="30" t="s">
        <v>36</v>
      </c>
      <c r="B10" s="42">
        <v>41671</v>
      </c>
      <c r="C10" s="42">
        <v>41697</v>
      </c>
      <c r="D10" s="43"/>
      <c r="E10" s="56" t="str">
        <f t="shared" si="5"/>
        <v/>
      </c>
      <c r="F10" s="56">
        <f t="shared" si="3"/>
        <v>0.75</v>
      </c>
      <c r="G10" s="56" t="str">
        <f t="shared" si="3"/>
        <v/>
      </c>
      <c r="H10" s="56" t="str">
        <f t="shared" si="3"/>
        <v/>
      </c>
      <c r="I10" s="56" t="str">
        <f t="shared" si="3"/>
        <v/>
      </c>
      <c r="J10" s="56" t="str">
        <f t="shared" si="3"/>
        <v/>
      </c>
      <c r="K10" s="56" t="str">
        <f t="shared" si="3"/>
        <v/>
      </c>
      <c r="L10" s="56" t="str">
        <f t="shared" si="3"/>
        <v/>
      </c>
      <c r="M10" s="56" t="str">
        <f t="shared" si="3"/>
        <v/>
      </c>
      <c r="N10" s="56" t="str">
        <f t="shared" si="3"/>
        <v/>
      </c>
      <c r="O10" s="56" t="str">
        <f t="shared" si="3"/>
        <v/>
      </c>
      <c r="P10" s="56" t="str">
        <f t="shared" si="3"/>
        <v/>
      </c>
      <c r="Q10" s="34"/>
    </row>
    <row r="11" spans="1:30" x14ac:dyDescent="0.25">
      <c r="A11" s="30" t="s">
        <v>37</v>
      </c>
      <c r="B11" s="42">
        <v>41779</v>
      </c>
      <c r="C11" s="42">
        <v>41780</v>
      </c>
      <c r="D11" s="42"/>
      <c r="E11" s="56" t="str">
        <f t="shared" si="5"/>
        <v/>
      </c>
      <c r="F11" s="56" t="str">
        <f t="shared" si="3"/>
        <v/>
      </c>
      <c r="G11" s="56" t="str">
        <f t="shared" si="3"/>
        <v/>
      </c>
      <c r="H11" s="56" t="str">
        <f t="shared" si="3"/>
        <v/>
      </c>
      <c r="I11" s="56">
        <f t="shared" si="3"/>
        <v>0.25</v>
      </c>
      <c r="J11" s="56" t="str">
        <f t="shared" si="3"/>
        <v/>
      </c>
      <c r="K11" s="56" t="str">
        <f t="shared" si="3"/>
        <v/>
      </c>
      <c r="L11" s="56" t="str">
        <f t="shared" si="3"/>
        <v/>
      </c>
      <c r="M11" s="56" t="str">
        <f t="shared" si="3"/>
        <v/>
      </c>
      <c r="N11" s="56" t="str">
        <f t="shared" si="3"/>
        <v/>
      </c>
      <c r="O11" s="56" t="str">
        <f t="shared" si="3"/>
        <v/>
      </c>
      <c r="P11" s="56" t="str">
        <f t="shared" si="3"/>
        <v/>
      </c>
      <c r="Q11" s="34"/>
    </row>
    <row r="12" spans="1:30" x14ac:dyDescent="0.25">
      <c r="A12" s="20"/>
      <c r="B12" s="43"/>
      <c r="C12" s="43"/>
      <c r="D12" s="43"/>
      <c r="E12" s="39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1"/>
    </row>
    <row r="13" spans="1:30" x14ac:dyDescent="0.25">
      <c r="A13" s="20"/>
      <c r="B13" s="43"/>
      <c r="C13" s="43"/>
      <c r="D13" s="43"/>
      <c r="E13" s="36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8"/>
    </row>
    <row r="14" spans="1:30" x14ac:dyDescent="0.25">
      <c r="A14" s="20"/>
      <c r="B14" s="43"/>
      <c r="C14" s="43"/>
      <c r="D14" s="43"/>
      <c r="E14" s="36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8"/>
    </row>
    <row r="15" spans="1:30" x14ac:dyDescent="0.25">
      <c r="A15" s="20"/>
      <c r="B15" s="43"/>
      <c r="C15" s="43"/>
      <c r="D15" s="43"/>
      <c r="E15" s="36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8"/>
    </row>
    <row r="16" spans="1:30" x14ac:dyDescent="0.25">
      <c r="A16" s="20"/>
      <c r="B16" s="43"/>
      <c r="C16" s="43"/>
      <c r="D16" s="43"/>
      <c r="E16" s="36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8"/>
    </row>
    <row r="17" spans="1:16" x14ac:dyDescent="0.25">
      <c r="A17" s="20"/>
      <c r="B17" s="43"/>
      <c r="C17" s="43"/>
      <c r="D17" s="43"/>
      <c r="E17" s="36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8"/>
    </row>
    <row r="19" spans="1:16" x14ac:dyDescent="0.25">
      <c r="E19" s="57" t="str">
        <f>IF(AND($B3&lt;=S$4,OR($C3&gt;=S$4,$C3=""),$D3="x",MOD(MONTH($B3)-MONTH(E$1),2)&lt;&gt;0),"",IF($B3&gt;S$4,"",IF(AND($C3&lt;&gt;"",$C3&lt;S$1),"",IF(AND($B3&lt;=S$1,OR($C3="",$C3&gt;=S$4)),"",MIN($C3,S$4)-MAX($B3,S$1) &amp; " jours"))))</f>
        <v/>
      </c>
      <c r="F19" s="57" t="str">
        <f t="shared" ref="F19:P27" si="7">IF(AND($B3&lt;=T$4,OR($C3&gt;=T$4,$C3=""),$D3="x",MOD(MONTH($B3)-MONTH(F$1),2)&lt;&gt;0),"",IF($B3&gt;T$4,"",IF(AND($C3&lt;&gt;"",$C3&lt;T$1),"",IF(AND($B3&lt;=T$1,OR($C3="",$C3&gt;=T$4)),"",MIN($C3,T$4)-MAX($B3,T$1) &amp; " jours"))))</f>
        <v/>
      </c>
      <c r="G19" s="57" t="str">
        <f t="shared" si="7"/>
        <v/>
      </c>
      <c r="H19" s="57" t="str">
        <f t="shared" si="7"/>
        <v/>
      </c>
      <c r="I19" s="57" t="str">
        <f t="shared" si="7"/>
        <v/>
      </c>
      <c r="J19" s="57" t="str">
        <f t="shared" si="7"/>
        <v/>
      </c>
      <c r="K19" s="57" t="str">
        <f t="shared" si="7"/>
        <v/>
      </c>
      <c r="L19" s="57" t="str">
        <f t="shared" si="7"/>
        <v/>
      </c>
      <c r="M19" s="57" t="str">
        <f t="shared" si="7"/>
        <v/>
      </c>
      <c r="N19" s="57" t="str">
        <f t="shared" si="7"/>
        <v/>
      </c>
      <c r="O19" s="57" t="str">
        <f t="shared" si="7"/>
        <v/>
      </c>
      <c r="P19" s="57" t="str">
        <f t="shared" si="7"/>
        <v/>
      </c>
    </row>
    <row r="20" spans="1:16" x14ac:dyDescent="0.25">
      <c r="E20" s="57" t="str">
        <f t="shared" ref="E20:E27" si="8">IF(AND($B4&lt;=S$4,OR($C4&gt;=S$4,$C4=""),$D4="x",MOD(MONTH($B4)-MONTH(E$1),2)&lt;&gt;0),"",IF($B4&gt;S$4,"",IF(AND($C4&lt;&gt;"",$C4&lt;S$1),"",IF(AND($B4&lt;=S$1,OR($C4="",$C4&gt;=S$4)),"",MIN($C4,S$4)-MAX($B4,S$1) &amp; " jours"))))</f>
        <v>22 jours</v>
      </c>
      <c r="F20" s="57" t="str">
        <f t="shared" si="7"/>
        <v/>
      </c>
      <c r="G20" s="57" t="str">
        <f t="shared" si="7"/>
        <v/>
      </c>
      <c r="H20" s="57" t="str">
        <f t="shared" si="7"/>
        <v/>
      </c>
      <c r="I20" s="57" t="str">
        <f t="shared" si="7"/>
        <v/>
      </c>
      <c r="J20" s="57" t="str">
        <f t="shared" si="7"/>
        <v/>
      </c>
      <c r="K20" s="57" t="str">
        <f t="shared" si="7"/>
        <v/>
      </c>
      <c r="L20" s="57" t="str">
        <f t="shared" si="7"/>
        <v/>
      </c>
      <c r="M20" s="57" t="str">
        <f t="shared" si="7"/>
        <v/>
      </c>
      <c r="N20" s="57" t="str">
        <f t="shared" si="7"/>
        <v/>
      </c>
      <c r="O20" s="57" t="str">
        <f t="shared" si="7"/>
        <v/>
      </c>
      <c r="P20" s="57" t="str">
        <f t="shared" si="7"/>
        <v/>
      </c>
    </row>
    <row r="21" spans="1:16" x14ac:dyDescent="0.25">
      <c r="E21" s="57" t="str">
        <f t="shared" si="8"/>
        <v>20 jours</v>
      </c>
      <c r="F21" s="57" t="str">
        <f t="shared" si="7"/>
        <v/>
      </c>
      <c r="G21" s="57" t="str">
        <f t="shared" si="7"/>
        <v/>
      </c>
      <c r="H21" s="57" t="str">
        <f t="shared" si="7"/>
        <v/>
      </c>
      <c r="I21" s="57" t="str">
        <f t="shared" si="7"/>
        <v/>
      </c>
      <c r="J21" s="57" t="str">
        <f t="shared" si="7"/>
        <v/>
      </c>
      <c r="K21" s="57" t="str">
        <f t="shared" si="7"/>
        <v/>
      </c>
      <c r="L21" s="57" t="str">
        <f t="shared" si="7"/>
        <v/>
      </c>
      <c r="M21" s="57" t="str">
        <f t="shared" si="7"/>
        <v/>
      </c>
      <c r="N21" s="57" t="str">
        <f t="shared" si="7"/>
        <v/>
      </c>
      <c r="O21" s="57" t="str">
        <f t="shared" si="7"/>
        <v/>
      </c>
      <c r="P21" s="57" t="str">
        <f t="shared" si="7"/>
        <v/>
      </c>
    </row>
    <row r="22" spans="1:16" x14ac:dyDescent="0.25">
      <c r="E22" s="57" t="str">
        <f t="shared" si="8"/>
        <v/>
      </c>
      <c r="F22" s="57" t="str">
        <f t="shared" si="7"/>
        <v>23 jours</v>
      </c>
      <c r="G22" s="57" t="str">
        <f t="shared" si="7"/>
        <v/>
      </c>
      <c r="H22" s="57" t="str">
        <f t="shared" si="7"/>
        <v/>
      </c>
      <c r="I22" s="57" t="str">
        <f t="shared" si="7"/>
        <v/>
      </c>
      <c r="J22" s="57" t="str">
        <f t="shared" si="7"/>
        <v/>
      </c>
      <c r="K22" s="57" t="str">
        <f t="shared" si="7"/>
        <v/>
      </c>
      <c r="L22" s="57" t="str">
        <f t="shared" si="7"/>
        <v/>
      </c>
      <c r="M22" s="57" t="str">
        <f t="shared" si="7"/>
        <v/>
      </c>
      <c r="N22" s="57" t="str">
        <f t="shared" si="7"/>
        <v/>
      </c>
      <c r="O22" s="57" t="str">
        <f t="shared" si="7"/>
        <v/>
      </c>
      <c r="P22" s="57" t="str">
        <f t="shared" si="7"/>
        <v/>
      </c>
    </row>
    <row r="23" spans="1:16" x14ac:dyDescent="0.25">
      <c r="E23" s="57" t="str">
        <f t="shared" si="8"/>
        <v/>
      </c>
      <c r="F23" s="57" t="str">
        <f t="shared" si="7"/>
        <v>23 jours</v>
      </c>
      <c r="G23" s="57" t="str">
        <f t="shared" si="7"/>
        <v/>
      </c>
      <c r="H23" s="57" t="str">
        <f t="shared" si="7"/>
        <v>11 jours</v>
      </c>
      <c r="I23" s="57" t="str">
        <f t="shared" si="7"/>
        <v/>
      </c>
      <c r="J23" s="57" t="str">
        <f t="shared" si="7"/>
        <v/>
      </c>
      <c r="K23" s="57" t="str">
        <f t="shared" si="7"/>
        <v/>
      </c>
      <c r="L23" s="57" t="str">
        <f t="shared" si="7"/>
        <v/>
      </c>
      <c r="M23" s="57" t="str">
        <f t="shared" si="7"/>
        <v/>
      </c>
      <c r="N23" s="57" t="str">
        <f t="shared" si="7"/>
        <v/>
      </c>
      <c r="O23" s="57" t="str">
        <f t="shared" si="7"/>
        <v/>
      </c>
      <c r="P23" s="57" t="str">
        <f t="shared" si="7"/>
        <v/>
      </c>
    </row>
    <row r="24" spans="1:16" x14ac:dyDescent="0.25">
      <c r="E24" s="57" t="str">
        <f t="shared" si="8"/>
        <v/>
      </c>
      <c r="F24" s="57" t="str">
        <f t="shared" si="7"/>
        <v/>
      </c>
      <c r="G24" s="57" t="str">
        <f t="shared" si="7"/>
        <v/>
      </c>
      <c r="H24" s="57" t="str">
        <f t="shared" si="7"/>
        <v/>
      </c>
      <c r="I24" s="57" t="str">
        <f t="shared" si="7"/>
        <v/>
      </c>
      <c r="J24" s="57" t="str">
        <f t="shared" si="7"/>
        <v/>
      </c>
      <c r="K24" s="57" t="str">
        <f t="shared" si="7"/>
        <v/>
      </c>
      <c r="L24" s="57" t="str">
        <f t="shared" si="7"/>
        <v/>
      </c>
      <c r="M24" s="57" t="str">
        <f t="shared" si="7"/>
        <v/>
      </c>
      <c r="N24" s="57" t="str">
        <f t="shared" si="7"/>
        <v/>
      </c>
      <c r="O24" s="57" t="str">
        <f t="shared" si="7"/>
        <v/>
      </c>
      <c r="P24" s="57" t="str">
        <f t="shared" si="7"/>
        <v/>
      </c>
    </row>
    <row r="25" spans="1:16" x14ac:dyDescent="0.25">
      <c r="E25" s="57" t="str">
        <f t="shared" si="8"/>
        <v>21 jours</v>
      </c>
      <c r="F25" s="57" t="str">
        <f t="shared" si="7"/>
        <v/>
      </c>
      <c r="G25" s="57" t="str">
        <f t="shared" si="7"/>
        <v>28 jours</v>
      </c>
      <c r="H25" s="57" t="str">
        <f t="shared" si="7"/>
        <v/>
      </c>
      <c r="I25" s="57" t="str">
        <f t="shared" si="7"/>
        <v/>
      </c>
      <c r="J25" s="57" t="str">
        <f t="shared" si="7"/>
        <v/>
      </c>
      <c r="K25" s="57" t="str">
        <f t="shared" si="7"/>
        <v/>
      </c>
      <c r="L25" s="57" t="str">
        <f t="shared" si="7"/>
        <v/>
      </c>
      <c r="M25" s="57" t="str">
        <f t="shared" si="7"/>
        <v/>
      </c>
      <c r="N25" s="57" t="str">
        <f t="shared" si="7"/>
        <v/>
      </c>
      <c r="O25" s="57" t="str">
        <f t="shared" si="7"/>
        <v/>
      </c>
      <c r="P25" s="57" t="str">
        <f t="shared" si="7"/>
        <v/>
      </c>
    </row>
    <row r="26" spans="1:16" x14ac:dyDescent="0.25">
      <c r="E26" s="57" t="str">
        <f t="shared" si="8"/>
        <v/>
      </c>
      <c r="F26" s="57" t="str">
        <f t="shared" si="7"/>
        <v>26 jours</v>
      </c>
      <c r="G26" s="57" t="str">
        <f t="shared" si="7"/>
        <v/>
      </c>
      <c r="H26" s="57" t="str">
        <f t="shared" si="7"/>
        <v/>
      </c>
      <c r="I26" s="57" t="str">
        <f t="shared" si="7"/>
        <v/>
      </c>
      <c r="J26" s="57" t="str">
        <f t="shared" si="7"/>
        <v/>
      </c>
      <c r="K26" s="57" t="str">
        <f t="shared" si="7"/>
        <v/>
      </c>
      <c r="L26" s="57" t="str">
        <f t="shared" si="7"/>
        <v/>
      </c>
      <c r="M26" s="57" t="str">
        <f t="shared" si="7"/>
        <v/>
      </c>
      <c r="N26" s="57" t="str">
        <f t="shared" si="7"/>
        <v/>
      </c>
      <c r="O26" s="57" t="str">
        <f t="shared" si="7"/>
        <v/>
      </c>
      <c r="P26" s="57" t="str">
        <f t="shared" si="7"/>
        <v/>
      </c>
    </row>
    <row r="27" spans="1:16" x14ac:dyDescent="0.25">
      <c r="E27" s="57" t="str">
        <f t="shared" si="8"/>
        <v/>
      </c>
      <c r="F27" s="57" t="str">
        <f t="shared" si="7"/>
        <v/>
      </c>
      <c r="G27" s="57" t="str">
        <f t="shared" si="7"/>
        <v/>
      </c>
      <c r="H27" s="57" t="str">
        <f t="shared" si="7"/>
        <v/>
      </c>
      <c r="I27" s="57" t="str">
        <f t="shared" si="7"/>
        <v>1 jours</v>
      </c>
      <c r="J27" s="57" t="str">
        <f t="shared" si="7"/>
        <v/>
      </c>
      <c r="K27" s="57" t="str">
        <f t="shared" si="7"/>
        <v/>
      </c>
      <c r="L27" s="57" t="str">
        <f t="shared" si="7"/>
        <v/>
      </c>
      <c r="M27" s="57" t="str">
        <f t="shared" si="7"/>
        <v/>
      </c>
      <c r="N27" s="57" t="str">
        <f t="shared" si="7"/>
        <v/>
      </c>
      <c r="O27" s="57" t="str">
        <f t="shared" si="7"/>
        <v/>
      </c>
      <c r="P27" s="57" t="str">
        <f t="shared" si="7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activeCell="G19" sqref="G19"/>
    </sheetView>
  </sheetViews>
  <sheetFormatPr baseColWidth="10" defaultRowHeight="15" x14ac:dyDescent="0.25"/>
  <cols>
    <col min="1" max="1" width="22.7109375" customWidth="1"/>
    <col min="4" max="4" width="13.7109375" customWidth="1"/>
  </cols>
  <sheetData>
    <row r="1" spans="1:8" x14ac:dyDescent="0.25">
      <c r="A1" s="50" t="s">
        <v>17</v>
      </c>
    </row>
    <row r="2" spans="1:8" x14ac:dyDescent="0.25">
      <c r="A2" s="51"/>
    </row>
    <row r="3" spans="1:8" x14ac:dyDescent="0.25">
      <c r="A3" s="21" t="s">
        <v>4</v>
      </c>
    </row>
    <row r="4" spans="1:8" x14ac:dyDescent="0.25">
      <c r="A4" s="20" t="s">
        <v>5</v>
      </c>
    </row>
    <row r="5" spans="1:8" x14ac:dyDescent="0.25">
      <c r="A5" s="20" t="s">
        <v>6</v>
      </c>
    </row>
    <row r="6" spans="1:8" x14ac:dyDescent="0.25">
      <c r="A6" s="22" t="s">
        <v>7</v>
      </c>
    </row>
    <row r="7" spans="1:8" x14ac:dyDescent="0.25">
      <c r="A7" s="20" t="s">
        <v>8</v>
      </c>
    </row>
    <row r="8" spans="1:8" x14ac:dyDescent="0.25">
      <c r="A8" s="20" t="s">
        <v>9</v>
      </c>
    </row>
    <row r="9" spans="1:8" x14ac:dyDescent="0.25">
      <c r="A9" s="1" t="s">
        <v>30</v>
      </c>
      <c r="B9" s="2">
        <v>6.5</v>
      </c>
      <c r="D9" s="1" t="s">
        <v>31</v>
      </c>
      <c r="E9" s="25">
        <v>7.5</v>
      </c>
      <c r="G9" s="26" t="s">
        <v>32</v>
      </c>
      <c r="H9" s="25">
        <v>8</v>
      </c>
    </row>
    <row r="11" spans="1:8" x14ac:dyDescent="0.25">
      <c r="A11" s="20" t="s">
        <v>10</v>
      </c>
      <c r="B11" s="20"/>
      <c r="C11" s="20"/>
      <c r="D11" s="20" t="s">
        <v>13</v>
      </c>
    </row>
    <row r="12" spans="1:8" x14ac:dyDescent="0.25">
      <c r="A12" s="47" t="s">
        <v>11</v>
      </c>
      <c r="B12" s="48"/>
      <c r="C12" s="49"/>
      <c r="D12" s="23">
        <v>41744</v>
      </c>
    </row>
    <row r="13" spans="1:8" x14ac:dyDescent="0.25">
      <c r="A13" s="47" t="s">
        <v>12</v>
      </c>
      <c r="B13" s="48"/>
      <c r="C13" s="49"/>
      <c r="D13" s="23">
        <v>41774</v>
      </c>
    </row>
    <row r="17" spans="1:5" x14ac:dyDescent="0.25">
      <c r="A17" s="47" t="s">
        <v>14</v>
      </c>
      <c r="B17" s="48"/>
      <c r="C17" s="49"/>
      <c r="D17" s="20" t="s">
        <v>16</v>
      </c>
    </row>
    <row r="18" spans="1:5" x14ac:dyDescent="0.25">
      <c r="A18" s="52" t="s">
        <v>4</v>
      </c>
      <c r="B18" s="53"/>
      <c r="C18" s="54"/>
      <c r="D18" s="23">
        <v>42515</v>
      </c>
    </row>
    <row r="19" spans="1:5" x14ac:dyDescent="0.25">
      <c r="A19" s="47" t="s">
        <v>8</v>
      </c>
      <c r="B19" s="48"/>
      <c r="C19" s="49"/>
      <c r="D19" s="23">
        <v>42973</v>
      </c>
    </row>
    <row r="22" spans="1:5" x14ac:dyDescent="0.25">
      <c r="A22" s="3" t="s">
        <v>18</v>
      </c>
      <c r="B22" s="3"/>
      <c r="C22" s="3"/>
      <c r="D22" s="3"/>
      <c r="E22" s="3"/>
    </row>
    <row r="23" spans="1:5" x14ac:dyDescent="0.25">
      <c r="A23" t="s">
        <v>19</v>
      </c>
    </row>
  </sheetData>
  <mergeCells count="6">
    <mergeCell ref="A19:C19"/>
    <mergeCell ref="A1:A2"/>
    <mergeCell ref="A12:C12"/>
    <mergeCell ref="A13:C13"/>
    <mergeCell ref="A17:C17"/>
    <mergeCell ref="A18:C1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9" sqref="A9:B9"/>
    </sheetView>
  </sheetViews>
  <sheetFormatPr baseColWidth="10" defaultRowHeight="15" x14ac:dyDescent="0.25"/>
  <cols>
    <col min="1" max="1" width="20.85546875" customWidth="1"/>
    <col min="4" max="4" width="16.42578125" customWidth="1"/>
  </cols>
  <sheetData>
    <row r="1" spans="1:4" x14ac:dyDescent="0.25">
      <c r="A1" s="50" t="s">
        <v>20</v>
      </c>
    </row>
    <row r="2" spans="1:4" x14ac:dyDescent="0.25">
      <c r="A2" s="51"/>
    </row>
    <row r="3" spans="1:4" x14ac:dyDescent="0.25">
      <c r="A3" s="21" t="s">
        <v>21</v>
      </c>
    </row>
    <row r="4" spans="1:4" x14ac:dyDescent="0.25">
      <c r="A4" s="20" t="s">
        <v>22</v>
      </c>
    </row>
    <row r="5" spans="1:4" x14ac:dyDescent="0.25">
      <c r="A5" s="20" t="s">
        <v>23</v>
      </c>
    </row>
    <row r="6" spans="1:4" x14ac:dyDescent="0.25">
      <c r="A6" s="24" t="s">
        <v>24</v>
      </c>
    </row>
    <row r="7" spans="1:4" x14ac:dyDescent="0.25">
      <c r="A7" s="20"/>
    </row>
    <row r="8" spans="1:4" x14ac:dyDescent="0.25">
      <c r="A8" s="20"/>
    </row>
    <row r="9" spans="1:4" x14ac:dyDescent="0.25">
      <c r="A9" s="1" t="s">
        <v>27</v>
      </c>
      <c r="B9" s="2">
        <v>4</v>
      </c>
    </row>
    <row r="11" spans="1:4" x14ac:dyDescent="0.25">
      <c r="A11" s="20" t="s">
        <v>10</v>
      </c>
      <c r="B11" s="20"/>
      <c r="C11" s="20"/>
      <c r="D11" s="20" t="s">
        <v>13</v>
      </c>
    </row>
    <row r="12" spans="1:4" x14ac:dyDescent="0.25">
      <c r="A12" s="47" t="s">
        <v>25</v>
      </c>
      <c r="B12" s="48"/>
      <c r="C12" s="49"/>
      <c r="D12" s="23">
        <v>42009</v>
      </c>
    </row>
    <row r="13" spans="1:4" x14ac:dyDescent="0.25">
      <c r="A13" s="47" t="s">
        <v>15</v>
      </c>
      <c r="B13" s="48"/>
      <c r="C13" s="49"/>
      <c r="D13" s="23">
        <v>41910</v>
      </c>
    </row>
    <row r="17" spans="1:4" x14ac:dyDescent="0.25">
      <c r="A17" s="47" t="s">
        <v>14</v>
      </c>
      <c r="B17" s="48"/>
      <c r="C17" s="49"/>
      <c r="D17" s="20" t="s">
        <v>16</v>
      </c>
    </row>
    <row r="18" spans="1:4" x14ac:dyDescent="0.25">
      <c r="A18" s="52" t="s">
        <v>21</v>
      </c>
      <c r="B18" s="53"/>
      <c r="C18" s="54"/>
      <c r="D18" s="23">
        <v>42799</v>
      </c>
    </row>
    <row r="19" spans="1:4" x14ac:dyDescent="0.25">
      <c r="A19" s="47" t="s">
        <v>26</v>
      </c>
      <c r="B19" s="48"/>
      <c r="C19" s="49"/>
      <c r="D19" s="23">
        <v>43585</v>
      </c>
    </row>
  </sheetData>
  <mergeCells count="6">
    <mergeCell ref="A19:C19"/>
    <mergeCell ref="A1:A2"/>
    <mergeCell ref="A12:C12"/>
    <mergeCell ref="A13:C13"/>
    <mergeCell ref="A17:C17"/>
    <mergeCell ref="A18:C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C13" sqref="C13"/>
    </sheetView>
  </sheetViews>
  <sheetFormatPr baseColWidth="10" defaultRowHeight="15" x14ac:dyDescent="0.25"/>
  <cols>
    <col min="1" max="1" width="18.85546875" customWidth="1"/>
  </cols>
  <sheetData>
    <row r="1" spans="1:2" x14ac:dyDescent="0.25">
      <c r="A1" s="50" t="s">
        <v>29</v>
      </c>
    </row>
    <row r="2" spans="1:2" x14ac:dyDescent="0.25">
      <c r="A2" s="51"/>
    </row>
    <row r="3" spans="1:2" x14ac:dyDescent="0.25">
      <c r="A3" s="21" t="s">
        <v>4</v>
      </c>
    </row>
    <row r="4" spans="1:2" x14ac:dyDescent="0.25">
      <c r="A4" s="20" t="s">
        <v>5</v>
      </c>
    </row>
    <row r="5" spans="1:2" x14ac:dyDescent="0.25">
      <c r="A5" s="20" t="s">
        <v>6</v>
      </c>
    </row>
    <row r="6" spans="1:2" x14ac:dyDescent="0.25">
      <c r="A6" s="22" t="s">
        <v>7</v>
      </c>
    </row>
    <row r="7" spans="1:2" x14ac:dyDescent="0.25">
      <c r="A7" s="20" t="s">
        <v>8</v>
      </c>
    </row>
    <row r="8" spans="1:2" x14ac:dyDescent="0.25">
      <c r="A8" s="20" t="s">
        <v>9</v>
      </c>
    </row>
    <row r="9" spans="1:2" x14ac:dyDescent="0.25">
      <c r="A9" s="21" t="s">
        <v>21</v>
      </c>
    </row>
    <row r="10" spans="1:2" x14ac:dyDescent="0.25">
      <c r="A10" s="20" t="s">
        <v>22</v>
      </c>
    </row>
    <row r="11" spans="1:2" x14ac:dyDescent="0.25">
      <c r="A11" s="20" t="s">
        <v>23</v>
      </c>
    </row>
    <row r="12" spans="1:2" x14ac:dyDescent="0.25">
      <c r="A12" s="24" t="s">
        <v>24</v>
      </c>
    </row>
    <row r="13" spans="1:2" x14ac:dyDescent="0.25">
      <c r="A13" s="1" t="s">
        <v>28</v>
      </c>
      <c r="B13" s="2">
        <v>10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Suivi effectif</vt:lpstr>
      <vt:lpstr>Groupe A</vt:lpstr>
      <vt:lpstr>Groupe A (2)</vt:lpstr>
      <vt:lpstr>Groupe B</vt:lpstr>
      <vt:lpstr>Effectif groupe A+B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et Math</dc:creator>
  <cp:lastModifiedBy>yves.vouardoux@swisscom.com</cp:lastModifiedBy>
  <dcterms:created xsi:type="dcterms:W3CDTF">2013-12-16T14:08:07Z</dcterms:created>
  <dcterms:modified xsi:type="dcterms:W3CDTF">2013-12-19T07:35:39Z</dcterms:modified>
</cp:coreProperties>
</file>