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 defaultThemeVersion="124226"/>
  <bookViews>
    <workbookView xWindow="-15" yWindow="6390" windowWidth="28830" windowHeight="6435" activeTab="1"/>
  </bookViews>
  <sheets>
    <sheet name="Accueil" sheetId="1" r:id="rId1"/>
    <sheet name="Planning" sheetId="2" r:id="rId2"/>
    <sheet name="Salariés" sheetId="3" r:id="rId3"/>
    <sheet name="Motifs" sheetId="4" r:id="rId4"/>
    <sheet name="Analyse" sheetId="6" r:id="rId5"/>
    <sheet name="Absences" sheetId="5" r:id="rId6"/>
    <sheet name="Fériés" sheetId="7" r:id="rId7"/>
  </sheets>
  <definedNames>
    <definedName name="m">OFFSET(Absences!#REF!,1,,COUNTA(Absences!#REF!)-1)</definedName>
    <definedName name="NOM_DATE">OFFSET(Absences!#REF!,1,,COUNTA(Absences!#REF!)-1)</definedName>
    <definedName name="paramAPartirDu">Planning!$C$4</definedName>
    <definedName name="plageFerie">TableauFerie[Férié]</definedName>
    <definedName name="plageMotif">Motifs!$A$2:$A$11</definedName>
    <definedName name="plageNomPrenom">TableSalarie[Nom Prénom]</definedName>
    <definedName name="plageNomPrenomDateMotif">Absences!#REF!</definedName>
    <definedName name="plageTAOPM">Fériés!$B$2:$B$27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E22" i="3" l="1"/>
  <c r="C30" i="2"/>
  <c r="AU11" i="2"/>
  <c r="AU10" i="2" l="1"/>
  <c r="AU8" i="2"/>
  <c r="AU9" i="2"/>
  <c r="AU7" i="2"/>
  <c r="AU6" i="2"/>
  <c r="E21" i="3"/>
  <c r="E9" i="3"/>
  <c r="E10" i="3"/>
  <c r="E11" i="3"/>
  <c r="E12" i="3"/>
  <c r="E13" i="3"/>
  <c r="E14" i="3"/>
  <c r="E15" i="3"/>
  <c r="E16" i="3"/>
  <c r="E17" i="3"/>
  <c r="E18" i="3"/>
  <c r="E19" i="3"/>
  <c r="E20" i="3"/>
  <c r="E8" i="3"/>
  <c r="E7" i="3"/>
  <c r="E2" i="3"/>
  <c r="E3" i="3"/>
  <c r="E4" i="3"/>
  <c r="E5" i="3"/>
  <c r="E6" i="3"/>
  <c r="D7" i="2"/>
  <c r="D6" i="2" s="1"/>
  <c r="AJ12" i="2" l="1"/>
  <c r="AJ25" i="2"/>
  <c r="AJ17" i="2"/>
  <c r="AJ24" i="2"/>
  <c r="AJ29" i="2"/>
  <c r="AJ14" i="2"/>
  <c r="AJ10" i="2"/>
  <c r="AJ27" i="2"/>
  <c r="AJ23" i="2"/>
  <c r="AJ19" i="2"/>
  <c r="AJ28" i="2"/>
  <c r="AJ16" i="2"/>
  <c r="AJ21" i="2"/>
  <c r="AJ11" i="2"/>
  <c r="AJ13" i="2"/>
  <c r="AJ15" i="2"/>
  <c r="AJ26" i="2"/>
  <c r="AJ22" i="2"/>
  <c r="AJ18" i="2"/>
  <c r="AJ20" i="2"/>
  <c r="D3" i="2"/>
  <c r="E7" i="2"/>
  <c r="E3" i="2" s="1"/>
  <c r="E6" i="2" l="1"/>
  <c r="F7" i="2"/>
  <c r="F3" i="2" s="1"/>
  <c r="F6" i="2" l="1"/>
  <c r="G7" i="2"/>
  <c r="G3" i="2" s="1"/>
  <c r="G6" i="2" l="1"/>
  <c r="H7" i="2"/>
  <c r="H3" i="2" s="1"/>
  <c r="H6" i="2" l="1"/>
  <c r="I7" i="2"/>
  <c r="I3" i="2" s="1"/>
  <c r="I6" i="2" l="1"/>
  <c r="J7" i="2"/>
  <c r="J3" i="2" s="1"/>
  <c r="J6" i="2" l="1"/>
  <c r="K7" i="2"/>
  <c r="K3" i="2" s="1"/>
  <c r="K6" i="2" l="1"/>
  <c r="L7" i="2"/>
  <c r="L3" i="2" s="1"/>
  <c r="L6" i="2" l="1"/>
  <c r="M7" i="2"/>
  <c r="M3" i="2" s="1"/>
  <c r="M6" i="2" l="1"/>
  <c r="N7" i="2"/>
  <c r="N3" i="2" s="1"/>
  <c r="N6" i="2" l="1"/>
  <c r="O7" i="2"/>
  <c r="O3" i="2" s="1"/>
  <c r="O6" i="2" l="1"/>
  <c r="P7" i="2"/>
  <c r="P3" i="2" s="1"/>
  <c r="P6" i="2" l="1"/>
  <c r="Q7" i="2"/>
  <c r="Q3" i="2" s="1"/>
  <c r="Q6" i="2" l="1"/>
  <c r="R7" i="2"/>
  <c r="R3" i="2" s="1"/>
  <c r="R6" i="2" l="1"/>
  <c r="S7" i="2"/>
  <c r="S3" i="2" s="1"/>
  <c r="S6" i="2" l="1"/>
  <c r="T7" i="2"/>
  <c r="T3" i="2" s="1"/>
  <c r="T6" i="2" l="1"/>
  <c r="U7" i="2"/>
  <c r="U3" i="2" s="1"/>
  <c r="U6" i="2" l="1"/>
  <c r="V7" i="2"/>
  <c r="V3" i="2" s="1"/>
  <c r="W7" i="2" l="1"/>
  <c r="W3" i="2" s="1"/>
  <c r="V6" i="2"/>
  <c r="X7" i="2" l="1"/>
  <c r="X3" i="2" s="1"/>
  <c r="W6" i="2"/>
  <c r="Y7" i="2" l="1"/>
  <c r="Y3" i="2" s="1"/>
  <c r="X6" i="2"/>
  <c r="Z7" i="2" l="1"/>
  <c r="Z3" i="2" s="1"/>
  <c r="Y6" i="2"/>
  <c r="AA7" i="2" l="1"/>
  <c r="AA3" i="2" s="1"/>
  <c r="Z6" i="2"/>
  <c r="AB7" i="2" l="1"/>
  <c r="AB3" i="2" s="1"/>
  <c r="AA6" i="2"/>
  <c r="AC7" i="2" l="1"/>
  <c r="AC3" i="2" s="1"/>
  <c r="AB6" i="2"/>
  <c r="AD7" i="2" l="1"/>
  <c r="AD3" i="2" s="1"/>
  <c r="AC6" i="2"/>
  <c r="AE7" i="2" l="1"/>
  <c r="AE3" i="2" s="1"/>
  <c r="AD6" i="2"/>
  <c r="AF7" i="2" l="1"/>
  <c r="AF3" i="2" s="1"/>
  <c r="AE6" i="2"/>
  <c r="AG7" i="2" l="1"/>
  <c r="AG3" i="2" s="1"/>
  <c r="AF6" i="2"/>
  <c r="AH7" i="2" l="1"/>
  <c r="AH3" i="2" s="1"/>
  <c r="AG6" i="2"/>
  <c r="AH6" i="2" l="1"/>
</calcChain>
</file>

<file path=xl/sharedStrings.xml><?xml version="1.0" encoding="utf-8"?>
<sst xmlns="http://schemas.openxmlformats.org/spreadsheetml/2006/main" count="177" uniqueCount="130">
  <si>
    <t>Bienvenue !</t>
  </si>
  <si>
    <t>Nom</t>
  </si>
  <si>
    <t>Prénom</t>
  </si>
  <si>
    <t>Nom Prénom</t>
  </si>
  <si>
    <t>Robert</t>
  </si>
  <si>
    <t>Motifs</t>
  </si>
  <si>
    <t>Nom et prénom</t>
  </si>
  <si>
    <t>Date</t>
  </si>
  <si>
    <t>Motif</t>
  </si>
  <si>
    <t>NomPrenomDateMotif</t>
  </si>
  <si>
    <t>J1</t>
  </si>
  <si>
    <t>J2</t>
  </si>
  <si>
    <t>J3</t>
  </si>
  <si>
    <t>J4</t>
  </si>
  <si>
    <t>J5</t>
  </si>
  <si>
    <t>J6</t>
  </si>
  <si>
    <t>J7</t>
  </si>
  <si>
    <t>J8</t>
  </si>
  <si>
    <t>Étiquettes de lignes</t>
  </si>
  <si>
    <t>Total général</t>
  </si>
  <si>
    <t>Étiquettes de colonnes</t>
  </si>
  <si>
    <t>Nombre de NomPrenomDateMotif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</si>
  <si>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</si>
  <si>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</si>
  <si>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</si>
  <si>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</si>
  <si>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</si>
  <si>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</si>
  <si>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</si>
  <si>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</si>
  <si>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</si>
  <si>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</si>
  <si>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</si>
  <si>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</si>
  <si>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</si>
  <si>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</si>
  <si>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</si>
  <si>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</si>
  <si>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</si>
  <si>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</si>
  <si>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</si>
  <si>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</si>
  <si>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</si>
  <si>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</si>
  <si>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</si>
  <si>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Férié</t>
  </si>
  <si>
    <t>Benoist</t>
  </si>
  <si>
    <t>TAOPM</t>
  </si>
  <si>
    <t>Grade</t>
  </si>
  <si>
    <t>Anthony</t>
  </si>
  <si>
    <t>Sébastien</t>
  </si>
  <si>
    <t>Estelle</t>
  </si>
  <si>
    <t>Yoan</t>
  </si>
  <si>
    <t>Bastien</t>
  </si>
  <si>
    <t>Pascal</t>
  </si>
  <si>
    <t>Franck</t>
  </si>
  <si>
    <t>Arnaud</t>
  </si>
  <si>
    <t>Mourad</t>
  </si>
  <si>
    <t>Hadji</t>
  </si>
  <si>
    <t>Remi</t>
  </si>
  <si>
    <t>Philippe</t>
  </si>
  <si>
    <t>Steve</t>
  </si>
  <si>
    <t>Ghautier</t>
  </si>
  <si>
    <t>Jean-Baptiste</t>
  </si>
  <si>
    <t>Benjamin</t>
  </si>
  <si>
    <t>Guy</t>
  </si>
  <si>
    <t>Sylvain</t>
  </si>
  <si>
    <t>(vide)</t>
  </si>
  <si>
    <t>PO</t>
  </si>
  <si>
    <t>RS</t>
  </si>
  <si>
    <t>IS</t>
  </si>
  <si>
    <t>PLD</t>
  </si>
  <si>
    <t>MIS</t>
  </si>
  <si>
    <t>E</t>
  </si>
  <si>
    <t>VAP</t>
  </si>
  <si>
    <t>OPEX</t>
  </si>
  <si>
    <t>OPIN</t>
  </si>
  <si>
    <t>PATC</t>
  </si>
  <si>
    <t>Groupe</t>
  </si>
  <si>
    <t>M</t>
  </si>
  <si>
    <t>Mme</t>
  </si>
  <si>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</si>
  <si>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</si>
  <si>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</si>
  <si>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</si>
  <si>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</si>
  <si>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</si>
  <si>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</si>
  <si>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</si>
  <si>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</si>
  <si>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</si>
  <si>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</si>
  <si>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</si>
  <si>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</si>
  <si>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</si>
  <si>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</si>
  <si>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</si>
  <si>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</si>
  <si>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</si>
  <si>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M A Anthony</t>
  </si>
  <si>
    <t>M C Estelle</t>
  </si>
  <si>
    <t>M G Franck</t>
  </si>
  <si>
    <t>M S Guy</t>
  </si>
  <si>
    <t>vap</t>
  </si>
  <si>
    <t>e</t>
  </si>
  <si>
    <t>M C Estelle06.01.2016VAP</t>
  </si>
  <si>
    <t>M C Estelle04.01.2016vap</t>
  </si>
  <si>
    <t>Vap</t>
  </si>
  <si>
    <t>M C Estelle22.12.2014Vap</t>
  </si>
  <si>
    <t>M G Franck11.01.2017e</t>
  </si>
  <si>
    <t>M G Franck26.10.2016e</t>
  </si>
  <si>
    <t>M C Estelle31.01.2016e</t>
  </si>
  <si>
    <t>M S Guy31.01.2016vap</t>
  </si>
  <si>
    <t>M A Anthony01.01.2016e</t>
  </si>
  <si>
    <t>M A Anthony23.12.2015vap</t>
  </si>
  <si>
    <t>M S Guy22.01.2016e</t>
  </si>
  <si>
    <t>Mme D Yoan</t>
  </si>
  <si>
    <t>Mme F Pascal</t>
  </si>
  <si>
    <t>M O Steve</t>
  </si>
  <si>
    <t>Mme D Yoan22.12.2015vap</t>
  </si>
  <si>
    <t>M O Steve21.01.2016e</t>
  </si>
  <si>
    <t>rs</t>
  </si>
  <si>
    <t>Mme F Pascal05.01.2016rs</t>
  </si>
  <si>
    <t>Mme B Sébastien</t>
  </si>
  <si>
    <t>Mme H Mourad</t>
  </si>
  <si>
    <t>M K Robert</t>
  </si>
  <si>
    <t>Mme N Philippe</t>
  </si>
  <si>
    <t>Mme P Ghautier</t>
  </si>
  <si>
    <t>M Q Remi</t>
  </si>
  <si>
    <t>Mme R Benjamin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</si>
</sst>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[$-40C]mmm\-yy;@"/>
    <numFmt numFmtId="166" formatCode="mmm\ yy"/>
  </numFmts>
  <fonts count="12" x14ac:knownFonts="1"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9"/>
      <color rgb="FF2E3C1F"/>
      <name val="Lucida Sans Unicode"/>
      <family val="2"/>
    </font>
    <font>
      <sz val="11"/>
      <color theme="1" tint="0.14999847407452621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0D0D0"/>
      </left>
      <right/>
      <top style="medium">
        <color rgb="FFD0D0D0"/>
      </top>
      <bottom/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/>
      <right style="medium">
        <color rgb="FFD0D0D0"/>
      </right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  <border>
      <left style="thin">
        <color rgb="FF941818"/>
      </left>
      <right style="thin">
        <color rgb="FF941818"/>
      </right>
      <top style="thin">
        <color rgb="FF941818"/>
      </top>
      <bottom/>
      <diagonal/>
    </border>
    <border>
      <left style="thin">
        <color rgb="FF941818"/>
      </left>
      <right style="thin">
        <color rgb="FF941818"/>
      </right>
      <top/>
      <bottom/>
      <diagonal/>
    </border>
    <border>
      <left style="thin">
        <color rgb="FF941818"/>
      </left>
      <right style="thin">
        <color rgb="FF941818"/>
      </right>
      <top/>
      <bottom style="thin">
        <color rgb="FF941818"/>
      </bottom>
      <diagonal/>
    </border>
    <border>
      <left/>
      <right style="thin">
        <color rgb="FF941818"/>
      </right>
      <top/>
      <bottom/>
      <diagonal/>
    </border>
    <border>
      <left/>
      <right style="thin">
        <color rgb="FF941818"/>
      </right>
      <top/>
      <bottom style="thin">
        <color rgb="FF94181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3" fillId="0" borderId="0" xfId="0" applyNumberFormat="1" applyFont="1"/>
    <xf numFmtId="16" fontId="5" fillId="3" borderId="0" xfId="0" applyNumberFormat="1" applyFont="1" applyFill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16" fontId="5" fillId="3" borderId="3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15" fontId="5" fillId="3" borderId="5" xfId="0" applyNumberFormat="1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0" fillId="0" borderId="0" xfId="0" applyFont="1"/>
    <xf numFmtId="14" fontId="3" fillId="3" borderId="3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3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3" fillId="4" borderId="0" xfId="0" applyFont="1" applyFill="1"/>
    <xf numFmtId="0" fontId="0" fillId="4" borderId="0" xfId="0" applyFill="1"/>
    <xf numFmtId="14" fontId="3" fillId="4" borderId="0" xfId="0" applyNumberFormat="1" applyFont="1" applyFill="1"/>
    <xf numFmtId="14" fontId="4" fillId="4" borderId="0" xfId="0" applyNumberFormat="1" applyFont="1" applyFill="1" applyAlignment="1">
      <alignment vertical="center"/>
    </xf>
    <xf numFmtId="0" fontId="0" fillId="4" borderId="0" xfId="0" applyFill="1" applyBorder="1"/>
    <xf numFmtId="0" fontId="3" fillId="4" borderId="0" xfId="0" applyFont="1" applyFill="1" applyBorder="1"/>
    <xf numFmtId="14" fontId="0" fillId="4" borderId="0" xfId="0" applyNumberFormat="1" applyFont="1" applyFill="1"/>
    <xf numFmtId="14" fontId="0" fillId="4" borderId="0" xfId="0" applyNumberFormat="1" applyFill="1"/>
    <xf numFmtId="0" fontId="0" fillId="2" borderId="1" xfId="0" applyFont="1" applyFill="1" applyBorder="1"/>
    <xf numFmtId="0" fontId="0" fillId="2" borderId="1" xfId="0" applyFill="1" applyBorder="1"/>
    <xf numFmtId="0" fontId="6" fillId="4" borderId="0" xfId="0" applyFont="1" applyFill="1"/>
    <xf numFmtId="14" fontId="6" fillId="4" borderId="0" xfId="0" applyNumberFormat="1" applyFont="1" applyFill="1" applyAlignment="1">
      <alignment horizontal="center" vertical="center"/>
    </xf>
    <xf numFmtId="14" fontId="6" fillId="4" borderId="0" xfId="0" applyNumberFormat="1" applyFont="1" applyFill="1" applyBorder="1"/>
    <xf numFmtId="0" fontId="6" fillId="4" borderId="0" xfId="0" applyNumberFormat="1" applyFont="1" applyFill="1" applyBorder="1"/>
    <xf numFmtId="14" fontId="6" fillId="4" borderId="0" xfId="0" applyNumberFormat="1" applyFont="1" applyFill="1"/>
    <xf numFmtId="0" fontId="6" fillId="4" borderId="0" xfId="0" applyFont="1" applyFill="1" applyBorder="1"/>
    <xf numFmtId="0" fontId="8" fillId="0" borderId="0" xfId="0" applyFont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10" fillId="5" borderId="0" xfId="0" applyFont="1" applyFill="1" applyAlignment="1">
      <alignment vertical="center"/>
    </xf>
    <xf numFmtId="14" fontId="10" fillId="5" borderId="0" xfId="0" applyNumberFormat="1" applyFont="1" applyFill="1" applyAlignment="1">
      <alignment horizontal="right" vertical="center"/>
    </xf>
    <xf numFmtId="0" fontId="10" fillId="5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" fillId="0" borderId="0" xfId="1" applyAlignment="1">
      <alignment horizontal="center"/>
    </xf>
    <xf numFmtId="14" fontId="6" fillId="4" borderId="0" xfId="0" applyNumberFormat="1" applyFont="1" applyFill="1" applyAlignment="1">
      <alignment horizontal="center" textRotation="90"/>
    </xf>
    <xf numFmtId="165" fontId="0" fillId="4" borderId="0" xfId="0" applyNumberFormat="1" applyFill="1" applyAlignment="1">
      <alignment horizontal="center" textRotation="90"/>
    </xf>
    <xf numFmtId="166" fontId="9" fillId="4" borderId="9" xfId="0" applyNumberFormat="1" applyFont="1" applyFill="1" applyBorder="1" applyAlignment="1">
      <alignment horizontal="center" vertical="center" textRotation="90"/>
    </xf>
    <xf numFmtId="166" fontId="9" fillId="4" borderId="10" xfId="0" applyNumberFormat="1" applyFont="1" applyFill="1" applyBorder="1" applyAlignment="1">
      <alignment horizontal="center" vertical="center" textRotation="90"/>
    </xf>
    <xf numFmtId="166" fontId="9" fillId="4" borderId="11" xfId="0" applyNumberFormat="1" applyFont="1" applyFill="1" applyBorder="1" applyAlignment="1">
      <alignment horizontal="center" vertical="center" textRotation="90"/>
    </xf>
    <xf numFmtId="166" fontId="9" fillId="4" borderId="12" xfId="0" applyNumberFormat="1" applyFont="1" applyFill="1" applyBorder="1" applyAlignment="1">
      <alignment horizontal="center" vertical="center" textRotation="90"/>
    </xf>
    <xf numFmtId="166" fontId="9" fillId="4" borderId="13" xfId="0" applyNumberFormat="1" applyFont="1" applyFill="1" applyBorder="1" applyAlignment="1">
      <alignment horizontal="center" vertical="center" textRotation="90"/>
    </xf>
    <xf numFmtId="165" fontId="3" fillId="4" borderId="0" xfId="0" applyNumberFormat="1" applyFont="1" applyFill="1" applyAlignment="1">
      <alignment horizontal="center" textRotation="90"/>
    </xf>
    <xf numFmtId="14" fontId="7" fillId="4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Titre" xfId="1" builtinId="15"/>
  </cellStyles>
  <dxfs count="53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theme="1" tint="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1" tint="0.14999847407452621"/>
        </patternFill>
      </fill>
    </dxf>
    <dxf>
      <fill>
        <patternFill>
          <fgColor indexed="64"/>
          <bgColor theme="1" tint="0.14999847407452621"/>
        </patternFill>
      </fill>
    </dxf>
    <dxf>
      <fill>
        <patternFill>
          <bgColor theme="1" tint="0.14996795556505021"/>
        </patternFill>
      </fill>
      <border>
        <left/>
        <right/>
        <top/>
        <bottom/>
      </border>
    </dxf>
    <dxf>
      <fill>
        <patternFill patternType="solid">
          <bgColor theme="0" tint="-0.24994659260841701"/>
        </patternFill>
      </fill>
    </dxf>
    <dxf>
      <fill>
        <patternFill patternType="solid">
          <bgColor theme="0" tint="-0.34998626667073579"/>
        </patternFill>
      </fill>
    </dxf>
    <dxf>
      <fill>
        <patternFill patternType="solid">
          <bgColor rgb="FFFF0000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41818"/>
        </patternFill>
      </fill>
    </dxf>
    <dxf>
      <fill>
        <patternFill>
          <bgColor rgb="FFFF66FF"/>
        </patternFill>
      </fill>
    </dxf>
  </dxfs>
  <tableStyles count="0" defaultTableStyle="TableStyleMedium2" defaultPivotStyle="PivotStyleMedium9"/>
  <colors>
    <mruColors>
      <color rgb="FF941818"/>
      <color rgb="FFFF66FF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1533525</xdr:colOff>
      <xdr:row>0</xdr:row>
      <xdr:rowOff>85725</xdr:rowOff>
    </xdr:from>
    <xdr:to>
      <xdr:col>2</xdr:col>
      <xdr:colOff>1749525</xdr:colOff>
      <xdr:row>1</xdr:row>
      <xdr:rowOff>111225</xdr:rowOff>
    </xdr:to>
    <xdr:sp macro="[0]!Chevron1_Cliquer" textlink="">
      <xdr:nvSpPr>
        <xdr:cNvPr id="2" name="Chevron 1"/>
        <xdr:cNvSpPr/>
      </xdr:nvSpPr>
      <xdr:spPr>
        <a:xfrm>
          <a:off x="305752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698400</xdr:colOff>
      <xdr:row>0</xdr:row>
      <xdr:rowOff>88799</xdr:rowOff>
    </xdr:from>
    <xdr:to>
      <xdr:col>2</xdr:col>
      <xdr:colOff>914400</xdr:colOff>
      <xdr:row>1</xdr:row>
      <xdr:rowOff>114299</xdr:rowOff>
    </xdr:to>
    <xdr:sp macro="[0]!Chevron2_Cliquer" textlink="">
      <xdr:nvSpPr>
        <xdr:cNvPr id="3" name="Chevron 2"/>
        <xdr:cNvSpPr/>
      </xdr:nvSpPr>
      <xdr:spPr>
        <a:xfrm rot="10800000">
          <a:off x="2222400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295275</xdr:colOff>
      <xdr:row>0</xdr:row>
      <xdr:rowOff>85725</xdr:rowOff>
    </xdr:from>
    <xdr:to>
      <xdr:col>5</xdr:col>
      <xdr:colOff>196950</xdr:colOff>
      <xdr:row>1</xdr:row>
      <xdr:rowOff>111225</xdr:rowOff>
    </xdr:to>
    <xdr:sp macro="[0]!Chevron4_Cliquer" textlink="">
      <xdr:nvSpPr>
        <xdr:cNvPr id="5" name="Chevron 4"/>
        <xdr:cNvSpPr/>
      </xdr:nvSpPr>
      <xdr:spPr>
        <a:xfrm>
          <a:off x="4191000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9525</xdr:colOff>
      <xdr:row>0</xdr:row>
      <xdr:rowOff>85725</xdr:rowOff>
    </xdr:from>
    <xdr:to>
      <xdr:col>9</xdr:col>
      <xdr:colOff>225525</xdr:colOff>
      <xdr:row>1</xdr:row>
      <xdr:rowOff>111225</xdr:rowOff>
    </xdr:to>
    <xdr:sp macro="[0]!Chevron6_Cliquer" textlink="">
      <xdr:nvSpPr>
        <xdr:cNvPr id="7" name="Chevron 6"/>
        <xdr:cNvSpPr/>
      </xdr:nvSpPr>
      <xdr:spPr>
        <a:xfrm>
          <a:off x="5476875" y="85725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298349</xdr:colOff>
      <xdr:row>0</xdr:row>
      <xdr:rowOff>88799</xdr:rowOff>
    </xdr:from>
    <xdr:to>
      <xdr:col>6</xdr:col>
      <xdr:colOff>200024</xdr:colOff>
      <xdr:row>1</xdr:row>
      <xdr:rowOff>114299</xdr:rowOff>
    </xdr:to>
    <xdr:sp macro="[0]!Chevron7_Cliquer" textlink="">
      <xdr:nvSpPr>
        <xdr:cNvPr id="8" name="Chevron 7"/>
        <xdr:cNvSpPr/>
      </xdr:nvSpPr>
      <xdr:spPr>
        <a:xfrm rot="10800000">
          <a:off x="4508399" y="88799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852400</xdr:colOff>
      <xdr:row>0</xdr:row>
      <xdr:rowOff>2673</xdr:rowOff>
    </xdr:from>
    <xdr:ext cx="738275" cy="374141"/>
    <xdr:sp macro="" textlink="">
      <xdr:nvSpPr>
        <xdr:cNvPr id="10" name="Rectangle 9"/>
        <xdr:cNvSpPr/>
      </xdr:nvSpPr>
      <xdr:spPr>
        <a:xfrm>
          <a:off x="2376400" y="2673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JOUR</a:t>
          </a:r>
        </a:p>
      </xdr:txBody>
    </xdr:sp>
    <xdr:clientData/>
  </xdr:oneCellAnchor>
  <xdr:twoCellAnchor>
    <xdr:from>
      <xdr:col>2</xdr:col>
      <xdr:colOff>1850925</xdr:colOff>
      <xdr:row>0</xdr:row>
      <xdr:rowOff>88798</xdr:rowOff>
    </xdr:from>
    <xdr:to>
      <xdr:col>3</xdr:col>
      <xdr:colOff>9525</xdr:colOff>
      <xdr:row>1</xdr:row>
      <xdr:rowOff>114298</xdr:rowOff>
    </xdr:to>
    <xdr:sp macro="[0]!Chevron5_Cliquer" textlink="">
      <xdr:nvSpPr>
        <xdr:cNvPr id="11" name="Chevron 10"/>
        <xdr:cNvSpPr/>
      </xdr:nvSpPr>
      <xdr:spPr>
        <a:xfrm rot="10800000">
          <a:off x="3374925" y="88798"/>
          <a:ext cx="216000" cy="216000"/>
        </a:xfrm>
        <a:prstGeom prst="chevron">
          <a:avLst/>
        </a:prstGeom>
        <a:ln w="9525">
          <a:solidFill>
            <a:srgbClr val="94181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1990725</xdr:colOff>
      <xdr:row>0</xdr:row>
      <xdr:rowOff>0</xdr:rowOff>
    </xdr:from>
    <xdr:ext cx="738275" cy="374141"/>
    <xdr:sp macro="" textlink="">
      <xdr:nvSpPr>
        <xdr:cNvPr id="12" name="Rectangle 11"/>
        <xdr:cNvSpPr/>
      </xdr:nvSpPr>
      <xdr:spPr>
        <a:xfrm>
          <a:off x="3514725" y="0"/>
          <a:ext cx="738275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MOIS</a:t>
          </a:r>
        </a:p>
      </xdr:txBody>
    </xdr:sp>
    <xdr:clientData/>
  </xdr:oneCellAnchor>
  <xdr:oneCellAnchor>
    <xdr:from>
      <xdr:col>6</xdr:col>
      <xdr:colOff>123825</xdr:colOff>
      <xdr:row>0</xdr:row>
      <xdr:rowOff>0</xdr:rowOff>
    </xdr:from>
    <xdr:ext cx="895350" cy="374141"/>
    <xdr:sp macro="" textlink="">
      <xdr:nvSpPr>
        <xdr:cNvPr id="13" name="Rectangle 12"/>
        <xdr:cNvSpPr/>
      </xdr:nvSpPr>
      <xdr:spPr>
        <a:xfrm>
          <a:off x="4648200" y="0"/>
          <a:ext cx="89535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ANNEE</a:t>
          </a:r>
        </a:p>
      </xdr:txBody>
    </xdr:sp>
    <xdr:clientData/>
  </xdr:oneCellAnchor>
  <xdr:twoCellAnchor editAs="oneCell">
    <xdr:from>
      <xdr:col>0</xdr:col>
      <xdr:colOff>381000</xdr:colOff>
      <xdr:row>9</xdr:row>
      <xdr:rowOff>28574</xdr:rowOff>
    </xdr:from>
    <xdr:to>
      <xdr:col>1</xdr:col>
      <xdr:colOff>519000</xdr:colOff>
      <xdr:row>10</xdr:row>
      <xdr:rowOff>68924</xdr:rowOff>
    </xdr:to>
    <xdr:sp macro="[0]!Rectangle3_Cliquer" textlink="">
      <xdr:nvSpPr>
        <xdr:cNvPr id="4" name="Rectangle 3"/>
        <xdr:cNvSpPr/>
      </xdr:nvSpPr>
      <xdr:spPr>
        <a:xfrm>
          <a:off x="381000" y="1552574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1</a:t>
          </a:r>
        </a:p>
      </xdr:txBody>
    </xdr:sp>
    <xdr:clientData/>
  </xdr:twoCellAnchor>
  <xdr:twoCellAnchor editAs="oneCell">
    <xdr:from>
      <xdr:col>0</xdr:col>
      <xdr:colOff>381000</xdr:colOff>
      <xdr:row>10</xdr:row>
      <xdr:rowOff>190499</xdr:rowOff>
    </xdr:from>
    <xdr:to>
      <xdr:col>1</xdr:col>
      <xdr:colOff>519000</xdr:colOff>
      <xdr:row>11</xdr:row>
      <xdr:rowOff>230849</xdr:rowOff>
    </xdr:to>
    <xdr:sp macro="[0]!Rectangle13_Cliquer" textlink="">
      <xdr:nvSpPr>
        <xdr:cNvPr id="14" name="Rectangle 13"/>
        <xdr:cNvSpPr/>
      </xdr:nvSpPr>
      <xdr:spPr>
        <a:xfrm>
          <a:off x="381000" y="190499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2</a:t>
          </a:r>
        </a:p>
      </xdr:txBody>
    </xdr:sp>
    <xdr:clientData/>
  </xdr:twoCellAnchor>
  <xdr:twoCellAnchor editAs="oneCell">
    <xdr:from>
      <xdr:col>0</xdr:col>
      <xdr:colOff>371475</xdr:colOff>
      <xdr:row>12</xdr:row>
      <xdr:rowOff>104774</xdr:rowOff>
    </xdr:from>
    <xdr:to>
      <xdr:col>1</xdr:col>
      <xdr:colOff>509475</xdr:colOff>
      <xdr:row>13</xdr:row>
      <xdr:rowOff>145124</xdr:rowOff>
    </xdr:to>
    <xdr:sp macro="[0]!Rectangle14_Cliquer" textlink="">
      <xdr:nvSpPr>
        <xdr:cNvPr id="15" name="Rectangle 14"/>
        <xdr:cNvSpPr/>
      </xdr:nvSpPr>
      <xdr:spPr>
        <a:xfrm>
          <a:off x="371475" y="2571749"/>
          <a:ext cx="900000" cy="288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941818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Groupe 3</a:t>
          </a:r>
        </a:p>
      </xdr:txBody>
    </xdr:sp>
    <xdr:clientData/>
  </xdr:twoCellAnchor>
  <xdr:oneCellAnchor>
    <xdr:from>
      <xdr:col>2</xdr:col>
      <xdr:colOff>1514475</xdr:colOff>
      <xdr:row>1</xdr:row>
      <xdr:rowOff>180975</xdr:rowOff>
    </xdr:from>
    <xdr:ext cx="1600200" cy="374141"/>
    <xdr:sp macro="[0]!Rectangle15_Cliquer" textlink="">
      <xdr:nvSpPr>
        <xdr:cNvPr id="16" name="Rectangle 15"/>
        <xdr:cNvSpPr/>
      </xdr:nvSpPr>
      <xdr:spPr>
        <a:xfrm>
          <a:off x="3038475" y="371475"/>
          <a:ext cx="160020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solidFill>
                <a:srgbClr val="FF0000"/>
              </a:soli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</a:rPr>
            <a:t>AUJOURD'HUI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ning%20perpetuel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57.51245451389" createdVersion="5" refreshedVersion="5" minRefreshableVersion="3" recordCount="16">
  <cacheSource type="worksheet">
    <worksheetSource name="TableAbsence" r:id="rId2"/>
  </cacheSource>
  <cacheFields count="4">
    <cacheField name="Nom et prénom" numFmtId="0">
      <sharedItems containsBlank="1" count="3">
        <s v="SGC NOELLOU Anthony"/>
        <m/>
        <s v="SCOTTMichael" u="1"/>
      </sharedItems>
    </cacheField>
    <cacheField name="Date" numFmtId="14">
      <sharedItems containsNonDate="0" containsDate="1" containsString="0" containsBlank="1" minDate="2015-12-19T00:00:00" maxDate="2015-12-20T00:00:00"/>
    </cacheField>
    <cacheField name="Motif" numFmtId="0">
      <sharedItems containsBlank="1" count="4">
        <s v="CP"/>
        <m/>
        <s v="Maladie" u="1"/>
        <s v="RTT" u="1"/>
      </sharedItems>
    </cacheField>
    <cacheField name="NomPrenomDateMotif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d v="2015-12-19T00:00:00"/>
    <x v="0"/>
    <s v="SGC NOELLOU Anthony42357CP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  <r>
    <x v="1"/>
    <m/>
    <x v="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bsences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6" firstHeaderRow="1" firstDataRow="2" firstDataCol="1"/>
  <pivotFields count="4">
    <pivotField axis="axisRow" showAll="0">
      <items count="4">
        <item m="1" x="2"/>
        <item h="1" x="0"/>
        <item x="1"/>
        <item t="default"/>
      </items>
    </pivotField>
    <pivotField numFmtId="14" showAll="0"/>
    <pivotField axis="axisCol" showAll="0">
      <items count="5">
        <item x="0"/>
        <item m="1" x="2"/>
        <item m="1" x="3"/>
        <item x="1"/>
        <item t="default"/>
      </items>
    </pivotField>
    <pivotField dataField="1" showAll="0"/>
  </pivotFields>
  <rowFields count="1">
    <field x="0"/>
  </rowFields>
  <rowItems count="2">
    <i>
      <x v="2"/>
    </i>
    <i t="grand">
      <x/>
    </i>
  </rowItems>
  <colFields count="1">
    <field x="2"/>
  </colFields>
  <colItems count="2">
    <i>
      <x v="3"/>
    </i>
    <i t="grand">
      <x/>
    </i>
  </colItems>
  <dataFields count="1">
    <dataField name="Nombre de NomPrenomDateMotif" fld="3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TablePlanning" displayName="TablePlanning" ref="C9:AH29" totalsRowShown="0" headerRowDxfId="43" dataDxfId="42">
  <autoFilter ref="C9:AH29"/>
  <tableColumns count="32">
    <tableColumn id="1" name="Nom Prénom" dataDxfId="41"/>
    <tableColumn id="2" name="J1" dataDxfId="40"/>
    <tableColumn id="3" name="J2" dataDxfId="39"/>
    <tableColumn id="4" name="J3" dataDxfId="38"/>
    <tableColumn id="5" name="J4" dataDxfId="37"/>
    <tableColumn id="6" name="J5" dataDxfId="36"/>
    <tableColumn id="7" name="J6" dataDxfId="35"/>
    <tableColumn id="8" name="J7" dataDxfId="34"/>
    <tableColumn id="9" name="J8" dataDxfId="33"/>
    <tableColumn id="10" name="J9" dataDxfId="32"/>
    <tableColumn id="11" name="J10" dataDxfId="31"/>
    <tableColumn id="12" name="J11" dataDxfId="30"/>
    <tableColumn id="13" name="J12" dataDxfId="29"/>
    <tableColumn id="14" name="J13" dataDxfId="28"/>
    <tableColumn id="15" name="J14" dataDxfId="27"/>
    <tableColumn id="16" name="J15" dataDxfId="26"/>
    <tableColumn id="17" name="J16" dataDxfId="25"/>
    <tableColumn id="18" name="J17" dataDxfId="24"/>
    <tableColumn id="19" name="J18" dataDxfId="23"/>
    <tableColumn id="20" name="J19" dataDxfId="22"/>
    <tableColumn id="21" name="J20" dataDxfId="21"/>
    <tableColumn id="22" name="J21" dataDxfId="20"/>
    <tableColumn id="23" name="J22" dataDxfId="19"/>
    <tableColumn id="24" name="J23" dataDxfId="18"/>
    <tableColumn id="25" name="J24" dataDxfId="17"/>
    <tableColumn id="26" name="J25" dataDxfId="16"/>
    <tableColumn id="27" name="J26" dataDxfId="15"/>
    <tableColumn id="28" name="J27" dataDxfId="14"/>
    <tableColumn id="29" name="J28" dataDxfId="13"/>
    <tableColumn id="30" name="J29" dataDxfId="12"/>
    <tableColumn id="31" name="J30" dataDxfId="11"/>
    <tableColumn id="32" name="J31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Salarie" displayName="TableSalarie" ref="A1:E22" totalsRowShown="0" headerRowDxfId="8">
  <autoFilter ref="A1:E22"/>
  <tableColumns count="5">
    <tableColumn id="5" name="Groupe" dataDxfId="7"/>
    <tableColumn id="1" name="Grade"/>
    <tableColumn id="2" name="Nom"/>
    <tableColumn id="3" name="Prénom"/>
    <tableColumn id="4" name="Nom Prénom" dataDxfId="6">
      <calculatedColumnFormula>TableSalarie[[#This Row],[Grade]] &amp;" "&amp;TableSalarie[[#This Row],[Nom]]  &amp; " " &amp;  TableSalarie[[#This Row],[Prénom]]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Motif" displayName="TableMotif" ref="A1:B11" totalsRowShown="0" dataDxfId="5">
  <autoFilter ref="A1:B11"/>
  <tableColumns count="2">
    <tableColumn id="1" name="Motifs" dataDxfId="4"/>
    <tableColumn id="2" name="Group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Ferie" displayName="TableauFerie" ref="A1:B27" totalsRowShown="0">
  <autoFilter ref="A1:B27"/>
  <tableColumns count="2">
    <tableColumn id="1" name="Férié" dataDxfId="0"/>
    <tableColumn id="2" name="TAOP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2"/>
  <sheetViews>
    <sheetView workbookViewId="0"/>
  </sheetViews>
  <sheetFormatPr baseColWidth="10" defaultColWidth="9.140625" defaultRowHeight="15" x14ac:dyDescent="0.25"/>
  <sheetData>
    <row r="2" spans="2:3" ht="22.5" x14ac:dyDescent="0.3">
      <c r="B2" s="50" t="s">
        <v>0</v>
      </c>
      <c r="C2" s="50"/>
    </row>
  </sheetData>
  <mergeCells count="1"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W30"/>
  <sheetViews>
    <sheetView tabSelected="1" workbookViewId="0">
      <selection activeCell="B2" sqref="B2"/>
    </sheetView>
  </sheetViews>
  <sheetFormatPr baseColWidth="10" defaultRowHeight="15" x14ac:dyDescent="0.25"/>
  <cols>
    <col min="1" max="2" width="11.42578125" style="28"/>
    <col min="3" max="3" width="30.85546875" style="28" bestFit="1" customWidth="1"/>
    <col min="4" max="35" width="4.7109375" style="28" customWidth="1"/>
    <col min="36" max="36" width="5.5703125" style="28" bestFit="1" customWidth="1"/>
    <col min="37" max="45" width="4.7109375" style="28" customWidth="1"/>
    <col min="46" max="46" width="0.7109375" style="28" customWidth="1"/>
    <col min="47" max="47" width="10.7109375" style="34" bestFit="1" customWidth="1"/>
    <col min="48" max="101" width="4.7109375" style="28" customWidth="1"/>
    <col min="102" max="16384" width="11.42578125" style="28"/>
  </cols>
  <sheetData>
    <row r="1" spans="1:101" x14ac:dyDescent="0.25">
      <c r="A1" s="27"/>
      <c r="B1" s="27"/>
      <c r="AU1" s="29"/>
    </row>
    <row r="2" spans="1:101" ht="42.75" customHeight="1" x14ac:dyDescent="0.25">
      <c r="A2" s="27"/>
      <c r="C2" s="30"/>
      <c r="AU2" s="29"/>
    </row>
    <row r="3" spans="1:101" ht="15" customHeight="1" x14ac:dyDescent="0.25">
      <c r="B3" s="30"/>
      <c r="C3" s="30"/>
      <c r="D3" s="53" t="str">
        <f>IF(DAY(D7)=1,D7,"")</f>
        <v/>
      </c>
      <c r="E3" s="53" t="str">
        <f>IF(DAY(E7)=1,E7,"")</f>
        <v/>
      </c>
      <c r="F3" s="53" t="str">
        <f t="shared" ref="F3:AH3" si="0">IF(DAY(F7)=1,F7,"")</f>
        <v/>
      </c>
      <c r="G3" s="53" t="str">
        <f t="shared" si="0"/>
        <v/>
      </c>
      <c r="H3" s="53" t="str">
        <f t="shared" si="0"/>
        <v/>
      </c>
      <c r="I3" s="53" t="str">
        <f t="shared" si="0"/>
        <v/>
      </c>
      <c r="J3" s="53" t="str">
        <f t="shared" si="0"/>
        <v/>
      </c>
      <c r="K3" s="53" t="str">
        <f t="shared" si="0"/>
        <v/>
      </c>
      <c r="L3" s="53" t="str">
        <f t="shared" si="0"/>
        <v/>
      </c>
      <c r="M3" s="53" t="str">
        <f t="shared" si="0"/>
        <v/>
      </c>
      <c r="N3" s="53">
        <f t="shared" si="0"/>
        <v>42370</v>
      </c>
      <c r="O3" s="53" t="str">
        <f t="shared" si="0"/>
        <v/>
      </c>
      <c r="P3" s="53" t="str">
        <f t="shared" si="0"/>
        <v/>
      </c>
      <c r="Q3" s="53" t="str">
        <f t="shared" si="0"/>
        <v/>
      </c>
      <c r="R3" s="53" t="str">
        <f t="shared" si="0"/>
        <v/>
      </c>
      <c r="S3" s="53" t="str">
        <f t="shared" si="0"/>
        <v/>
      </c>
      <c r="T3" s="53" t="str">
        <f t="shared" si="0"/>
        <v/>
      </c>
      <c r="U3" s="53" t="str">
        <f t="shared" si="0"/>
        <v/>
      </c>
      <c r="V3" s="53" t="str">
        <f t="shared" si="0"/>
        <v/>
      </c>
      <c r="W3" s="53" t="str">
        <f t="shared" si="0"/>
        <v/>
      </c>
      <c r="X3" s="53" t="str">
        <f t="shared" si="0"/>
        <v/>
      </c>
      <c r="Y3" s="53" t="str">
        <f t="shared" si="0"/>
        <v/>
      </c>
      <c r="Z3" s="53" t="str">
        <f t="shared" si="0"/>
        <v/>
      </c>
      <c r="AA3" s="53" t="str">
        <f t="shared" si="0"/>
        <v/>
      </c>
      <c r="AB3" s="53" t="str">
        <f t="shared" si="0"/>
        <v/>
      </c>
      <c r="AC3" s="53" t="str">
        <f t="shared" si="0"/>
        <v/>
      </c>
      <c r="AD3" s="53" t="str">
        <f t="shared" si="0"/>
        <v/>
      </c>
      <c r="AE3" s="53" t="str">
        <f t="shared" si="0"/>
        <v/>
      </c>
      <c r="AF3" s="53" t="str">
        <f t="shared" si="0"/>
        <v/>
      </c>
      <c r="AG3" s="53" t="str">
        <f t="shared" si="0"/>
        <v/>
      </c>
      <c r="AH3" s="53" t="str">
        <f t="shared" si="0"/>
        <v/>
      </c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1"/>
      <c r="AV3" s="58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</row>
    <row r="4" spans="1:101" ht="15" customHeight="1" x14ac:dyDescent="0.25">
      <c r="B4" s="30"/>
      <c r="C4" s="59">
        <v>42360</v>
      </c>
      <c r="D4" s="56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1"/>
      <c r="AV4" s="58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</row>
    <row r="5" spans="1:101" ht="15" customHeight="1" x14ac:dyDescent="0.25">
      <c r="A5" s="27"/>
      <c r="B5" s="30"/>
      <c r="C5" s="59"/>
      <c r="D5" s="57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1"/>
      <c r="AV5" s="58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</row>
    <row r="6" spans="1:101" s="21" customFormat="1" ht="15" customHeight="1" x14ac:dyDescent="0.25">
      <c r="A6" s="23"/>
      <c r="B6" s="30"/>
      <c r="C6" s="59"/>
      <c r="D6" s="25" t="str">
        <f t="shared" ref="D6" si="1">UPPER(LEFT(TEXT(D7,"jjj")))</f>
        <v>M</v>
      </c>
      <c r="E6" s="25" t="str">
        <f t="shared" ref="E6" si="2">UPPER(LEFT(TEXT(E7,"jjj")))</f>
        <v>M</v>
      </c>
      <c r="F6" s="25" t="str">
        <f t="shared" ref="F6" si="3">UPPER(LEFT(TEXT(F7,"jjj")))</f>
        <v>J</v>
      </c>
      <c r="G6" s="25" t="str">
        <f t="shared" ref="G6" si="4">UPPER(LEFT(TEXT(G7,"jjj")))</f>
        <v>V</v>
      </c>
      <c r="H6" s="25" t="str">
        <f t="shared" ref="H6" si="5">UPPER(LEFT(TEXT(H7,"jjj")))</f>
        <v>S</v>
      </c>
      <c r="I6" s="25" t="str">
        <f t="shared" ref="I6" si="6">UPPER(LEFT(TEXT(I7,"jjj")))</f>
        <v>D</v>
      </c>
      <c r="J6" s="25" t="str">
        <f t="shared" ref="J6" si="7">UPPER(LEFT(TEXT(J7,"jjj")))</f>
        <v>L</v>
      </c>
      <c r="K6" s="25" t="str">
        <f t="shared" ref="K6" si="8">UPPER(LEFT(TEXT(K7,"jjj")))</f>
        <v>M</v>
      </c>
      <c r="L6" s="25" t="str">
        <f t="shared" ref="L6" si="9">UPPER(LEFT(TEXT(L7,"jjj")))</f>
        <v>M</v>
      </c>
      <c r="M6" s="25" t="str">
        <f t="shared" ref="M6" si="10">UPPER(LEFT(TEXT(M7,"jjj")))</f>
        <v>J</v>
      </c>
      <c r="N6" s="25" t="str">
        <f t="shared" ref="N6" si="11">UPPER(LEFT(TEXT(N7,"jjj")))</f>
        <v>V</v>
      </c>
      <c r="O6" s="25" t="str">
        <f t="shared" ref="O6" si="12">UPPER(LEFT(TEXT(O7,"jjj")))</f>
        <v>S</v>
      </c>
      <c r="P6" s="25" t="str">
        <f t="shared" ref="P6" si="13">UPPER(LEFT(TEXT(P7,"jjj")))</f>
        <v>D</v>
      </c>
      <c r="Q6" s="25" t="str">
        <f t="shared" ref="Q6" si="14">UPPER(LEFT(TEXT(Q7,"jjj")))</f>
        <v>L</v>
      </c>
      <c r="R6" s="25" t="str">
        <f t="shared" ref="R6" si="15">UPPER(LEFT(TEXT(R7,"jjj")))</f>
        <v>M</v>
      </c>
      <c r="S6" s="25" t="str">
        <f t="shared" ref="S6" si="16">UPPER(LEFT(TEXT(S7,"jjj")))</f>
        <v>M</v>
      </c>
      <c r="T6" s="25" t="str">
        <f t="shared" ref="T6" si="17">UPPER(LEFT(TEXT(T7,"jjj")))</f>
        <v>J</v>
      </c>
      <c r="U6" s="25" t="str">
        <f t="shared" ref="U6" si="18">UPPER(LEFT(TEXT(U7,"jjj")))</f>
        <v>V</v>
      </c>
      <c r="V6" s="25" t="str">
        <f t="shared" ref="V6:AH6" si="19">UPPER(LEFT(TEXT(V7,"jjj")))</f>
        <v>S</v>
      </c>
      <c r="W6" s="25" t="str">
        <f t="shared" si="19"/>
        <v>D</v>
      </c>
      <c r="X6" s="25" t="str">
        <f t="shared" si="19"/>
        <v>L</v>
      </c>
      <c r="Y6" s="25" t="str">
        <f t="shared" si="19"/>
        <v>M</v>
      </c>
      <c r="Z6" s="25" t="str">
        <f t="shared" si="19"/>
        <v>M</v>
      </c>
      <c r="AA6" s="25" t="str">
        <f t="shared" si="19"/>
        <v>J</v>
      </c>
      <c r="AB6" s="25" t="str">
        <f t="shared" si="19"/>
        <v>V</v>
      </c>
      <c r="AC6" s="25" t="str">
        <f t="shared" si="19"/>
        <v>S</v>
      </c>
      <c r="AD6" s="25" t="str">
        <f t="shared" si="19"/>
        <v>D</v>
      </c>
      <c r="AE6" s="25" t="str">
        <f t="shared" si="19"/>
        <v>L</v>
      </c>
      <c r="AF6" s="25" t="str">
        <f t="shared" si="19"/>
        <v>M</v>
      </c>
      <c r="AG6" s="25" t="str">
        <f t="shared" si="19"/>
        <v>M</v>
      </c>
      <c r="AH6" s="25" t="str">
        <f t="shared" si="19"/>
        <v>J</v>
      </c>
      <c r="AU6" s="38">
        <f>EDATE(C4,1)</f>
        <v>42391</v>
      </c>
      <c r="AV6" s="23"/>
    </row>
    <row r="7" spans="1:101" s="21" customFormat="1" x14ac:dyDescent="0.25">
      <c r="A7" s="23"/>
      <c r="B7" s="23"/>
      <c r="D7" s="26">
        <f>paramAPartirDu</f>
        <v>42360</v>
      </c>
      <c r="E7" s="26">
        <f>D7+1</f>
        <v>42361</v>
      </c>
      <c r="F7" s="26">
        <f t="shared" ref="F7:AH7" si="20">E7+1</f>
        <v>42362</v>
      </c>
      <c r="G7" s="26">
        <f t="shared" si="20"/>
        <v>42363</v>
      </c>
      <c r="H7" s="26">
        <f t="shared" si="20"/>
        <v>42364</v>
      </c>
      <c r="I7" s="26">
        <f t="shared" si="20"/>
        <v>42365</v>
      </c>
      <c r="J7" s="26">
        <f t="shared" si="20"/>
        <v>42366</v>
      </c>
      <c r="K7" s="26">
        <f t="shared" si="20"/>
        <v>42367</v>
      </c>
      <c r="L7" s="26">
        <f t="shared" si="20"/>
        <v>42368</v>
      </c>
      <c r="M7" s="26">
        <f t="shared" si="20"/>
        <v>42369</v>
      </c>
      <c r="N7" s="26">
        <f t="shared" si="20"/>
        <v>42370</v>
      </c>
      <c r="O7" s="26">
        <f t="shared" si="20"/>
        <v>42371</v>
      </c>
      <c r="P7" s="26">
        <f t="shared" si="20"/>
        <v>42372</v>
      </c>
      <c r="Q7" s="26">
        <f t="shared" si="20"/>
        <v>42373</v>
      </c>
      <c r="R7" s="26">
        <f t="shared" si="20"/>
        <v>42374</v>
      </c>
      <c r="S7" s="26">
        <f t="shared" si="20"/>
        <v>42375</v>
      </c>
      <c r="T7" s="26">
        <f t="shared" si="20"/>
        <v>42376</v>
      </c>
      <c r="U7" s="26">
        <f t="shared" si="20"/>
        <v>42377</v>
      </c>
      <c r="V7" s="26">
        <f t="shared" si="20"/>
        <v>42378</v>
      </c>
      <c r="W7" s="26">
        <f t="shared" si="20"/>
        <v>42379</v>
      </c>
      <c r="X7" s="26">
        <f t="shared" si="20"/>
        <v>42380</v>
      </c>
      <c r="Y7" s="26">
        <f t="shared" si="20"/>
        <v>42381</v>
      </c>
      <c r="Z7" s="26">
        <f t="shared" si="20"/>
        <v>42382</v>
      </c>
      <c r="AA7" s="26">
        <f t="shared" si="20"/>
        <v>42383</v>
      </c>
      <c r="AB7" s="26">
        <f t="shared" si="20"/>
        <v>42384</v>
      </c>
      <c r="AC7" s="26">
        <f t="shared" si="20"/>
        <v>42385</v>
      </c>
      <c r="AD7" s="26">
        <f t="shared" si="20"/>
        <v>42386</v>
      </c>
      <c r="AE7" s="26">
        <f t="shared" si="20"/>
        <v>42387</v>
      </c>
      <c r="AF7" s="26">
        <f t="shared" si="20"/>
        <v>42388</v>
      </c>
      <c r="AG7" s="26">
        <f t="shared" si="20"/>
        <v>42389</v>
      </c>
      <c r="AH7" s="26">
        <f t="shared" si="20"/>
        <v>42390</v>
      </c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38">
        <f>EDATE(C4,-1)</f>
        <v>42330</v>
      </c>
      <c r="AV7" s="24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</row>
    <row r="8" spans="1:101" ht="3" customHeight="1" x14ac:dyDescent="0.25">
      <c r="A8" s="27"/>
      <c r="B8" s="27"/>
      <c r="AU8" s="38">
        <f>EDATE(C4,12)</f>
        <v>42726</v>
      </c>
      <c r="AV8" s="27"/>
    </row>
    <row r="9" spans="1:101" hidden="1" x14ac:dyDescent="0.25">
      <c r="A9" s="27"/>
      <c r="B9" s="27"/>
      <c r="C9" s="28" t="s">
        <v>3</v>
      </c>
      <c r="D9" s="28" t="s">
        <v>10</v>
      </c>
      <c r="E9" s="28" t="s">
        <v>11</v>
      </c>
      <c r="F9" s="28" t="s">
        <v>12</v>
      </c>
      <c r="G9" s="28" t="s">
        <v>13</v>
      </c>
      <c r="H9" s="28" t="s">
        <v>14</v>
      </c>
      <c r="I9" s="28" t="s">
        <v>15</v>
      </c>
      <c r="J9" s="28" t="s">
        <v>16</v>
      </c>
      <c r="K9" s="28" t="s">
        <v>17</v>
      </c>
      <c r="L9" s="28" t="s">
        <v>22</v>
      </c>
      <c r="M9" s="28" t="s">
        <v>23</v>
      </c>
      <c r="N9" s="28" t="s">
        <v>24</v>
      </c>
      <c r="O9" s="28" t="s">
        <v>25</v>
      </c>
      <c r="P9" s="28" t="s">
        <v>26</v>
      </c>
      <c r="Q9" s="28" t="s">
        <v>27</v>
      </c>
      <c r="R9" s="28" t="s">
        <v>28</v>
      </c>
      <c r="S9" s="28" t="s">
        <v>29</v>
      </c>
      <c r="T9" s="28" t="s">
        <v>30</v>
      </c>
      <c r="U9" s="28" t="s">
        <v>31</v>
      </c>
      <c r="V9" s="28" t="s">
        <v>32</v>
      </c>
      <c r="W9" s="28" t="s">
        <v>33</v>
      </c>
      <c r="X9" s="28" t="s">
        <v>34</v>
      </c>
      <c r="Y9" s="28" t="s">
        <v>35</v>
      </c>
      <c r="Z9" s="28" t="s">
        <v>36</v>
      </c>
      <c r="AA9" s="28" t="s">
        <v>37</v>
      </c>
      <c r="AB9" s="28" t="s">
        <v>38</v>
      </c>
      <c r="AC9" s="28" t="s">
        <v>39</v>
      </c>
      <c r="AD9" s="28" t="s">
        <v>40</v>
      </c>
      <c r="AE9" s="28" t="s">
        <v>41</v>
      </c>
      <c r="AF9" s="28" t="s">
        <v>42</v>
      </c>
      <c r="AG9" s="28" t="s">
        <v>43</v>
      </c>
      <c r="AH9" s="28" t="s">
        <v>44</v>
      </c>
      <c r="AU9" s="38">
        <f t="shared" ref="AU9" si="21">EDATE(B5,1*12)</f>
        <v>366</v>
      </c>
      <c r="AV9" s="27"/>
    </row>
    <row r="10" spans="1:101" ht="20.100000000000001" customHeight="1" x14ac:dyDescent="0.25">
      <c r="A10" s="27"/>
      <c r="B10" s="27"/>
      <c r="C10" s="45" t="s">
        <v>99</v>
      </c>
      <c r="D10" s="35"/>
      <c r="E10" s="35" t="s">
        <v>107</v>
      </c>
      <c r="F10" s="35"/>
      <c r="G10" s="35"/>
      <c r="H10" s="35"/>
      <c r="I10" s="35"/>
      <c r="J10" s="35"/>
      <c r="K10" s="35"/>
      <c r="L10" s="35"/>
      <c r="M10" s="35"/>
      <c r="N10" s="35" t="s">
        <v>104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1"/>
      <c r="AJ10" s="42" t="e">
        <f>MATCH(C10,#REF!,0)</f>
        <v>#REF!</v>
      </c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8">
        <f>EDATE(C4,-12)</f>
        <v>41995</v>
      </c>
      <c r="AV10" s="32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  <c r="CJ10" s="31"/>
      <c r="CK10" s="31"/>
      <c r="CL10" s="31"/>
      <c r="CM10" s="31"/>
      <c r="CN10" s="31"/>
      <c r="CO10" s="31"/>
      <c r="CP10" s="31"/>
      <c r="CQ10" s="31"/>
      <c r="CR10" s="31"/>
      <c r="CS10" s="31"/>
      <c r="CT10" s="31"/>
      <c r="CU10" s="31"/>
      <c r="CV10" s="31"/>
      <c r="CW10" s="31"/>
    </row>
    <row r="11" spans="1:101" ht="20.100000000000001" customHeight="1" x14ac:dyDescent="0.25">
      <c r="A11" s="27"/>
      <c r="B11" s="27"/>
      <c r="C11" s="45" t="s">
        <v>123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1"/>
      <c r="AJ11" s="42" t="e">
        <f>MATCH(C11,#REF!,0)</f>
        <v>#REF!</v>
      </c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9">
        <f ca="1">TODAY()</f>
        <v>42360</v>
      </c>
      <c r="AV11" s="32"/>
      <c r="AW11" s="31"/>
      <c r="AX11" s="31"/>
      <c r="AY11" s="31"/>
      <c r="AZ11" s="31"/>
      <c r="BA11" s="31"/>
      <c r="BB11" s="31"/>
      <c r="BC11" s="31"/>
      <c r="BD11" s="31"/>
      <c r="BE11" s="31"/>
      <c r="BF11" s="31"/>
      <c r="BG11" s="31"/>
      <c r="BH11" s="31"/>
      <c r="BI11" s="31"/>
      <c r="BJ11" s="31"/>
      <c r="BK11" s="31"/>
      <c r="BL11" s="31"/>
      <c r="BM11" s="31"/>
      <c r="BN11" s="31"/>
      <c r="BO11" s="31"/>
      <c r="BP11" s="31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  <c r="CJ11" s="31"/>
      <c r="CK11" s="31"/>
      <c r="CL11" s="31"/>
      <c r="CM11" s="31"/>
      <c r="CN11" s="31"/>
      <c r="CO11" s="31"/>
      <c r="CP11" s="31"/>
      <c r="CQ11" s="31"/>
      <c r="CR11" s="31"/>
      <c r="CS11" s="31"/>
      <c r="CT11" s="31"/>
      <c r="CU11" s="31"/>
      <c r="CV11" s="31"/>
      <c r="CW11" s="31"/>
    </row>
    <row r="12" spans="1:101" ht="20.100000000000001" customHeight="1" x14ac:dyDescent="0.25">
      <c r="A12" s="27"/>
      <c r="B12" s="27"/>
      <c r="C12" s="45" t="s">
        <v>100</v>
      </c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 t="s">
        <v>104</v>
      </c>
      <c r="R12" s="36"/>
      <c r="S12" s="36" t="s">
        <v>103</v>
      </c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1"/>
      <c r="AJ12" s="42" t="e">
        <f>MATCH(C12,#REF!,0)</f>
        <v>#REF!</v>
      </c>
      <c r="AK12" s="31"/>
      <c r="AL12" s="31"/>
      <c r="AM12" s="31"/>
      <c r="AN12" s="44"/>
      <c r="AO12" s="31"/>
      <c r="AP12" s="31"/>
      <c r="AQ12" s="31"/>
      <c r="AR12" s="31"/>
      <c r="AS12" s="31"/>
      <c r="AT12" s="31"/>
      <c r="AU12" s="40">
        <v>3</v>
      </c>
      <c r="AV12" s="32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</row>
    <row r="13" spans="1:101" ht="20.100000000000001" customHeight="1" x14ac:dyDescent="0.25">
      <c r="A13" s="27"/>
      <c r="B13" s="27"/>
      <c r="C13" s="45" t="s">
        <v>101</v>
      </c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1"/>
      <c r="AJ13" s="42" t="e">
        <f>MATCH(C13,#REF!,0)</f>
        <v>#REF!</v>
      </c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40"/>
      <c r="AV13" s="32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1"/>
      <c r="CV13" s="31"/>
      <c r="CW13" s="31"/>
    </row>
    <row r="14" spans="1:101" ht="20.100000000000001" customHeight="1" x14ac:dyDescent="0.25">
      <c r="A14" s="27"/>
      <c r="B14" s="27"/>
      <c r="C14" s="45" t="s">
        <v>124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1"/>
      <c r="AJ14" s="42" t="e">
        <f>MATCH(C14,#REF!,0)</f>
        <v>#REF!</v>
      </c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40"/>
      <c r="AV14" s="32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1"/>
      <c r="CR14" s="31"/>
      <c r="CS14" s="31"/>
      <c r="CT14" s="31"/>
      <c r="CU14" s="31"/>
      <c r="CV14" s="31"/>
      <c r="CW14" s="31"/>
    </row>
    <row r="15" spans="1:101" ht="20.100000000000001" customHeight="1" x14ac:dyDescent="0.25">
      <c r="C15" s="45" t="s">
        <v>125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J15" s="42" t="e">
        <f>MATCH(C15,#REF!,0)</f>
        <v>#REF!</v>
      </c>
      <c r="AU15" s="41"/>
      <c r="AV15" s="27"/>
    </row>
    <row r="16" spans="1:101" ht="20.100000000000001" customHeight="1" x14ac:dyDescent="0.25">
      <c r="C16" s="45" t="s">
        <v>126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J16" s="42" t="e">
        <f>MATCH(C16,#REF!,0)</f>
        <v>#REF!</v>
      </c>
      <c r="AU16" s="33"/>
      <c r="AV16" s="27"/>
    </row>
    <row r="17" spans="3:48" ht="20.100000000000001" customHeight="1" x14ac:dyDescent="0.25">
      <c r="C17" s="45" t="s">
        <v>127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J17" s="42" t="e">
        <f>MATCH(C17,#REF!,0)</f>
        <v>#REF!</v>
      </c>
      <c r="AU17" s="33"/>
      <c r="AV17" s="27"/>
    </row>
    <row r="18" spans="3:48" ht="20.100000000000001" customHeight="1" x14ac:dyDescent="0.25">
      <c r="C18" s="45" t="s">
        <v>128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J18" s="42" t="e">
        <f>MATCH(C18,#REF!,0)</f>
        <v>#REF!</v>
      </c>
      <c r="AU18" s="33"/>
      <c r="AV18" s="27"/>
    </row>
    <row r="19" spans="3:48" ht="20.100000000000001" customHeight="1" x14ac:dyDescent="0.25">
      <c r="C19" s="45" t="s">
        <v>129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J19" s="42" t="e">
        <f>MATCH(C19,#REF!,0)</f>
        <v>#REF!</v>
      </c>
      <c r="AU19" s="33"/>
      <c r="AV19" s="27"/>
    </row>
    <row r="20" spans="3:48" ht="20.100000000000001" customHeight="1" x14ac:dyDescent="0.25">
      <c r="C20" s="45" t="s">
        <v>102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J20" s="42" t="e">
        <f>MATCH(C20,#REF!,0)</f>
        <v>#REF!</v>
      </c>
      <c r="AU20" s="29"/>
      <c r="AV20" s="27"/>
    </row>
    <row r="21" spans="3:48" ht="20.100000000000001" customHeight="1" x14ac:dyDescent="0.25">
      <c r="C21" s="45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J21" s="42" t="e">
        <f>MATCH(C21,#REF!,0)</f>
        <v>#REF!</v>
      </c>
      <c r="AU21" s="29"/>
      <c r="AV21" s="27"/>
    </row>
    <row r="22" spans="3:48" ht="20.100000000000001" customHeight="1" x14ac:dyDescent="0.25">
      <c r="C22" s="4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J22" s="42" t="e">
        <f>MATCH(C22,#REF!,0)</f>
        <v>#REF!</v>
      </c>
      <c r="AU22" s="29"/>
      <c r="AV22" s="27"/>
    </row>
    <row r="23" spans="3:48" ht="20.100000000000001" customHeight="1" x14ac:dyDescent="0.25">
      <c r="C23" s="45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J23" s="42" t="e">
        <f>MATCH(C23,#REF!,0)</f>
        <v>#REF!</v>
      </c>
      <c r="AU23" s="29"/>
      <c r="AV23" s="27"/>
    </row>
    <row r="24" spans="3:48" ht="20.100000000000001" customHeight="1" x14ac:dyDescent="0.25">
      <c r="C24" s="45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J24" s="42" t="e">
        <f>MATCH(C24,#REF!,0)</f>
        <v>#REF!</v>
      </c>
    </row>
    <row r="25" spans="3:48" ht="20.100000000000001" customHeight="1" x14ac:dyDescent="0.25">
      <c r="C25" s="45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J25" s="42" t="e">
        <f>MATCH(C25,#REF!,0)</f>
        <v>#REF!</v>
      </c>
    </row>
    <row r="26" spans="3:48" ht="20.100000000000001" customHeight="1" x14ac:dyDescent="0.25">
      <c r="C26" s="45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J26" s="42" t="e">
        <f>MATCH(C26,#REF!,0)</f>
        <v>#REF!</v>
      </c>
    </row>
    <row r="27" spans="3:48" ht="20.100000000000001" customHeight="1" x14ac:dyDescent="0.25">
      <c r="C27" s="4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J27" s="42" t="e">
        <f>MATCH(C27,#REF!,0)</f>
        <v>#REF!</v>
      </c>
    </row>
    <row r="28" spans="3:48" ht="20.100000000000001" customHeight="1" x14ac:dyDescent="0.25">
      <c r="C28" s="4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J28" s="42" t="e">
        <f>MATCH(C28,#REF!,0)</f>
        <v>#REF!</v>
      </c>
    </row>
    <row r="29" spans="3:48" ht="20.100000000000001" customHeight="1" x14ac:dyDescent="0.25">
      <c r="C29" s="4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J29" s="42" t="e">
        <f>MATCH(C29,#REF!,0)</f>
        <v>#REF!</v>
      </c>
    </row>
    <row r="30" spans="3:48" x14ac:dyDescent="0.25">
      <c r="C30" s="37">
        <f>VLOOKUP($AU$12,TableSalarie[],1,FALSE)</f>
        <v>3</v>
      </c>
    </row>
  </sheetData>
  <sortState ref="A2:B18">
    <sortCondition ref="B1"/>
  </sortState>
  <mergeCells count="99">
    <mergeCell ref="CH3:CH5"/>
    <mergeCell ref="CI3:CI5"/>
    <mergeCell ref="CJ3:CJ5"/>
    <mergeCell ref="CK3:CK5"/>
    <mergeCell ref="C4:C6"/>
    <mergeCell ref="BR3:BR5"/>
    <mergeCell ref="BS3:BS5"/>
    <mergeCell ref="BT3:BT5"/>
    <mergeCell ref="BU3:BU5"/>
    <mergeCell ref="BV3:BV5"/>
    <mergeCell ref="BW3:BW5"/>
    <mergeCell ref="BF3:BF5"/>
    <mergeCell ref="BG3:BG5"/>
    <mergeCell ref="BH3:BH5"/>
    <mergeCell ref="BI3:BI5"/>
    <mergeCell ref="BJ3:BJ5"/>
    <mergeCell ref="AT3:AT5"/>
    <mergeCell ref="CD3:CD5"/>
    <mergeCell ref="CE3:CE5"/>
    <mergeCell ref="CF3:CF5"/>
    <mergeCell ref="CG3:CG5"/>
    <mergeCell ref="BK3:BK5"/>
    <mergeCell ref="AV3:AV5"/>
    <mergeCell ref="AW3:AW5"/>
    <mergeCell ref="AX3:AX5"/>
    <mergeCell ref="AY3:AY5"/>
    <mergeCell ref="AZ3:AZ5"/>
    <mergeCell ref="BA3:BA5"/>
    <mergeCell ref="BB3:BB5"/>
    <mergeCell ref="BC3:BC5"/>
    <mergeCell ref="BD3:BD5"/>
    <mergeCell ref="BE3:BE5"/>
    <mergeCell ref="P3:P5"/>
    <mergeCell ref="AC3:AC5"/>
    <mergeCell ref="AF3:AF5"/>
    <mergeCell ref="AG3:AG5"/>
    <mergeCell ref="AH3:AH5"/>
    <mergeCell ref="AD3:AD5"/>
    <mergeCell ref="AE3:AE5"/>
    <mergeCell ref="X3:X5"/>
    <mergeCell ref="Y3:Y5"/>
    <mergeCell ref="Z3:Z5"/>
    <mergeCell ref="AA3:AA5"/>
    <mergeCell ref="AB3:AB5"/>
    <mergeCell ref="Q3:Q5"/>
    <mergeCell ref="R3:R5"/>
    <mergeCell ref="S3:S5"/>
    <mergeCell ref="O3:O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CV3:CV5"/>
    <mergeCell ref="CW3:CW5"/>
    <mergeCell ref="CL3:CL5"/>
    <mergeCell ref="CM3:CM5"/>
    <mergeCell ref="CN3:CN5"/>
    <mergeCell ref="CO3:CO5"/>
    <mergeCell ref="CT3:CT5"/>
    <mergeCell ref="CU3:CU5"/>
    <mergeCell ref="CQ3:CQ5"/>
    <mergeCell ref="CR3:CR5"/>
    <mergeCell ref="CS3:CS5"/>
    <mergeCell ref="CP3:CP5"/>
    <mergeCell ref="BZ3:BZ5"/>
    <mergeCell ref="CA3:CA5"/>
    <mergeCell ref="CB3:CB5"/>
    <mergeCell ref="CC3:CC5"/>
    <mergeCell ref="BX3:BX5"/>
    <mergeCell ref="BY3:BY5"/>
    <mergeCell ref="BN3:BN5"/>
    <mergeCell ref="BO3:BO5"/>
    <mergeCell ref="BP3:BP5"/>
    <mergeCell ref="BQ3:BQ5"/>
    <mergeCell ref="BL3:BL5"/>
    <mergeCell ref="BM3:BM5"/>
    <mergeCell ref="AU3:AU5"/>
    <mergeCell ref="AP3:AP5"/>
    <mergeCell ref="AQ3:AQ5"/>
    <mergeCell ref="T3:T5"/>
    <mergeCell ref="U3:U5"/>
    <mergeCell ref="V3:V5"/>
    <mergeCell ref="W3:W5"/>
    <mergeCell ref="AJ3:AJ5"/>
    <mergeCell ref="AK3:AK5"/>
    <mergeCell ref="AL3:AL5"/>
    <mergeCell ref="AI3:AI5"/>
    <mergeCell ref="AM3:AM5"/>
    <mergeCell ref="AN3:AN5"/>
    <mergeCell ref="AO3:AO5"/>
    <mergeCell ref="AR3:AR5"/>
    <mergeCell ref="AS3:AS5"/>
  </mergeCells>
  <conditionalFormatting sqref="D10:AH29">
    <cfRule type="expression" dxfId="52" priority="1">
      <formula>MATCH($C10&amp;D$7&amp;"PLD",plageNomPrenomDateMotif,0)&gt;0</formula>
    </cfRule>
    <cfRule type="expression" dxfId="51" priority="3">
      <formula>MATCH($C10&amp;D$7&amp;"PO",plageNomPrenomDateMotif,0)&gt;0</formula>
    </cfRule>
    <cfRule type="expression" dxfId="50" priority="4">
      <formula>MATCH($C10&amp;D$7&amp;"RS",plageNomPrenomDateMotif,0)&gt;0</formula>
    </cfRule>
    <cfRule type="expression" dxfId="49" priority="5">
      <formula>MATCH($C10&amp;D$7&amp;"Maladie",plageNomPrenomDateMotif,0)&gt;0</formula>
    </cfRule>
    <cfRule type="expression" dxfId="48" priority="6">
      <formula>MATCH(D$7,plageTAOPM,0)&gt;0</formula>
    </cfRule>
    <cfRule type="expression" dxfId="47" priority="7">
      <formula>MATCH(D$7,plageFerie,0)&gt;0</formula>
    </cfRule>
    <cfRule type="expression" dxfId="46" priority="8">
      <formula>D$6="D"</formula>
    </cfRule>
    <cfRule type="expression" dxfId="45" priority="9">
      <formula>D$6="S"</formula>
    </cfRule>
  </conditionalFormatting>
  <conditionalFormatting sqref="D3:AH5">
    <cfRule type="containsBlanks" dxfId="44" priority="11">
      <formula>LEN(TRIM(D3))=0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/>
  </sheetViews>
  <sheetFormatPr baseColWidth="10" defaultRowHeight="15" x14ac:dyDescent="0.25"/>
  <cols>
    <col min="1" max="1" width="10.42578125" customWidth="1"/>
    <col min="2" max="2" width="14.42578125" bestFit="1" customWidth="1"/>
    <col min="3" max="3" width="13" bestFit="1" customWidth="1"/>
    <col min="4" max="5" width="30.85546875" bestFit="1" customWidth="1"/>
  </cols>
  <sheetData>
    <row r="1" spans="1:5" ht="22.5" customHeight="1" x14ac:dyDescent="0.25">
      <c r="A1" s="43" t="s">
        <v>78</v>
      </c>
      <c r="B1" s="43" t="s">
        <v>48</v>
      </c>
      <c r="C1" s="43" t="s">
        <v>1</v>
      </c>
      <c r="D1" s="43" t="s">
        <v>2</v>
      </c>
      <c r="E1" s="43" t="s">
        <v>3</v>
      </c>
    </row>
    <row r="2" spans="1:5" x14ac:dyDescent="0.25">
      <c r="A2" s="2">
        <v>3</v>
      </c>
      <c r="B2" t="s">
        <v>79</v>
      </c>
      <c r="C2" t="s">
        <v>81</v>
      </c>
      <c r="D2" t="s">
        <v>49</v>
      </c>
      <c r="E2" t="str">
        <f>TableSalarie[[#This Row],[Grade]] &amp;" "&amp;TableSalarie[[#This Row],[Nom]]  &amp; " " &amp;  TableSalarie[[#This Row],[Prénom]]</f>
        <v>M A Anthony</v>
      </c>
    </row>
    <row r="3" spans="1:5" x14ac:dyDescent="0.25">
      <c r="A3" s="2">
        <v>3</v>
      </c>
      <c r="B3" t="s">
        <v>80</v>
      </c>
      <c r="C3" t="s">
        <v>82</v>
      </c>
      <c r="D3" t="s">
        <v>50</v>
      </c>
      <c r="E3" t="str">
        <f>TableSalarie[[#This Row],[Grade]] &amp;" "&amp;TableSalarie[[#This Row],[Nom]]  &amp; " " &amp;  TableSalarie[[#This Row],[Prénom]]</f>
        <v>Mme B Sébastien</v>
      </c>
    </row>
    <row r="4" spans="1:5" x14ac:dyDescent="0.25">
      <c r="A4" s="2">
        <v>3</v>
      </c>
      <c r="B4" t="s">
        <v>79</v>
      </c>
      <c r="C4" t="s">
        <v>83</v>
      </c>
      <c r="D4" t="s">
        <v>51</v>
      </c>
      <c r="E4" t="str">
        <f>TableSalarie[[#This Row],[Grade]] &amp;" "&amp;TableSalarie[[#This Row],[Nom]]  &amp; " " &amp;  TableSalarie[[#This Row],[Prénom]]</f>
        <v>M C Estelle</v>
      </c>
    </row>
    <row r="5" spans="1:5" x14ac:dyDescent="0.25">
      <c r="A5" s="2">
        <v>1</v>
      </c>
      <c r="B5" t="s">
        <v>80</v>
      </c>
      <c r="C5" t="s">
        <v>84</v>
      </c>
      <c r="D5" t="s">
        <v>52</v>
      </c>
      <c r="E5" s="5" t="str">
        <f>TableSalarie[[#This Row],[Grade]] &amp;" "&amp;TableSalarie[[#This Row],[Nom]]  &amp; " " &amp;  TableSalarie[[#This Row],[Prénom]]</f>
        <v>Mme D Yoan</v>
      </c>
    </row>
    <row r="6" spans="1:5" x14ac:dyDescent="0.25">
      <c r="A6" s="2">
        <v>1</v>
      </c>
      <c r="B6" t="s">
        <v>79</v>
      </c>
      <c r="C6" t="s">
        <v>73</v>
      </c>
      <c r="D6" t="s">
        <v>53</v>
      </c>
      <c r="E6" s="5" t="str">
        <f>TableSalarie[[#This Row],[Grade]] &amp;" "&amp;TableSalarie[[#This Row],[Nom]]  &amp; " " &amp;  TableSalarie[[#This Row],[Prénom]]</f>
        <v>M E Bastien</v>
      </c>
    </row>
    <row r="7" spans="1:5" x14ac:dyDescent="0.25">
      <c r="A7" s="2">
        <v>1</v>
      </c>
      <c r="B7" t="s">
        <v>80</v>
      </c>
      <c r="C7" t="s">
        <v>85</v>
      </c>
      <c r="D7" t="s">
        <v>54</v>
      </c>
      <c r="E7" s="5" t="str">
        <f>TableSalarie[[#This Row],[Grade]] &amp;" "&amp;TableSalarie[[#This Row],[Nom]]  &amp; " " &amp;  TableSalarie[[#This Row],[Prénom]]</f>
        <v>Mme F Pascal</v>
      </c>
    </row>
    <row r="8" spans="1:5" x14ac:dyDescent="0.25">
      <c r="A8" s="2">
        <v>3</v>
      </c>
      <c r="B8" t="s">
        <v>79</v>
      </c>
      <c r="C8" t="s">
        <v>86</v>
      </c>
      <c r="D8" t="s">
        <v>55</v>
      </c>
      <c r="E8" s="5" t="str">
        <f>TableSalarie[[#This Row],[Grade]] &amp;" "&amp;TableSalarie[[#This Row],[Nom]]  &amp; " " &amp;  TableSalarie[[#This Row],[Prénom]]</f>
        <v>M G Franck</v>
      </c>
    </row>
    <row r="9" spans="1:5" x14ac:dyDescent="0.25">
      <c r="A9" s="2">
        <v>3</v>
      </c>
      <c r="B9" t="s">
        <v>80</v>
      </c>
      <c r="C9" t="s">
        <v>87</v>
      </c>
      <c r="D9" t="s">
        <v>57</v>
      </c>
      <c r="E9" s="5" t="str">
        <f>TableSalarie[[#This Row],[Grade]] &amp;" "&amp;TableSalarie[[#This Row],[Nom]]  &amp; " " &amp;  TableSalarie[[#This Row],[Prénom]]</f>
        <v>Mme H Mourad</v>
      </c>
    </row>
    <row r="10" spans="1:5" x14ac:dyDescent="0.25">
      <c r="A10" s="2">
        <v>2</v>
      </c>
      <c r="B10" t="s">
        <v>79</v>
      </c>
      <c r="C10" t="s">
        <v>88</v>
      </c>
      <c r="D10" t="s">
        <v>56</v>
      </c>
      <c r="E10" s="5" t="str">
        <f>TableSalarie[[#This Row],[Grade]] &amp;" "&amp;TableSalarie[[#This Row],[Nom]]  &amp; " " &amp;  TableSalarie[[#This Row],[Prénom]]</f>
        <v>M I Arnaud</v>
      </c>
    </row>
    <row r="11" spans="1:5" x14ac:dyDescent="0.25">
      <c r="A11" s="2">
        <v>2</v>
      </c>
      <c r="B11" t="s">
        <v>80</v>
      </c>
      <c r="C11" t="s">
        <v>89</v>
      </c>
      <c r="D11" t="s">
        <v>46</v>
      </c>
      <c r="E11" s="5" t="str">
        <f>TableSalarie[[#This Row],[Grade]] &amp;" "&amp;TableSalarie[[#This Row],[Nom]]  &amp; " " &amp;  TableSalarie[[#This Row],[Prénom]]</f>
        <v>Mme J Benoist</v>
      </c>
    </row>
    <row r="12" spans="1:5" x14ac:dyDescent="0.25">
      <c r="A12" s="2">
        <v>3</v>
      </c>
      <c r="B12" t="s">
        <v>79</v>
      </c>
      <c r="C12" t="s">
        <v>90</v>
      </c>
      <c r="D12" t="s">
        <v>4</v>
      </c>
      <c r="E12" s="5" t="str">
        <f>TableSalarie[[#This Row],[Grade]] &amp;" "&amp;TableSalarie[[#This Row],[Nom]]  &amp; " " &amp;  TableSalarie[[#This Row],[Prénom]]</f>
        <v>M K Robert</v>
      </c>
    </row>
    <row r="13" spans="1:5" x14ac:dyDescent="0.25">
      <c r="A13" s="2">
        <v>1</v>
      </c>
      <c r="B13" t="s">
        <v>80</v>
      </c>
      <c r="C13" t="s">
        <v>91</v>
      </c>
      <c r="D13" t="s">
        <v>58</v>
      </c>
      <c r="E13" s="5" t="str">
        <f>TableSalarie[[#This Row],[Grade]] &amp;" "&amp;TableSalarie[[#This Row],[Nom]]  &amp; " " &amp;  TableSalarie[[#This Row],[Prénom]]</f>
        <v>Mme L Hadji</v>
      </c>
    </row>
    <row r="14" spans="1:5" x14ac:dyDescent="0.25">
      <c r="A14" s="2">
        <v>2</v>
      </c>
      <c r="B14" t="s">
        <v>79</v>
      </c>
      <c r="C14" t="s">
        <v>79</v>
      </c>
      <c r="D14" t="s">
        <v>63</v>
      </c>
      <c r="E14" s="5" t="str">
        <f>TableSalarie[[#This Row],[Grade]] &amp;" "&amp;TableSalarie[[#This Row],[Nom]]  &amp; " " &amp;  TableSalarie[[#This Row],[Prénom]]</f>
        <v>M M Jean-Baptiste</v>
      </c>
    </row>
    <row r="15" spans="1:5" x14ac:dyDescent="0.25">
      <c r="A15" s="2">
        <v>3</v>
      </c>
      <c r="B15" t="s">
        <v>80</v>
      </c>
      <c r="C15" t="s">
        <v>92</v>
      </c>
      <c r="D15" t="s">
        <v>60</v>
      </c>
      <c r="E15" s="5" t="str">
        <f>TableSalarie[[#This Row],[Grade]] &amp;" "&amp;TableSalarie[[#This Row],[Nom]]  &amp; " " &amp;  TableSalarie[[#This Row],[Prénom]]</f>
        <v>Mme N Philippe</v>
      </c>
    </row>
    <row r="16" spans="1:5" x14ac:dyDescent="0.25">
      <c r="A16" s="2">
        <v>1</v>
      </c>
      <c r="B16" t="s">
        <v>79</v>
      </c>
      <c r="C16" t="s">
        <v>93</v>
      </c>
      <c r="D16" t="s">
        <v>61</v>
      </c>
      <c r="E16" s="5" t="str">
        <f>TableSalarie[[#This Row],[Grade]] &amp;" "&amp;TableSalarie[[#This Row],[Nom]]  &amp; " " &amp;  TableSalarie[[#This Row],[Prénom]]</f>
        <v>M O Steve</v>
      </c>
    </row>
    <row r="17" spans="1:5" x14ac:dyDescent="0.25">
      <c r="A17" s="2">
        <v>3</v>
      </c>
      <c r="B17" t="s">
        <v>80</v>
      </c>
      <c r="C17" t="s">
        <v>94</v>
      </c>
      <c r="D17" t="s">
        <v>62</v>
      </c>
      <c r="E17" s="5" t="str">
        <f>TableSalarie[[#This Row],[Grade]] &amp;" "&amp;TableSalarie[[#This Row],[Nom]]  &amp; " " &amp;  TableSalarie[[#This Row],[Prénom]]</f>
        <v>Mme P Ghautier</v>
      </c>
    </row>
    <row r="18" spans="1:5" x14ac:dyDescent="0.25">
      <c r="A18" s="2">
        <v>3</v>
      </c>
      <c r="B18" t="s">
        <v>79</v>
      </c>
      <c r="C18" t="s">
        <v>95</v>
      </c>
      <c r="D18" t="s">
        <v>59</v>
      </c>
      <c r="E18" s="5" t="str">
        <f>TableSalarie[[#This Row],[Grade]] &amp;" "&amp;TableSalarie[[#This Row],[Nom]]  &amp; " " &amp;  TableSalarie[[#This Row],[Prénom]]</f>
        <v>M Q Remi</v>
      </c>
    </row>
    <row r="19" spans="1:5" x14ac:dyDescent="0.25">
      <c r="A19" s="2">
        <v>3</v>
      </c>
      <c r="B19" t="s">
        <v>80</v>
      </c>
      <c r="C19" t="s">
        <v>96</v>
      </c>
      <c r="D19" t="s">
        <v>64</v>
      </c>
      <c r="E19" s="5" t="str">
        <f>TableSalarie[[#This Row],[Grade]] &amp;" "&amp;TableSalarie[[#This Row],[Nom]]  &amp; " " &amp;  TableSalarie[[#This Row],[Prénom]]</f>
        <v>Mme R Benjamin</v>
      </c>
    </row>
    <row r="20" spans="1:5" x14ac:dyDescent="0.25">
      <c r="A20" s="2">
        <v>3</v>
      </c>
      <c r="B20" t="s">
        <v>79</v>
      </c>
      <c r="C20" t="s">
        <v>97</v>
      </c>
      <c r="D20" t="s">
        <v>65</v>
      </c>
      <c r="E20" s="5" t="str">
        <f>TableSalarie[[#This Row],[Grade]] &amp;" "&amp;TableSalarie[[#This Row],[Nom]]  &amp; " " &amp;  TableSalarie[[#This Row],[Prénom]]</f>
        <v>M S Guy</v>
      </c>
    </row>
    <row r="21" spans="1:5" x14ac:dyDescent="0.25">
      <c r="A21" s="2">
        <v>2</v>
      </c>
      <c r="B21" t="s">
        <v>80</v>
      </c>
      <c r="C21" t="s">
        <v>98</v>
      </c>
      <c r="D21" t="s">
        <v>66</v>
      </c>
      <c r="E21" s="5" t="str">
        <f>TableSalarie[[#This Row],[Grade]] &amp;" "&amp;TableSalarie[[#This Row],[Nom]]  &amp; " " &amp;  TableSalarie[[#This Row],[Prénom]]</f>
        <v>Mme T Sylvain</v>
      </c>
    </row>
    <row r="22" spans="1:5" x14ac:dyDescent="0.25">
      <c r="A22" s="2"/>
      <c r="E22" s="5" t="str">
        <f>TableSalarie[[#This Row],[Grade]] &amp;" "&amp;TableSalarie[[#This Row],[Nom]]  &amp; " " &amp;  TableSalarie[[#This Row],[Prénom]]</f>
        <v xml:space="preserve">  </v>
      </c>
    </row>
  </sheetData>
  <conditionalFormatting sqref="C2:E22">
    <cfRule type="expression" dxfId="9" priority="11">
      <formula>COUNTIF($E$2:$E$22,$E2)&gt;1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Motifs!$B$2:$B$4</xm:f>
          </x14:formula1>
          <xm:sqref>A2:A22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1"/>
  <sheetViews>
    <sheetView workbookViewId="0"/>
  </sheetViews>
  <sheetFormatPr baseColWidth="10" defaultRowHeight="15" x14ac:dyDescent="0.25"/>
  <cols>
    <col min="1" max="1" width="12.85546875" bestFit="1" customWidth="1"/>
  </cols>
  <sheetData>
    <row r="1" spans="1:2" x14ac:dyDescent="0.25">
      <c r="A1" t="s">
        <v>5</v>
      </c>
      <c r="B1" t="s">
        <v>78</v>
      </c>
    </row>
    <row r="2" spans="1:2" x14ac:dyDescent="0.25">
      <c r="A2" s="2" t="s">
        <v>68</v>
      </c>
      <c r="B2" s="2">
        <v>1</v>
      </c>
    </row>
    <row r="3" spans="1:2" x14ac:dyDescent="0.25">
      <c r="A3" s="2" t="s">
        <v>69</v>
      </c>
      <c r="B3" s="2">
        <v>2</v>
      </c>
    </row>
    <row r="4" spans="1:2" x14ac:dyDescent="0.25">
      <c r="A4" s="2" t="s">
        <v>70</v>
      </c>
      <c r="B4" s="2">
        <v>3</v>
      </c>
    </row>
    <row r="5" spans="1:2" x14ac:dyDescent="0.25">
      <c r="A5" s="2" t="s">
        <v>71</v>
      </c>
      <c r="B5" s="2"/>
    </row>
    <row r="6" spans="1:2" x14ac:dyDescent="0.25">
      <c r="A6" s="2" t="s">
        <v>72</v>
      </c>
      <c r="B6" s="2"/>
    </row>
    <row r="7" spans="1:2" x14ac:dyDescent="0.25">
      <c r="A7" s="2" t="s">
        <v>73</v>
      </c>
      <c r="B7" s="2"/>
    </row>
    <row r="8" spans="1:2" x14ac:dyDescent="0.25">
      <c r="A8" s="2" t="s">
        <v>74</v>
      </c>
      <c r="B8" s="2"/>
    </row>
    <row r="9" spans="1:2" x14ac:dyDescent="0.25">
      <c r="A9" s="2" t="s">
        <v>75</v>
      </c>
      <c r="B9" s="2"/>
    </row>
    <row r="10" spans="1:2" x14ac:dyDescent="0.25">
      <c r="A10" s="2" t="s">
        <v>76</v>
      </c>
      <c r="B10" s="2"/>
    </row>
    <row r="11" spans="1:2" x14ac:dyDescent="0.25">
      <c r="A11" s="2" t="s">
        <v>77</v>
      </c>
      <c r="B11" s="2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C6"/>
  <sheetViews>
    <sheetView workbookViewId="0"/>
  </sheetViews>
  <sheetFormatPr baseColWidth="10" defaultRowHeight="15" x14ac:dyDescent="0.25"/>
  <cols>
    <col min="1" max="1" width="32.42578125" bestFit="1" customWidth="1"/>
    <col min="2" max="2" width="23.85546875" bestFit="1" customWidth="1"/>
    <col min="3" max="4" width="12.5703125" customWidth="1"/>
    <col min="5" max="5" width="12.5703125" bestFit="1" customWidth="1"/>
  </cols>
  <sheetData>
    <row r="3" spans="1:3" x14ac:dyDescent="0.25">
      <c r="A3" s="3" t="s">
        <v>21</v>
      </c>
      <c r="B3" s="3" t="s">
        <v>20</v>
      </c>
    </row>
    <row r="4" spans="1:3" x14ac:dyDescent="0.25">
      <c r="A4" s="3" t="s">
        <v>18</v>
      </c>
      <c r="B4" t="s">
        <v>67</v>
      </c>
      <c r="C4" t="s">
        <v>19</v>
      </c>
    </row>
    <row r="5" spans="1:3" x14ac:dyDescent="0.25">
      <c r="A5" s="4" t="s">
        <v>67</v>
      </c>
      <c r="B5" s="5">
        <v>15</v>
      </c>
      <c r="C5" s="5">
        <v>15</v>
      </c>
    </row>
    <row r="6" spans="1:3" x14ac:dyDescent="0.25">
      <c r="A6" s="4" t="s">
        <v>19</v>
      </c>
      <c r="B6" s="5">
        <v>15</v>
      </c>
      <c r="C6" s="5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4"/>
  <sheetViews>
    <sheetView workbookViewId="0">
      <selection activeCell="D28" sqref="D28"/>
    </sheetView>
  </sheetViews>
  <sheetFormatPr baseColWidth="10" defaultRowHeight="15" x14ac:dyDescent="0.25"/>
  <cols>
    <col min="1" max="1" width="20.85546875" customWidth="1"/>
    <col min="2" max="2" width="15.85546875" style="1" customWidth="1"/>
    <col min="3" max="3" width="15.85546875" customWidth="1"/>
    <col min="4" max="4" width="30.7109375" customWidth="1"/>
  </cols>
  <sheetData>
    <row r="1" spans="1:4" s="49" customFormat="1" ht="23.25" customHeight="1" x14ac:dyDescent="0.25">
      <c r="A1" s="46" t="s">
        <v>6</v>
      </c>
      <c r="B1" s="47" t="s">
        <v>7</v>
      </c>
      <c r="C1" s="48" t="s">
        <v>8</v>
      </c>
      <c r="D1" s="48" t="s">
        <v>9</v>
      </c>
    </row>
    <row r="2" spans="1:4" x14ac:dyDescent="0.25">
      <c r="A2" t="s">
        <v>100</v>
      </c>
      <c r="B2" s="1">
        <v>41995</v>
      </c>
      <c r="C2" t="s">
        <v>74</v>
      </c>
      <c r="D2" t="s">
        <v>105</v>
      </c>
    </row>
    <row r="3" spans="1:4" x14ac:dyDescent="0.25">
      <c r="A3" t="s">
        <v>116</v>
      </c>
      <c r="B3" s="1">
        <v>42360</v>
      </c>
      <c r="C3" t="s">
        <v>103</v>
      </c>
      <c r="D3" t="s">
        <v>106</v>
      </c>
    </row>
    <row r="4" spans="1:4" x14ac:dyDescent="0.25">
      <c r="A4" t="s">
        <v>99</v>
      </c>
      <c r="B4" s="1">
        <v>42361</v>
      </c>
      <c r="C4" t="s">
        <v>107</v>
      </c>
      <c r="D4" t="s">
        <v>108</v>
      </c>
    </row>
    <row r="5" spans="1:4" x14ac:dyDescent="0.25">
      <c r="A5" t="s">
        <v>99</v>
      </c>
      <c r="B5" s="1">
        <v>42370</v>
      </c>
      <c r="C5" t="s">
        <v>104</v>
      </c>
      <c r="D5" t="s">
        <v>109</v>
      </c>
    </row>
    <row r="6" spans="1:4" x14ac:dyDescent="0.25">
      <c r="A6" t="s">
        <v>100</v>
      </c>
      <c r="B6" s="1">
        <v>42373</v>
      </c>
      <c r="C6" t="s">
        <v>104</v>
      </c>
      <c r="D6" t="s">
        <v>110</v>
      </c>
    </row>
    <row r="7" spans="1:4" x14ac:dyDescent="0.25">
      <c r="A7" t="s">
        <v>117</v>
      </c>
      <c r="B7" s="1">
        <v>42374</v>
      </c>
      <c r="C7" t="s">
        <v>104</v>
      </c>
      <c r="D7" t="s">
        <v>111</v>
      </c>
    </row>
    <row r="8" spans="1:4" x14ac:dyDescent="0.25">
      <c r="A8" t="s">
        <v>100</v>
      </c>
      <c r="B8" s="1">
        <v>42375</v>
      </c>
      <c r="C8" t="s">
        <v>103</v>
      </c>
      <c r="D8" t="s">
        <v>112</v>
      </c>
    </row>
    <row r="9" spans="1:4" x14ac:dyDescent="0.25">
      <c r="A9" t="s">
        <v>118</v>
      </c>
      <c r="B9" s="1">
        <v>42390</v>
      </c>
      <c r="C9" t="s">
        <v>104</v>
      </c>
      <c r="D9" t="s">
        <v>113</v>
      </c>
    </row>
    <row r="10" spans="1:4" x14ac:dyDescent="0.25">
      <c r="A10" t="s">
        <v>102</v>
      </c>
      <c r="B10" s="1">
        <v>42391</v>
      </c>
      <c r="C10" t="s">
        <v>103</v>
      </c>
      <c r="D10" t="s">
        <v>114</v>
      </c>
    </row>
    <row r="11" spans="1:4" x14ac:dyDescent="0.25">
      <c r="A11" t="s">
        <v>100</v>
      </c>
      <c r="B11" s="1">
        <v>42400</v>
      </c>
      <c r="C11" t="s">
        <v>104</v>
      </c>
      <c r="D11" t="s">
        <v>115</v>
      </c>
    </row>
    <row r="12" spans="1:4" x14ac:dyDescent="0.25">
      <c r="A12" t="s">
        <v>102</v>
      </c>
      <c r="B12" s="1">
        <v>42400</v>
      </c>
      <c r="C12" t="s">
        <v>103</v>
      </c>
      <c r="D12" t="s">
        <v>119</v>
      </c>
    </row>
    <row r="13" spans="1:4" x14ac:dyDescent="0.25">
      <c r="A13" t="s">
        <v>101</v>
      </c>
      <c r="B13" s="1">
        <v>42669</v>
      </c>
      <c r="C13" t="s">
        <v>104</v>
      </c>
      <c r="D13" t="s">
        <v>120</v>
      </c>
    </row>
    <row r="14" spans="1:4" x14ac:dyDescent="0.25">
      <c r="A14" t="s">
        <v>101</v>
      </c>
      <c r="B14" s="1">
        <v>42746</v>
      </c>
      <c r="C14" t="s">
        <v>121</v>
      </c>
      <c r="D14" t="s">
        <v>122</v>
      </c>
    </row>
  </sheetData>
  <sortState ref="A2:B14">
    <sortCondition ref="B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7"/>
  <sheetViews>
    <sheetView workbookViewId="0"/>
  </sheetViews>
  <sheetFormatPr baseColWidth="10" defaultRowHeight="15" x14ac:dyDescent="0.25"/>
  <cols>
    <col min="1" max="1" width="10.7109375" style="14" bestFit="1" customWidth="1"/>
    <col min="6" max="6" width="11.85546875" style="1" bestFit="1" customWidth="1"/>
    <col min="7" max="7" width="24.42578125" bestFit="1" customWidth="1"/>
  </cols>
  <sheetData>
    <row r="1" spans="1:5" ht="15.75" thickBot="1" x14ac:dyDescent="0.3">
      <c r="A1" s="14" t="s">
        <v>45</v>
      </c>
      <c r="B1" t="s">
        <v>47</v>
      </c>
    </row>
    <row r="2" spans="1:5" ht="15" customHeight="1" x14ac:dyDescent="0.25">
      <c r="A2" s="6">
        <v>41469</v>
      </c>
      <c r="B2" s="1">
        <v>42361</v>
      </c>
      <c r="D2" s="8"/>
      <c r="E2" s="9"/>
    </row>
    <row r="3" spans="1:5" ht="15" customHeight="1" x14ac:dyDescent="0.25">
      <c r="A3" s="6">
        <v>41501</v>
      </c>
      <c r="B3" s="1">
        <v>42362</v>
      </c>
      <c r="D3" s="10"/>
      <c r="E3" s="7"/>
    </row>
    <row r="4" spans="1:5" ht="15" customHeight="1" x14ac:dyDescent="0.25">
      <c r="A4" s="6">
        <v>42363</v>
      </c>
      <c r="B4" s="1">
        <v>42366</v>
      </c>
      <c r="D4" s="10"/>
      <c r="E4" s="7"/>
    </row>
    <row r="5" spans="1:5" ht="15" customHeight="1" thickBot="1" x14ac:dyDescent="0.3">
      <c r="A5" s="6">
        <v>42370</v>
      </c>
      <c r="B5" s="1">
        <v>42367</v>
      </c>
      <c r="D5" s="11"/>
      <c r="E5" s="7"/>
    </row>
    <row r="6" spans="1:5" ht="15" customHeight="1" x14ac:dyDescent="0.25">
      <c r="A6" s="15">
        <v>42370</v>
      </c>
      <c r="D6" s="10"/>
      <c r="E6" s="7"/>
    </row>
    <row r="7" spans="1:5" ht="15" customHeight="1" x14ac:dyDescent="0.25">
      <c r="A7" s="16">
        <v>42457</v>
      </c>
      <c r="D7" s="10"/>
      <c r="E7" s="7"/>
    </row>
    <row r="8" spans="1:5" ht="15" customHeight="1" x14ac:dyDescent="0.25">
      <c r="A8" s="16">
        <v>42491</v>
      </c>
      <c r="D8" s="10"/>
      <c r="E8" s="7"/>
    </row>
    <row r="9" spans="1:5" ht="15" customHeight="1" x14ac:dyDescent="0.25">
      <c r="A9" s="16">
        <v>42498</v>
      </c>
      <c r="D9" s="10"/>
      <c r="E9" s="7"/>
    </row>
    <row r="10" spans="1:5" ht="15" customHeight="1" x14ac:dyDescent="0.25">
      <c r="A10" s="16">
        <v>42495</v>
      </c>
      <c r="D10" s="10"/>
      <c r="E10" s="7"/>
    </row>
    <row r="11" spans="1:5" ht="15" customHeight="1" x14ac:dyDescent="0.25">
      <c r="A11" s="16">
        <v>42506</v>
      </c>
      <c r="D11" s="10"/>
      <c r="E11" s="7"/>
    </row>
    <row r="12" spans="1:5" ht="15" customHeight="1" thickBot="1" x14ac:dyDescent="0.3">
      <c r="A12" s="16">
        <v>42565</v>
      </c>
      <c r="D12" s="12"/>
      <c r="E12" s="13"/>
    </row>
    <row r="13" spans="1:5" ht="15" customHeight="1" x14ac:dyDescent="0.25">
      <c r="A13" s="16">
        <v>42597</v>
      </c>
    </row>
    <row r="14" spans="1:5" ht="15" customHeight="1" x14ac:dyDescent="0.25">
      <c r="A14" s="16">
        <v>42675</v>
      </c>
    </row>
    <row r="15" spans="1:5" ht="15" customHeight="1" x14ac:dyDescent="0.25">
      <c r="A15" s="16">
        <v>42685</v>
      </c>
    </row>
    <row r="16" spans="1:5" ht="15" customHeight="1" thickBot="1" x14ac:dyDescent="0.3">
      <c r="A16" s="17">
        <v>42729</v>
      </c>
    </row>
    <row r="17" spans="1:2" x14ac:dyDescent="0.25">
      <c r="A17" s="18">
        <v>42736</v>
      </c>
    </row>
    <row r="18" spans="1:2" x14ac:dyDescent="0.25">
      <c r="A18" s="19">
        <v>42842</v>
      </c>
    </row>
    <row r="19" spans="1:2" x14ac:dyDescent="0.25">
      <c r="A19" s="19">
        <v>42856</v>
      </c>
    </row>
    <row r="20" spans="1:2" x14ac:dyDescent="0.25">
      <c r="A20" s="19">
        <v>42863</v>
      </c>
    </row>
    <row r="21" spans="1:2" x14ac:dyDescent="0.25">
      <c r="A21" s="19">
        <v>42880</v>
      </c>
    </row>
    <row r="22" spans="1:2" x14ac:dyDescent="0.25">
      <c r="A22" s="19">
        <v>42891</v>
      </c>
    </row>
    <row r="23" spans="1:2" x14ac:dyDescent="0.25">
      <c r="A23" s="19">
        <v>42930</v>
      </c>
    </row>
    <row r="24" spans="1:2" x14ac:dyDescent="0.25">
      <c r="A24" s="19">
        <v>42962</v>
      </c>
    </row>
    <row r="25" spans="1:2" x14ac:dyDescent="0.25">
      <c r="A25" s="19">
        <v>43040</v>
      </c>
    </row>
    <row r="26" spans="1:2" x14ac:dyDescent="0.25">
      <c r="A26" s="19">
        <v>43050</v>
      </c>
    </row>
    <row r="27" spans="1:2" x14ac:dyDescent="0.25">
      <c r="A27" s="19">
        <v>43094</v>
      </c>
      <c r="B27" s="20"/>
    </row>
  </sheetData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8D2C4A47-09B6-4B31-B506-B14D41ED9DEE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expression" priority="1" id="{1C8064D9-9A29-4C6C-8EA7-B576D5E9EDFB}">
            <xm:f>MATCH(Planning!D$7,plageTAOPM,0)&gt;0</xm:f>
            <x14:dxf>
              <fill>
                <patternFill>
                  <bgColor rgb="FFFF7C80"/>
                </patternFill>
              </fill>
            </x14:dxf>
          </x14:cfRule>
          <xm:sqref>I27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Planning</vt:lpstr>
      <vt:lpstr>Salariés</vt:lpstr>
      <vt:lpstr>Motifs</vt:lpstr>
      <vt:lpstr>Analyse</vt:lpstr>
      <vt:lpstr>Absences</vt:lpstr>
      <vt:lpstr>Fériés</vt:lpstr>
      <vt:lpstr>paramAPartirDu</vt:lpstr>
      <vt:lpstr>plageFerie</vt:lpstr>
      <vt:lpstr>plageMotif</vt:lpstr>
      <vt:lpstr>plageNomPrenom</vt:lpstr>
      <vt:lpstr>plageTAOPM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2015-12-22T21:51:03Z</dcterms:modified>
</cp:coreProperties>
</file>