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Z15" i="1"/>
  <c r="AZ14"/>
  <c r="AZ12"/>
  <c r="BE15"/>
  <c r="BE14"/>
  <c r="BE13"/>
  <c r="BE12"/>
  <c r="BD15"/>
  <c r="BD14"/>
  <c r="BD13"/>
  <c r="BD12"/>
  <c r="AW15"/>
  <c r="AW13"/>
  <c r="AW14"/>
  <c r="AW12"/>
  <c r="AV14"/>
  <c r="AV12"/>
  <c r="AV15"/>
  <c r="AV13"/>
  <c r="AU15"/>
  <c r="AU14"/>
  <c r="AU13"/>
  <c r="AU12"/>
  <c r="AT13"/>
  <c r="AT12"/>
  <c r="AS12"/>
  <c r="AT15"/>
  <c r="AT14"/>
  <c r="AS14"/>
  <c r="AS15"/>
  <c r="AS13"/>
  <c r="AR15"/>
  <c r="AR14"/>
  <c r="AR13"/>
  <c r="AR12"/>
  <c r="O31"/>
  <c r="L25"/>
  <c r="O21"/>
  <c r="L15"/>
  <c r="L11"/>
  <c r="L30"/>
  <c r="O25"/>
  <c r="O20"/>
  <c r="L16"/>
  <c r="O10"/>
  <c r="O30"/>
  <c r="L26"/>
  <c r="L21"/>
  <c r="O15"/>
  <c r="L10"/>
  <c r="L31"/>
  <c r="O26"/>
  <c r="L20"/>
  <c r="O11"/>
  <c r="O16"/>
  <c r="AQ40"/>
  <c r="AY40" s="1"/>
  <c r="BA40" s="1"/>
  <c r="AQ39"/>
  <c r="AY39" s="1"/>
  <c r="BA39" s="1"/>
  <c r="AQ38"/>
  <c r="AY38" s="1"/>
  <c r="BA38" s="1"/>
  <c r="AQ37"/>
  <c r="AQ35"/>
  <c r="AY35" s="1"/>
  <c r="BA35" s="1"/>
  <c r="AQ34"/>
  <c r="AY34" s="1"/>
  <c r="BA34" s="1"/>
  <c r="AQ33"/>
  <c r="AQ32"/>
  <c r="AY32" s="1"/>
  <c r="BA32" s="1"/>
  <c r="AQ30"/>
  <c r="AY30" s="1"/>
  <c r="BA30" s="1"/>
  <c r="AQ29"/>
  <c r="AQ28"/>
  <c r="AQ27"/>
  <c r="AQ25"/>
  <c r="AY25" s="1"/>
  <c r="BA25" s="1"/>
  <c r="AQ24"/>
  <c r="AY24" s="1"/>
  <c r="BA24" s="1"/>
  <c r="AQ23"/>
  <c r="AY23" s="1"/>
  <c r="BA23" s="1"/>
  <c r="AQ22"/>
  <c r="AQ20"/>
  <c r="AY20" s="1"/>
  <c r="BA20" s="1"/>
  <c r="AQ19"/>
  <c r="AY19" s="1"/>
  <c r="BA19" s="1"/>
  <c r="AQ18"/>
  <c r="AQ17"/>
  <c r="AQ15"/>
  <c r="AY15" s="1"/>
  <c r="BA15" s="1"/>
  <c r="AQ14"/>
  <c r="AQ13"/>
  <c r="AQ12"/>
  <c r="AY12" s="1"/>
  <c r="BA12" s="1"/>
  <c r="BC40"/>
  <c r="BB40" s="1"/>
  <c r="AX40"/>
  <c r="AX39"/>
  <c r="BC38"/>
  <c r="BB38" s="1"/>
  <c r="AX38"/>
  <c r="BC37"/>
  <c r="BB37" s="1"/>
  <c r="AX37"/>
  <c r="AY37"/>
  <c r="BA37" s="1"/>
  <c r="AX35"/>
  <c r="AX34"/>
  <c r="BC33"/>
  <c r="BB33" s="1"/>
  <c r="AX33"/>
  <c r="AY33"/>
  <c r="BA33" s="1"/>
  <c r="BC32"/>
  <c r="BB32" s="1"/>
  <c r="AX32"/>
  <c r="AX30"/>
  <c r="BC29"/>
  <c r="BB29" s="1"/>
  <c r="AX29"/>
  <c r="AY29"/>
  <c r="BA29" s="1"/>
  <c r="BC28"/>
  <c r="BB28" s="1"/>
  <c r="AX28"/>
  <c r="AY28"/>
  <c r="BA28" s="1"/>
  <c r="BC27"/>
  <c r="AX27"/>
  <c r="AY27"/>
  <c r="BA27" s="1"/>
  <c r="AX25"/>
  <c r="BC24"/>
  <c r="BB24" s="1"/>
  <c r="AX24"/>
  <c r="BC23"/>
  <c r="BB23" s="1"/>
  <c r="AX23"/>
  <c r="BC22"/>
  <c r="AX22"/>
  <c r="AY22"/>
  <c r="BA22" s="1"/>
  <c r="AX20"/>
  <c r="BC19"/>
  <c r="BB19" s="1"/>
  <c r="AX19"/>
  <c r="BC18"/>
  <c r="BB18" s="1"/>
  <c r="AX18"/>
  <c r="AY18"/>
  <c r="BA18" s="1"/>
  <c r="BC17"/>
  <c r="AX17"/>
  <c r="AY17"/>
  <c r="BA17" s="1"/>
  <c r="BC15"/>
  <c r="BB15" s="1"/>
  <c r="BC14"/>
  <c r="BB14" s="1"/>
  <c r="AY14"/>
  <c r="BA14" s="1"/>
  <c r="BC13"/>
  <c r="BB13" s="1"/>
  <c r="AY13"/>
  <c r="BA13" s="1"/>
  <c r="BC12"/>
  <c r="AW10"/>
  <c r="AW8"/>
  <c r="AW7"/>
  <c r="AW9"/>
  <c r="AV9"/>
  <c r="AV7"/>
  <c r="AV10"/>
  <c r="AV8"/>
  <c r="AU10"/>
  <c r="AU9"/>
  <c r="AU8"/>
  <c r="AU7"/>
  <c r="AT8"/>
  <c r="AT7"/>
  <c r="AT10"/>
  <c r="AT9"/>
  <c r="AS9"/>
  <c r="AS7"/>
  <c r="AR8"/>
  <c r="AS10"/>
  <c r="AS8"/>
  <c r="BE10"/>
  <c r="BE9"/>
  <c r="BE8"/>
  <c r="BE7"/>
  <c r="BD10"/>
  <c r="BD9"/>
  <c r="BD8"/>
  <c r="BD7"/>
  <c r="AR10"/>
  <c r="AR9"/>
  <c r="AR7"/>
  <c r="J31"/>
  <c r="G25"/>
  <c r="J21"/>
  <c r="G15"/>
  <c r="G11"/>
  <c r="G30"/>
  <c r="J25"/>
  <c r="J20"/>
  <c r="G16"/>
  <c r="J10"/>
  <c r="J30"/>
  <c r="G26"/>
  <c r="G21"/>
  <c r="J15"/>
  <c r="G10"/>
  <c r="J11"/>
  <c r="J16"/>
  <c r="G20"/>
  <c r="J26"/>
  <c r="G31"/>
  <c r="AQ10"/>
  <c r="AQ9"/>
  <c r="AQ8"/>
  <c r="AQ7"/>
  <c r="AQ5"/>
  <c r="AY5" s="1"/>
  <c r="BA5" s="1"/>
  <c r="AQ4"/>
  <c r="AY4" s="1"/>
  <c r="BA4" s="1"/>
  <c r="AQ3"/>
  <c r="AY3" s="1"/>
  <c r="BA3" s="1"/>
  <c r="AQ2"/>
  <c r="AY2" s="1"/>
  <c r="BA2" s="1"/>
  <c r="E31"/>
  <c r="B25"/>
  <c r="E21"/>
  <c r="B15"/>
  <c r="B11"/>
  <c r="B30"/>
  <c r="E25"/>
  <c r="E20"/>
  <c r="B16"/>
  <c r="E10"/>
  <c r="E30"/>
  <c r="B26"/>
  <c r="B21"/>
  <c r="E15"/>
  <c r="B10"/>
  <c r="B31"/>
  <c r="E26"/>
  <c r="B20"/>
  <c r="E16"/>
  <c r="E11"/>
  <c r="AW5"/>
  <c r="AW3"/>
  <c r="AW4"/>
  <c r="AW2"/>
  <c r="AV2"/>
  <c r="AV4"/>
  <c r="AV3"/>
  <c r="AV5"/>
  <c r="AU5"/>
  <c r="AU4"/>
  <c r="AU3"/>
  <c r="AU2"/>
  <c r="AT5"/>
  <c r="AT4"/>
  <c r="AT3"/>
  <c r="AT2"/>
  <c r="AS4"/>
  <c r="AS2"/>
  <c r="AS5"/>
  <c r="AS3"/>
  <c r="AR5"/>
  <c r="AR4"/>
  <c r="AR3"/>
  <c r="AR2"/>
  <c r="AZ28" l="1"/>
  <c r="AX14"/>
  <c r="AX12"/>
  <c r="AX15"/>
  <c r="AX13"/>
  <c r="AZ40"/>
  <c r="AZ37"/>
  <c r="AZ32"/>
  <c r="AZ38"/>
  <c r="AZ33"/>
  <c r="BC39"/>
  <c r="BB39" s="1"/>
  <c r="AZ39" s="1"/>
  <c r="BC34"/>
  <c r="BB34" s="1"/>
  <c r="AZ34" s="1"/>
  <c r="BC35"/>
  <c r="BB35" s="1"/>
  <c r="AZ35" s="1"/>
  <c r="AZ23"/>
  <c r="AZ29"/>
  <c r="AZ24"/>
  <c r="BB22"/>
  <c r="AZ22" s="1"/>
  <c r="BB27"/>
  <c r="AZ27" s="1"/>
  <c r="BC25"/>
  <c r="BB25" s="1"/>
  <c r="AZ25" s="1"/>
  <c r="BC30"/>
  <c r="BB30" s="1"/>
  <c r="AZ30" s="1"/>
  <c r="AZ18"/>
  <c r="AZ19"/>
  <c r="BB12"/>
  <c r="BB17"/>
  <c r="AZ17" s="1"/>
  <c r="BC20"/>
  <c r="BB20" s="1"/>
  <c r="AZ20" s="1"/>
  <c r="AY10"/>
  <c r="BA10" s="1"/>
  <c r="AY9"/>
  <c r="BA9" s="1"/>
  <c r="AY8"/>
  <c r="BA8" s="1"/>
  <c r="AY7"/>
  <c r="BA7" s="1"/>
  <c r="AX5"/>
  <c r="AX2"/>
  <c r="AX4"/>
  <c r="AX3"/>
  <c r="BE5"/>
  <c r="BE4"/>
  <c r="BE3"/>
  <c r="BE2"/>
  <c r="BD5"/>
  <c r="BD4"/>
  <c r="BD3"/>
  <c r="BD2"/>
  <c r="AZ13" l="1"/>
  <c r="BC4"/>
  <c r="BB4" s="1"/>
  <c r="AZ4" s="1"/>
  <c r="BC3"/>
  <c r="BB3" s="1"/>
  <c r="AZ3" s="1"/>
  <c r="BC2"/>
  <c r="BB2" s="1"/>
  <c r="AZ2" s="1"/>
  <c r="BC5"/>
  <c r="BB5" s="1"/>
  <c r="AZ5" s="1"/>
  <c r="B34" l="1"/>
  <c r="L36"/>
  <c r="L35"/>
  <c r="D36"/>
  <c r="D37"/>
  <c r="D34"/>
  <c r="D35"/>
  <c r="N34"/>
  <c r="M34"/>
  <c r="L34"/>
  <c r="N35"/>
  <c r="M35"/>
  <c r="N36"/>
  <c r="M36"/>
  <c r="N37"/>
  <c r="M37"/>
  <c r="L37"/>
  <c r="C35"/>
  <c r="C36"/>
  <c r="C37"/>
  <c r="C34"/>
  <c r="B36"/>
  <c r="B37"/>
  <c r="B35"/>
  <c r="AX7" l="1"/>
  <c r="AX10"/>
  <c r="AX8"/>
  <c r="AX9"/>
  <c r="BC9" l="1"/>
  <c r="BB9" s="1"/>
  <c r="AZ9" s="1"/>
  <c r="BC10"/>
  <c r="BB10" s="1"/>
  <c r="AZ10" s="1"/>
  <c r="BC8"/>
  <c r="BB8" s="1"/>
  <c r="AZ8" s="1"/>
  <c r="BC7"/>
  <c r="BB7" s="1"/>
  <c r="AZ7" s="1"/>
  <c r="I34" l="1"/>
  <c r="H37"/>
  <c r="G34"/>
  <c r="I35"/>
  <c r="G35"/>
  <c r="H34"/>
  <c r="I36"/>
  <c r="G36"/>
  <c r="H35"/>
  <c r="I37"/>
  <c r="G37"/>
  <c r="H36"/>
</calcChain>
</file>

<file path=xl/sharedStrings.xml><?xml version="1.0" encoding="utf-8"?>
<sst xmlns="http://schemas.openxmlformats.org/spreadsheetml/2006/main" count="246" uniqueCount="68">
  <si>
    <t>Groupe A</t>
  </si>
  <si>
    <t>1ère journée</t>
  </si>
  <si>
    <t>2ème journée</t>
  </si>
  <si>
    <t>3ème journée</t>
  </si>
  <si>
    <t>4ème journée</t>
  </si>
  <si>
    <t>5ème journée</t>
  </si>
  <si>
    <t>6ème journée</t>
  </si>
  <si>
    <t>Groupe B</t>
  </si>
  <si>
    <t>Groupe C</t>
  </si>
  <si>
    <t>Groupe D</t>
  </si>
  <si>
    <t>Groupe E</t>
  </si>
  <si>
    <t>Groupe F</t>
  </si>
  <si>
    <t>Groupe G</t>
  </si>
  <si>
    <t>Groupe H</t>
  </si>
  <si>
    <t>A</t>
  </si>
  <si>
    <t>B</t>
  </si>
  <si>
    <t>D</t>
  </si>
  <si>
    <t>C</t>
  </si>
  <si>
    <t>Pts match 1</t>
  </si>
  <si>
    <t>Pts match 2</t>
  </si>
  <si>
    <t>Pts match 3</t>
  </si>
  <si>
    <t>Pts match 4</t>
  </si>
  <si>
    <t>Pts match 5</t>
  </si>
  <si>
    <t>Pts match 6</t>
  </si>
  <si>
    <t>total pts</t>
  </si>
  <si>
    <t>Différence</t>
  </si>
  <si>
    <t>Buts pour</t>
  </si>
  <si>
    <t>Buts contre</t>
  </si>
  <si>
    <t>Différence +</t>
  </si>
  <si>
    <t>Point +</t>
  </si>
  <si>
    <t>Pts</t>
  </si>
  <si>
    <t>Diff</t>
  </si>
  <si>
    <t>E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</si>
  <si>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</si>
  <si>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</si>
  <si>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</si>
  <si>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</si>
  <si>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</si>
  <si>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</si>
  <si>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</si>
  <si>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</si>
  <si>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</si>
  <si>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</si>
  <si>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</si>
  <si>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</si>
  <si>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</si>
  <si>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</si>
  <si>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</si>
  <si>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</si>
  <si>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</si>
  <si>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</si>
  <si>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</si>
  <si>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</si>
  <si>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</si>
  <si>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</si>
  <si>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</si>
  <si>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</si>
  <si>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</si>
  <si>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</si>
  <si>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</si>
  <si>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</si>
  <si>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1</t>
  </si>
  <si>
    <t>Equipe 2</t>
  </si>
  <si>
    <t>Equipe 3</t>
  </si>
  <si>
    <t>Equipe 4</t>
  </si>
  <si>
    <t>F</t>
  </si>
  <si>
    <t>G</t>
  </si>
  <si>
    <t>H</t>
  </si>
</sst>
</file>

<file path=xl/styles.xml><?xml version="1.0" encoding="utf-8"?>
<styleSheet xmlns="http://schemas.openxmlformats.org/spreadsheetml/2006/main">
  <numFmts count="5">
    <numFmt numFmtId="164" formatCode="0.000"/>
    <numFmt numFmtId="165" formatCode="0.00;[Red]0.00"/>
    <numFmt numFmtId="166" formatCode="0.00000;[Red]0.00000"/>
    <numFmt numFmtId="167" formatCode="0.000000000000000000000000"/>
    <numFmt numFmtId="168" formatCode="0;[Red]0"/>
  </numFmts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8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" fontId="0" fillId="6" borderId="0" xfId="0" applyNumberFormat="1" applyFill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" fontId="0" fillId="4" borderId="14" xfId="0" applyNumberFormat="1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8" fontId="0" fillId="4" borderId="0" xfId="0" applyNumberFormat="1" applyFill="1" applyAlignment="1">
      <alignment horizontal="center" vertical="center"/>
    </xf>
    <xf numFmtId="0" fontId="1" fillId="4" borderId="0" xfId="0" applyFont="1" applyFill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167" fontId="0" fillId="7" borderId="0" xfId="0" applyNumberForma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8000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550"/>
  <sheetViews>
    <sheetView tabSelected="1" topLeftCell="AU1" workbookViewId="0">
      <selection activeCell="AZ18" sqref="AZ18"/>
    </sheetView>
  </sheetViews>
  <sheetFormatPr baseColWidth="10" defaultRowHeight="15.75" customHeight="1"/>
  <cols>
    <col min="1" max="1" width="2.28515625" style="2" customWidth="1"/>
    <col min="2" max="2" width="14.42578125" style="2" customWidth="1"/>
    <col min="3" max="4" width="5.42578125" style="2" customWidth="1"/>
    <col min="5" max="5" width="14.42578125" style="2" customWidth="1"/>
    <col min="6" max="6" width="2.28515625" style="2" customWidth="1"/>
    <col min="7" max="7" width="14.42578125" style="2" customWidth="1"/>
    <col min="8" max="9" width="5.42578125" style="2" customWidth="1"/>
    <col min="10" max="10" width="14.42578125" style="2" customWidth="1"/>
    <col min="11" max="11" width="2.28515625" style="2" customWidth="1"/>
    <col min="12" max="12" width="14.42578125" style="2" customWidth="1"/>
    <col min="13" max="14" width="5.42578125" style="2" customWidth="1"/>
    <col min="15" max="15" width="14.42578125" style="2" customWidth="1"/>
    <col min="16" max="16" width="2.28515625" style="2" customWidth="1"/>
    <col min="17" max="17" width="14.42578125" style="2" customWidth="1"/>
    <col min="18" max="19" width="5.42578125" style="2" customWidth="1"/>
    <col min="20" max="20" width="14.42578125" style="2" customWidth="1"/>
    <col min="21" max="21" width="2.28515625" style="2" customWidth="1"/>
    <col min="22" max="22" width="14.42578125" style="2" customWidth="1"/>
    <col min="23" max="24" width="5.42578125" style="2" customWidth="1"/>
    <col min="25" max="25" width="14.42578125" style="2" customWidth="1"/>
    <col min="26" max="26" width="2.28515625" style="2" customWidth="1"/>
    <col min="27" max="27" width="14.42578125" style="2" customWidth="1"/>
    <col min="28" max="29" width="5.42578125" style="2" customWidth="1"/>
    <col min="30" max="30" width="14.42578125" style="2" customWidth="1"/>
    <col min="31" max="31" width="2.28515625" style="2" customWidth="1"/>
    <col min="32" max="32" width="14.42578125" style="2" customWidth="1"/>
    <col min="33" max="34" width="5.42578125" style="2" customWidth="1"/>
    <col min="35" max="35" width="14.42578125" style="2" customWidth="1"/>
    <col min="36" max="36" width="2.28515625" style="2" customWidth="1"/>
    <col min="37" max="37" width="14.42578125" style="2" customWidth="1"/>
    <col min="38" max="39" width="5.42578125" style="2" customWidth="1"/>
    <col min="40" max="40" width="14.42578125" style="2" customWidth="1"/>
    <col min="41" max="51" width="11.42578125" style="2"/>
    <col min="52" max="52" width="27" style="2" bestFit="1" customWidth="1"/>
    <col min="53" max="53" width="11.42578125" style="2"/>
    <col min="54" max="54" width="14.7109375" style="2" customWidth="1"/>
    <col min="55" max="16384" width="11.42578125" style="2"/>
  </cols>
  <sheetData>
    <row r="1" spans="2:57" ht="16.5" customHeight="1">
      <c r="C1" s="42" t="s">
        <v>14</v>
      </c>
      <c r="D1" s="43"/>
      <c r="H1" s="46" t="s">
        <v>15</v>
      </c>
      <c r="I1" s="47"/>
      <c r="M1" s="54" t="s">
        <v>17</v>
      </c>
      <c r="N1" s="55"/>
      <c r="R1" s="50" t="s">
        <v>16</v>
      </c>
      <c r="S1" s="51"/>
      <c r="W1" s="50" t="s">
        <v>32</v>
      </c>
      <c r="X1" s="51"/>
      <c r="AB1" s="50" t="s">
        <v>65</v>
      </c>
      <c r="AC1" s="51"/>
      <c r="AG1" s="50" t="s">
        <v>66</v>
      </c>
      <c r="AH1" s="51"/>
      <c r="AL1" s="50" t="s">
        <v>67</v>
      </c>
      <c r="AM1" s="51"/>
      <c r="AQ1" s="9"/>
      <c r="AR1" s="10" t="s">
        <v>18</v>
      </c>
      <c r="AS1" s="10" t="s">
        <v>19</v>
      </c>
      <c r="AT1" s="10" t="s">
        <v>20</v>
      </c>
      <c r="AU1" s="10" t="s">
        <v>21</v>
      </c>
      <c r="AV1" s="10" t="s">
        <v>22</v>
      </c>
      <c r="AW1" s="11" t="s">
        <v>23</v>
      </c>
      <c r="AX1" s="21" t="s">
        <v>24</v>
      </c>
      <c r="AZ1" s="2" t="s">
        <v>29</v>
      </c>
      <c r="BB1" s="2" t="s">
        <v>25</v>
      </c>
      <c r="BC1" s="2" t="s">
        <v>28</v>
      </c>
      <c r="BD1" s="2" t="s">
        <v>26</v>
      </c>
      <c r="BE1" s="2" t="s">
        <v>27</v>
      </c>
    </row>
    <row r="2" spans="2:57" ht="16.5" customHeight="1" thickBot="1">
      <c r="C2" s="44"/>
      <c r="D2" s="45"/>
      <c r="H2" s="48"/>
      <c r="I2" s="49"/>
      <c r="M2" s="56"/>
      <c r="N2" s="57"/>
      <c r="R2" s="52"/>
      <c r="S2" s="53"/>
      <c r="W2" s="52"/>
      <c r="X2" s="53"/>
      <c r="AB2" s="52"/>
      <c r="AC2" s="53"/>
      <c r="AG2" s="52"/>
      <c r="AH2" s="53"/>
      <c r="AL2" s="52"/>
      <c r="AM2" s="53"/>
      <c r="AP2" s="27" t="s">
        <v>14</v>
      </c>
      <c r="AQ2" s="12" t="str">
        <f>B5</f>
        <v>Equipe 1</v>
      </c>
      <c r="AR2" s="14">
        <f>IF(AND(ISNUMBER(C5),ISNUMBER(D5),C5=D5),1,IF(AND(ISNUMBER(C5),ISNUMBER(D5),C5&lt;D5),0,IF(AND(ISNUMBER(C5),ISNUMBER(D5),C5&gt;D5),3,"")))</f>
        <v>3</v>
      </c>
      <c r="AS2" s="14">
        <f>IF(AND(ISNUMBER(D11),ISNUMBER(C11),D11=C11),1,IF(AND(ISNUMBER(D11),ISNUMBER(C11),D11&lt;C11),0,IF(AND(ISNUMBER(D11),ISNUMBER(C11),D11&gt;C11),3,"")))</f>
        <v>0</v>
      </c>
      <c r="AT2" s="14">
        <f>IF(AND(ISNUMBER(D16),ISNUMBER(C16),D16=C16),1,IF(AND(ISNUMBER(D16),ISNUMBER(C16),D16&lt;C16),0,IF(AND(ISNUMBER(D16),ISNUMBER(C16),D16&gt;C16),3,"")))</f>
        <v>3</v>
      </c>
      <c r="AU2" s="14">
        <f>IF(AND(ISNUMBER(C20),ISNUMBER(D20),C20=D20),1,IF(AND(ISNUMBER(C20),ISNUMBER(D20),C20&lt;D20),0,IF(AND(ISNUMBER(C20),ISNUMBER(D20),C20&gt;D20),3,"")))</f>
        <v>1</v>
      </c>
      <c r="AV2" s="14">
        <f>IF(AND(ISNUMBER(D26),ISNUMBER(C26),D26=C26),1,IF(AND(ISNUMBER(D26),ISNUMBER(C26),D26&lt;C26),0,IF(AND(ISNUMBER(D26),ISNUMBER(C26),D26&gt;C26),3,"")))</f>
        <v>0</v>
      </c>
      <c r="AW2" s="16">
        <f>IF(AND(ISNUMBER(C31),ISNUMBER(D31),C31=D31),1,IF(AND(ISNUMBER(C31),ISNUMBER(D31),C31&lt;D31),0,IF(AND(ISNUMBER(C31),ISNUMBER(D31),C31&gt;D31),3,"")))</f>
        <v>0</v>
      </c>
      <c r="AX2" s="22">
        <f>SUM(AR2:AW2)</f>
        <v>7</v>
      </c>
      <c r="AY2" s="2" t="str">
        <f>AQ2</f>
        <v>Equipe 1</v>
      </c>
      <c r="AZ2" s="25">
        <f>BB2/1000+AX2</f>
        <v>6.9980050007000001</v>
      </c>
      <c r="BA2" s="2" t="str">
        <f>AY2</f>
        <v>Equipe 1</v>
      </c>
      <c r="BB2" s="4">
        <f>BD2-BE2+BC2</f>
        <v>-1.9949992999999999</v>
      </c>
      <c r="BC2" s="2">
        <f>BD2/1000+BE2/10000000</f>
        <v>5.0007000000000003E-3</v>
      </c>
      <c r="BD2" s="2">
        <f>C5+D11+D16+C20+D26+C31</f>
        <v>5</v>
      </c>
      <c r="BE2" s="2">
        <f>D5+C11+C16+D20+C26+D31</f>
        <v>7</v>
      </c>
    </row>
    <row r="3" spans="2:57" ht="16.5" customHeight="1" thickBot="1">
      <c r="B3" s="31" t="s">
        <v>1</v>
      </c>
      <c r="C3" s="31"/>
      <c r="D3" s="31"/>
      <c r="E3" s="31"/>
      <c r="G3" s="31" t="s">
        <v>1</v>
      </c>
      <c r="H3" s="31"/>
      <c r="I3" s="31"/>
      <c r="J3" s="31"/>
      <c r="L3" s="31" t="s">
        <v>1</v>
      </c>
      <c r="M3" s="31"/>
      <c r="N3" s="31"/>
      <c r="O3" s="31"/>
      <c r="Q3" s="31" t="s">
        <v>1</v>
      </c>
      <c r="R3" s="31"/>
      <c r="S3" s="31"/>
      <c r="T3" s="31"/>
      <c r="V3" s="31" t="s">
        <v>1</v>
      </c>
      <c r="W3" s="31"/>
      <c r="X3" s="31"/>
      <c r="Y3" s="31"/>
      <c r="AA3" s="31" t="s">
        <v>1</v>
      </c>
      <c r="AB3" s="31"/>
      <c r="AC3" s="31"/>
      <c r="AD3" s="31"/>
      <c r="AF3" s="31" t="s">
        <v>1</v>
      </c>
      <c r="AG3" s="31"/>
      <c r="AH3" s="31"/>
      <c r="AI3" s="31"/>
      <c r="AK3" s="31" t="s">
        <v>1</v>
      </c>
      <c r="AL3" s="31"/>
      <c r="AM3" s="31"/>
      <c r="AN3" s="31"/>
      <c r="AP3" s="27"/>
      <c r="AQ3" s="12" t="str">
        <f>E5</f>
        <v>Equipe 2</v>
      </c>
      <c r="AR3" s="14">
        <f>IF(AND(ISNUMBER(D5),ISNUMBER(C5),D5=C5),1,IF(AND(ISNUMBER(D5),ISNUMBER(C5),D5&lt;C5),0,IF(AND(ISNUMBER(D5),ISNUMBER(C5),D5&gt;C5),3,"")))</f>
        <v>0</v>
      </c>
      <c r="AS3" s="14">
        <f>IF(AND(ISNUMBER(C10),ISNUMBER(D10),C10=D10),1,IF(AND(ISNUMBER(C10),ISNUMBER(D10),C10&lt;D10),0,IF(AND(ISNUMBER(C10),ISNUMBER(D10),C10&gt;D10),3,"")))</f>
        <v>3</v>
      </c>
      <c r="AT3" s="14">
        <f>IF(AND(ISNUMBER(D15),ISNUMBER(C15),D15=C15),1,IF(AND(ISNUMBER(D15),ISNUMBER(C15),D15&lt;C15),0,IF(AND(ISNUMBER(D15),ISNUMBER(C15),D15&gt;C15),3,"")))</f>
        <v>0</v>
      </c>
      <c r="AU3" s="14">
        <f>IF(AND(ISNUMBER(C21),ISNUMBER(D21),C21=D21),1,IF(AND(ISNUMBER(C21),ISNUMBER(D21),C21&lt;D21),0,IF(AND(ISNUMBER(C21),ISNUMBER(D21),C21&gt;D21),3,"")))</f>
        <v>1</v>
      </c>
      <c r="AV3" s="14">
        <f>IF(AND(ISNUMBER(C26),ISNUMBER(D26),C26=D26),1,IF(AND(ISNUMBER(C26),ISNUMBER(D26),C26&lt;D26),0,IF(AND(ISNUMBER(C26),ISNUMBER(D26),C26&gt;D26),3,"")))</f>
        <v>3</v>
      </c>
      <c r="AW3" s="16">
        <f>IF(AND(ISNUMBER(D30),ISNUMBER(C30),D30=C30),1,IF(AND(ISNUMBER(D30),ISNUMBER(C30),D30&lt;C30),0,IF(AND(ISNUMBER(D30),ISNUMBER(C30),D30&gt;C30),3,"")))</f>
        <v>0</v>
      </c>
      <c r="AX3" s="22">
        <f t="shared" ref="AX3:AX5" si="0">SUM(AR3:AW3)</f>
        <v>7</v>
      </c>
      <c r="AY3" s="2" t="str">
        <f>AQ3</f>
        <v>Equipe 2</v>
      </c>
      <c r="AZ3" s="25">
        <f>BB3/1000+AX3</f>
        <v>7.0000080008000003</v>
      </c>
      <c r="BA3" s="2" t="str">
        <f>AY3</f>
        <v>Equipe 2</v>
      </c>
      <c r="BB3" s="4">
        <f t="shared" ref="BB3:BB5" si="1">BD3-BE3+BC3</f>
        <v>8.0008000000000006E-3</v>
      </c>
      <c r="BC3" s="2">
        <f>BD3/1000+BE3/10000000</f>
        <v>8.0008000000000006E-3</v>
      </c>
      <c r="BD3" s="2">
        <f>D5+C10+D15+C21+C26+D30</f>
        <v>8</v>
      </c>
      <c r="BE3" s="2">
        <f>C5+D10+C15+D21+D26+C30</f>
        <v>8</v>
      </c>
    </row>
    <row r="4" spans="2:57" ht="16.5" customHeight="1" thickBot="1">
      <c r="B4" s="28" t="s">
        <v>0</v>
      </c>
      <c r="C4" s="29"/>
      <c r="D4" s="29"/>
      <c r="E4" s="30"/>
      <c r="G4" s="33" t="s">
        <v>7</v>
      </c>
      <c r="H4" s="34"/>
      <c r="I4" s="34"/>
      <c r="J4" s="35"/>
      <c r="L4" s="36" t="s">
        <v>8</v>
      </c>
      <c r="M4" s="37"/>
      <c r="N4" s="37"/>
      <c r="O4" s="38"/>
      <c r="Q4" s="39" t="s">
        <v>9</v>
      </c>
      <c r="R4" s="40"/>
      <c r="S4" s="40"/>
      <c r="T4" s="41"/>
      <c r="V4" s="39" t="s">
        <v>10</v>
      </c>
      <c r="W4" s="40"/>
      <c r="X4" s="40"/>
      <c r="Y4" s="41"/>
      <c r="AA4" s="39" t="s">
        <v>11</v>
      </c>
      <c r="AB4" s="40"/>
      <c r="AC4" s="40"/>
      <c r="AD4" s="41"/>
      <c r="AF4" s="39" t="s">
        <v>12</v>
      </c>
      <c r="AG4" s="40"/>
      <c r="AH4" s="40"/>
      <c r="AI4" s="41"/>
      <c r="AK4" s="39" t="s">
        <v>13</v>
      </c>
      <c r="AL4" s="40"/>
      <c r="AM4" s="40"/>
      <c r="AN4" s="41"/>
      <c r="AP4" s="27"/>
      <c r="AQ4" s="12" t="str">
        <f>B6</f>
        <v>Equipe 3</v>
      </c>
      <c r="AR4" s="14">
        <f>IF(AND(ISNUMBER(C6),ISNUMBER(D6),C6=D6),1,IF(AND(ISNUMBER(C6),ISNUMBER(D6),C6&lt;D6),0,IF(AND(ISNUMBER(C6),ISNUMBER(D6),C6&gt;D6),3,"")))</f>
        <v>1</v>
      </c>
      <c r="AS4" s="14">
        <f>IF(AND(ISNUMBER(D10),ISNUMBER(C10),D10=C10),1,IF(AND(ISNUMBER(D10),ISNUMBER(C10),D10&lt;C10),0,IF(AND(ISNUMBER(D10),ISNUMBER(C10),D10&gt;C10),3,"")))</f>
        <v>0</v>
      </c>
      <c r="AT4" s="14">
        <f>IF(AND(ISNUMBER(C16),ISNUMBER(D16),C16=D16),1,IF(AND(ISNUMBER(C16),ISNUMBER(D16),C16&lt;D16),0,IF(AND(ISNUMBER(C16),ISNUMBER(D16),C16&gt;D16),3,"")))</f>
        <v>0</v>
      </c>
      <c r="AU4" s="14">
        <f>IF(AND(ISNUMBER(D20),ISNUMBER(C20),D20=C20),1,IF(AND(ISNUMBER(D20),ISNUMBER(C20),D20&lt;C20),0,IF(AND(ISNUMBER(D20),ISNUMBER(C20),D20&gt;C20),3,"")))</f>
        <v>1</v>
      </c>
      <c r="AV4" s="14">
        <f>IF(AND(ISNUMBER(D25),ISNUMBER(C25),D25=C25),1,IF(AND(ISNUMBER(D25),ISNUMBER(C25),D25&lt;C25),0,IF(AND(ISNUMBER(D25),ISNUMBER(C25),D25&gt;C25),3,"")))</f>
        <v>0</v>
      </c>
      <c r="AW4" s="16">
        <f>IF(AND(ISNUMBER(C30),ISNUMBER(D30),C30=D30),1,IF(AND(ISNUMBER(C30),ISNUMBER(D30),C30&lt;D30),0,IF(AND(ISNUMBER(C30),ISNUMBER(D30),C30&gt;D30),3,"")))</f>
        <v>3</v>
      </c>
      <c r="AX4" s="22">
        <f t="shared" si="0"/>
        <v>5</v>
      </c>
      <c r="AY4" s="2" t="str">
        <f>AQ4</f>
        <v>Equipe 3</v>
      </c>
      <c r="AZ4" s="24">
        <f>BB4/1000+AX4</f>
        <v>4.9960070010999997</v>
      </c>
      <c r="BA4" s="2" t="str">
        <f>AY4</f>
        <v>Equipe 3</v>
      </c>
      <c r="BB4" s="4">
        <f t="shared" si="1"/>
        <v>-3.9929988999999999</v>
      </c>
      <c r="BC4" s="2">
        <f t="shared" ref="BC4:BC5" si="2">BD4/1000+BE4/10000000</f>
        <v>7.0011000000000006E-3</v>
      </c>
      <c r="BD4" s="2">
        <f>C6+D10+C16+D20+D25+C30</f>
        <v>7</v>
      </c>
      <c r="BE4" s="2">
        <f>D6+C10+D16+C20+C25+D30</f>
        <v>11</v>
      </c>
    </row>
    <row r="5" spans="2:57" ht="16.5" customHeight="1" thickBot="1">
      <c r="B5" s="1" t="s">
        <v>61</v>
      </c>
      <c r="C5" s="5">
        <v>1</v>
      </c>
      <c r="D5" s="5">
        <v>0</v>
      </c>
      <c r="E5" s="1" t="s">
        <v>62</v>
      </c>
      <c r="G5" s="7" t="s">
        <v>33</v>
      </c>
      <c r="H5" s="5">
        <v>1</v>
      </c>
      <c r="I5" s="5">
        <v>0</v>
      </c>
      <c r="J5" s="7" t="s">
        <v>34</v>
      </c>
      <c r="L5" s="8" t="s">
        <v>37</v>
      </c>
      <c r="M5" s="5">
        <v>0</v>
      </c>
      <c r="N5" s="5">
        <v>0</v>
      </c>
      <c r="O5" s="8" t="s">
        <v>38</v>
      </c>
      <c r="Q5" s="5" t="s">
        <v>41</v>
      </c>
      <c r="R5" s="5"/>
      <c r="S5" s="5"/>
      <c r="T5" s="5" t="s">
        <v>42</v>
      </c>
      <c r="V5" s="5" t="s">
        <v>45</v>
      </c>
      <c r="W5" s="5"/>
      <c r="X5" s="5"/>
      <c r="Y5" s="5" t="s">
        <v>46</v>
      </c>
      <c r="AA5" s="5" t="s">
        <v>49</v>
      </c>
      <c r="AB5" s="5"/>
      <c r="AC5" s="5"/>
      <c r="AD5" s="5" t="s">
        <v>50</v>
      </c>
      <c r="AF5" s="5" t="s">
        <v>53</v>
      </c>
      <c r="AG5" s="5"/>
      <c r="AH5" s="5"/>
      <c r="AI5" s="5" t="s">
        <v>54</v>
      </c>
      <c r="AK5" s="5" t="s">
        <v>57</v>
      </c>
      <c r="AL5" s="5"/>
      <c r="AM5" s="5"/>
      <c r="AN5" s="5" t="s">
        <v>58</v>
      </c>
      <c r="AP5" s="27"/>
      <c r="AQ5" s="17" t="str">
        <f>E6</f>
        <v>Equipe 4</v>
      </c>
      <c r="AR5" s="18">
        <f>IF(AND(ISNUMBER(D6),ISNUMBER(C6),D6=C6),1,IF(AND(ISNUMBER(D6),ISNUMBER(C6),D6&lt;C6),0,IF(AND(ISNUMBER(D6),ISNUMBER(C6),D6&gt;C6),3,"")))</f>
        <v>1</v>
      </c>
      <c r="AS5" s="18">
        <f>IF(AND(ISNUMBER(C11),ISNUMBER(D11),C11=D11),1,IF(AND(ISNUMBER(C11),ISNUMBER(D11),C11&lt;D11),0,IF(AND(ISNUMBER(C11),ISNUMBER(D11),C11&gt;D11),3,"")))</f>
        <v>3</v>
      </c>
      <c r="AT5" s="18">
        <f>IF(AND(ISNUMBER(C15),ISNUMBER(D15),C15=D15),1,IF(AND(ISNUMBER(C15),ISNUMBER(D15),C15&lt;D15),0,IF(AND(ISNUMBER(C15),ISNUMBER(D15),C15&gt;D15),3,"")))</f>
        <v>3</v>
      </c>
      <c r="AU5" s="18">
        <f>IF(AND(ISNUMBER(D21),ISNUMBER(C21),D21=C21),1,IF(AND(ISNUMBER(D21),ISNUMBER(C21),D21&lt;C21),0,IF(AND(ISNUMBER(D21),ISNUMBER(C21),D21&gt;C21),3,"")))</f>
        <v>1</v>
      </c>
      <c r="AV5" s="18">
        <f>IF(AND(ISNUMBER(C25),ISNUMBER(D25),C25=D25),1,IF(AND(ISNUMBER(C25),ISNUMBER(D25),C25&lt;D25),0,IF(AND(ISNUMBER(C25),ISNUMBER(D25),C25&gt;D25),3,"")))</f>
        <v>3</v>
      </c>
      <c r="AW5" s="20">
        <f>IF(AND(ISNUMBER(D31),ISNUMBER(C31),D31=C31),1,IF(AND(ISNUMBER(D31),ISNUMBER(C31),D31&lt;C31),0,IF(AND(ISNUMBER(D31),ISNUMBER(C31),D31&gt;C31),3,"")))</f>
        <v>3</v>
      </c>
      <c r="AX5" s="23">
        <f t="shared" si="0"/>
        <v>14</v>
      </c>
      <c r="AY5" s="2" t="str">
        <f>AQ5</f>
        <v>Equipe 4</v>
      </c>
      <c r="AZ5" s="24">
        <f>BB5/1000+AX5</f>
        <v>14.006009000300001</v>
      </c>
      <c r="BA5" s="2" t="str">
        <f>AY5</f>
        <v>Equipe 4</v>
      </c>
      <c r="BB5" s="4">
        <f t="shared" si="1"/>
        <v>6.0090003000000003</v>
      </c>
      <c r="BC5" s="2">
        <f t="shared" si="2"/>
        <v>9.0002999999999993E-3</v>
      </c>
      <c r="BD5" s="2">
        <f>D6+C11+C15+D21+C25+D31</f>
        <v>9</v>
      </c>
      <c r="BE5" s="2">
        <f>C6+D11+D15+C21+D25+C31</f>
        <v>3</v>
      </c>
    </row>
    <row r="6" spans="2:57" ht="16.5" customHeight="1" thickBot="1">
      <c r="B6" s="1" t="s">
        <v>63</v>
      </c>
      <c r="C6" s="5">
        <v>2</v>
      </c>
      <c r="D6" s="5">
        <v>2</v>
      </c>
      <c r="E6" s="1" t="s">
        <v>64</v>
      </c>
      <c r="G6" s="7" t="s">
        <v>35</v>
      </c>
      <c r="H6" s="5">
        <v>0</v>
      </c>
      <c r="I6" s="5">
        <v>2</v>
      </c>
      <c r="J6" s="7" t="s">
        <v>36</v>
      </c>
      <c r="L6" s="8" t="s">
        <v>39</v>
      </c>
      <c r="M6" s="5">
        <v>0</v>
      </c>
      <c r="N6" s="5">
        <v>0</v>
      </c>
      <c r="O6" s="8" t="s">
        <v>40</v>
      </c>
      <c r="Q6" s="5" t="s">
        <v>43</v>
      </c>
      <c r="R6" s="5"/>
      <c r="S6" s="5"/>
      <c r="T6" s="5" t="s">
        <v>44</v>
      </c>
      <c r="V6" s="5" t="s">
        <v>47</v>
      </c>
      <c r="W6" s="5"/>
      <c r="X6" s="5"/>
      <c r="Y6" s="5" t="s">
        <v>48</v>
      </c>
      <c r="AA6" s="5" t="s">
        <v>51</v>
      </c>
      <c r="AB6" s="5"/>
      <c r="AC6" s="5"/>
      <c r="AD6" s="5" t="s">
        <v>52</v>
      </c>
      <c r="AF6" s="5" t="s">
        <v>55</v>
      </c>
      <c r="AG6" s="5"/>
      <c r="AH6" s="5"/>
      <c r="AI6" s="5" t="s">
        <v>56</v>
      </c>
      <c r="AK6" s="5" t="s">
        <v>59</v>
      </c>
      <c r="AL6" s="5"/>
      <c r="AM6" s="5"/>
      <c r="AN6" s="5" t="s">
        <v>60</v>
      </c>
      <c r="AQ6" s="9"/>
      <c r="AR6" s="10" t="s">
        <v>18</v>
      </c>
      <c r="AS6" s="10" t="s">
        <v>19</v>
      </c>
      <c r="AT6" s="10" t="s">
        <v>20</v>
      </c>
      <c r="AU6" s="10" t="s">
        <v>21</v>
      </c>
      <c r="AV6" s="10" t="s">
        <v>22</v>
      </c>
      <c r="AW6" s="11" t="s">
        <v>23</v>
      </c>
      <c r="AX6" s="21" t="s">
        <v>24</v>
      </c>
      <c r="AZ6" s="2" t="s">
        <v>29</v>
      </c>
      <c r="BB6" s="2" t="s">
        <v>25</v>
      </c>
      <c r="BC6" s="2" t="s">
        <v>28</v>
      </c>
      <c r="BD6" s="2" t="s">
        <v>26</v>
      </c>
      <c r="BE6" s="2" t="s">
        <v>27</v>
      </c>
    </row>
    <row r="7" spans="2:57" ht="16.5" customHeight="1">
      <c r="B7" s="6"/>
      <c r="C7" s="6"/>
      <c r="D7" s="6"/>
      <c r="E7" s="6"/>
      <c r="G7" s="6"/>
      <c r="H7" s="6"/>
      <c r="I7" s="6"/>
      <c r="J7" s="6"/>
      <c r="L7" s="6"/>
      <c r="M7" s="6"/>
      <c r="N7" s="6"/>
      <c r="O7" s="6"/>
      <c r="Q7" s="6"/>
      <c r="R7" s="6"/>
      <c r="S7" s="6"/>
      <c r="T7" s="6"/>
      <c r="V7" s="6"/>
      <c r="W7" s="6"/>
      <c r="X7" s="6"/>
      <c r="Y7" s="6"/>
      <c r="AA7" s="6"/>
      <c r="AB7" s="6"/>
      <c r="AC7" s="6"/>
      <c r="AD7" s="6"/>
      <c r="AF7" s="6"/>
      <c r="AG7" s="6"/>
      <c r="AH7" s="6"/>
      <c r="AI7" s="6"/>
      <c r="AK7" s="6"/>
      <c r="AL7" s="6"/>
      <c r="AM7" s="6"/>
      <c r="AN7" s="6"/>
      <c r="AP7" s="27" t="s">
        <v>15</v>
      </c>
      <c r="AQ7" s="12" t="str">
        <f>G5</f>
        <v>Equipe 5</v>
      </c>
      <c r="AR7" s="13">
        <f>IF(AND(ISNUMBER(H5),ISNUMBER(I5),H5=I5),1,IF(AND(ISNUMBER(H5),ISNUMBER(I5),H5&lt;I5),0,IF(AND(ISNUMBER(H5),ISNUMBER(I5),H5&gt;I5),3,"")))</f>
        <v>3</v>
      </c>
      <c r="AS7" s="14">
        <f>IF(AND(ISNUMBER(I11),ISNUMBER(H11),I11=H11),1,IF(AND(ISNUMBER(I11),ISNUMBER(H11),I11&lt;H11),0,IF(AND(ISNUMBER(I11),ISNUMBER(H11),I11&gt;H11),3,"")))</f>
        <v>0</v>
      </c>
      <c r="AT7" s="14">
        <f>IF(AND(ISNUMBER(I16),ISNUMBER(H16),I16=H16),1,IF(AND(ISNUMBER(I16),ISNUMBER(H16),I16&lt;H16),0,IF(AND(ISNUMBER(I16),ISNUMBER(H16),I16&gt;H16),3,"")))</f>
        <v>0</v>
      </c>
      <c r="AU7" s="13">
        <f>IF(AND(ISNUMBER(H20),ISNUMBER(I20),H20=I20),1,IF(AND(ISNUMBER(H20),ISNUMBER(I20),H20&lt;I20),0,IF(AND(ISNUMBER(H20),ISNUMBER(I20),H20&gt;I20),3,"")))</f>
        <v>3</v>
      </c>
      <c r="AV7" s="14">
        <f>IF(AND(ISNUMBER(I26),ISNUMBER(H26),I26=H26),1,IF(AND(ISNUMBER(I26),ISNUMBER(H26),I26&lt;H26),0,IF(AND(ISNUMBER(I26),ISNUMBER(H26),I26&gt;H26),3,"")))</f>
        <v>3</v>
      </c>
      <c r="AW7" s="15">
        <f>IF(AND(ISNUMBER(H31),ISNUMBER(I31),H31=I31),1,IF(AND(ISNUMBER(H31),ISNUMBER(I31),H31&lt;I31),0,IF(AND(ISNUMBER(H31),ISNUMBER(I31),H31&gt;I31),3,"")))</f>
        <v>3</v>
      </c>
      <c r="AX7" s="22">
        <f>SUM(AR7:AW7)</f>
        <v>12</v>
      </c>
      <c r="AY7" s="2" t="str">
        <f>AQ7</f>
        <v>Equipe 5</v>
      </c>
      <c r="AZ7" s="2">
        <f>BB7/1000+AX7</f>
        <v>12.0050110006</v>
      </c>
      <c r="BA7" s="2" t="str">
        <f>AY7</f>
        <v>Equipe 5</v>
      </c>
      <c r="BB7" s="4">
        <f>BD7-BE7+BC7</f>
        <v>5.0110006</v>
      </c>
      <c r="BC7" s="2">
        <f>BD7/1000+BE7/10000000</f>
        <v>1.1000599999999999E-2</v>
      </c>
      <c r="BD7" s="2">
        <f>H5+I11+I16+H20+I26+H31</f>
        <v>11</v>
      </c>
      <c r="BE7" s="2">
        <f>I5+H11+H16+I20+H26+I31</f>
        <v>6</v>
      </c>
    </row>
    <row r="8" spans="2:57" ht="16.5" customHeight="1" thickBot="1">
      <c r="B8" s="31" t="s">
        <v>2</v>
      </c>
      <c r="C8" s="31"/>
      <c r="D8" s="31"/>
      <c r="E8" s="31"/>
      <c r="G8" s="31" t="s">
        <v>2</v>
      </c>
      <c r="H8" s="31"/>
      <c r="I8" s="31"/>
      <c r="J8" s="31"/>
      <c r="L8" s="31" t="s">
        <v>2</v>
      </c>
      <c r="M8" s="31"/>
      <c r="N8" s="31"/>
      <c r="O8" s="31"/>
      <c r="Q8" s="31" t="s">
        <v>2</v>
      </c>
      <c r="R8" s="31"/>
      <c r="S8" s="31"/>
      <c r="T8" s="31"/>
      <c r="V8" s="31" t="s">
        <v>2</v>
      </c>
      <c r="W8" s="31"/>
      <c r="X8" s="31"/>
      <c r="Y8" s="31"/>
      <c r="AA8" s="31" t="s">
        <v>2</v>
      </c>
      <c r="AB8" s="31"/>
      <c r="AC8" s="31"/>
      <c r="AD8" s="31"/>
      <c r="AF8" s="31" t="s">
        <v>2</v>
      </c>
      <c r="AG8" s="31"/>
      <c r="AH8" s="31"/>
      <c r="AI8" s="31"/>
      <c r="AK8" s="31" t="s">
        <v>2</v>
      </c>
      <c r="AL8" s="31"/>
      <c r="AM8" s="31"/>
      <c r="AN8" s="31"/>
      <c r="AP8" s="27"/>
      <c r="AQ8" s="12" t="str">
        <f>J5</f>
        <v>Equipe 6</v>
      </c>
      <c r="AR8" s="14">
        <f>IF(AND(ISNUMBER(I5),ISNUMBER(H5),I5=H5),1,IF(AND(ISNUMBER(I5),ISNUMBER(H5),I5&lt;H5),0,IF(AND(ISNUMBER(I5),ISNUMBER(H5),I5&gt;H5),3,"")))</f>
        <v>0</v>
      </c>
      <c r="AS8" s="13">
        <f>IF(AND(ISNUMBER(H10),ISNUMBER(I10),H10=I10),1,IF(AND(ISNUMBER(H10),ISNUMBER(I10),H10&lt;I10),0,IF(AND(ISNUMBER(H10),ISNUMBER(I10),H10&gt;I10),3,"")))</f>
        <v>0</v>
      </c>
      <c r="AT8" s="14">
        <f>IF(AND(ISNUMBER(I15),ISNUMBER(H15),I15=H15),1,IF(AND(ISNUMBER(I15),ISNUMBER(H15),I15&lt;H15),0,IF(AND(ISNUMBER(I15),ISNUMBER(H15),I15&gt;H15),3,"")))</f>
        <v>1</v>
      </c>
      <c r="AU8" s="13">
        <f>IF(AND(ISNUMBER(H21),ISNUMBER(I21),H21=I21),1,IF(AND(ISNUMBER(H21),ISNUMBER(I21),H21&lt;I21),0,IF(AND(ISNUMBER(H21),ISNUMBER(I21),H21&gt;I21),3,"")))</f>
        <v>1</v>
      </c>
      <c r="AV8" s="13">
        <f>IF(AND(ISNUMBER(H26),ISNUMBER(I26),H26=I26),1,IF(AND(ISNUMBER(H26),ISNUMBER(I26),H26&lt;I26),0,IF(AND(ISNUMBER(H26),ISNUMBER(I26),H26&gt;I26),3,"")))</f>
        <v>0</v>
      </c>
      <c r="AW8" s="16">
        <f>IF(AND(ISNUMBER(I30),ISNUMBER(H30),I30=H30),1,IF(AND(ISNUMBER(I30),ISNUMBER(H30),I30&lt;H30),0,IF(AND(ISNUMBER(I30),ISNUMBER(H30),I30&gt;H30),3,"")))</f>
        <v>0</v>
      </c>
      <c r="AX8" s="22">
        <f t="shared" ref="AX8:AX10" si="3">SUM(AR8:AW8)</f>
        <v>2</v>
      </c>
      <c r="AY8" s="2" t="str">
        <f>AQ8</f>
        <v>Equipe 6</v>
      </c>
      <c r="AZ8" s="2">
        <f>BB8/1000+AX8</f>
        <v>1.9910030012</v>
      </c>
      <c r="BA8" s="2" t="str">
        <f>AY8</f>
        <v>Equipe 6</v>
      </c>
      <c r="BB8" s="4">
        <f t="shared" ref="BB8:BB10" si="4">BD8-BE8+BC8</f>
        <v>-8.9969988000000001</v>
      </c>
      <c r="BC8" s="2">
        <f>BD8/1000+BE8/10000000</f>
        <v>3.0011999999999999E-3</v>
      </c>
      <c r="BD8" s="2">
        <f>I5+H10+I15+H21+H26+I30</f>
        <v>3</v>
      </c>
      <c r="BE8" s="2">
        <f>H5+I10+H15+I21+I26+H30</f>
        <v>12</v>
      </c>
    </row>
    <row r="9" spans="2:57" ht="16.5" customHeight="1" thickBot="1">
      <c r="B9" s="28" t="s">
        <v>0</v>
      </c>
      <c r="C9" s="29"/>
      <c r="D9" s="29"/>
      <c r="E9" s="30"/>
      <c r="G9" s="33" t="s">
        <v>7</v>
      </c>
      <c r="H9" s="34"/>
      <c r="I9" s="34"/>
      <c r="J9" s="35"/>
      <c r="L9" s="36" t="s">
        <v>8</v>
      </c>
      <c r="M9" s="37"/>
      <c r="N9" s="37"/>
      <c r="O9" s="38"/>
      <c r="Q9" s="39" t="s">
        <v>9</v>
      </c>
      <c r="R9" s="40"/>
      <c r="S9" s="40"/>
      <c r="T9" s="41"/>
      <c r="V9" s="39" t="s">
        <v>10</v>
      </c>
      <c r="W9" s="40"/>
      <c r="X9" s="40"/>
      <c r="Y9" s="41"/>
      <c r="AA9" s="39" t="s">
        <v>11</v>
      </c>
      <c r="AB9" s="40"/>
      <c r="AC9" s="40"/>
      <c r="AD9" s="41"/>
      <c r="AF9" s="39" t="s">
        <v>12</v>
      </c>
      <c r="AG9" s="40"/>
      <c r="AH9" s="40"/>
      <c r="AI9" s="41"/>
      <c r="AK9" s="39" t="s">
        <v>13</v>
      </c>
      <c r="AL9" s="40"/>
      <c r="AM9" s="40"/>
      <c r="AN9" s="41"/>
      <c r="AP9" s="27"/>
      <c r="AQ9" s="12" t="str">
        <f>G6</f>
        <v>Equipe 7</v>
      </c>
      <c r="AR9" s="13">
        <f>IF(AND(ISNUMBER(H6),ISNUMBER(I6),H6=I6),1,IF(AND(ISNUMBER(H6),ISNUMBER(I6),H6&lt;I6),0,IF(AND(ISNUMBER(H6),ISNUMBER(I6),H6&gt;I6),3,"")))</f>
        <v>0</v>
      </c>
      <c r="AS9" s="14">
        <f>IF(AND(ISNUMBER(I10),ISNUMBER(H10),I10=H10),1,IF(AND(ISNUMBER(I10),ISNUMBER(H10),I10&lt;H10),0,IF(AND(ISNUMBER(I10),ISNUMBER(H10),I10&gt;H10),3,"")))</f>
        <v>3</v>
      </c>
      <c r="AT9" s="13">
        <f>IF(AND(ISNUMBER(H16),ISNUMBER(I16),H16=I16),1,IF(AND(ISNUMBER(H16),ISNUMBER(I16),H16&lt;I16),0,IF(AND(ISNUMBER(H16),ISNUMBER(I16),H16&gt;I16),3,"")))</f>
        <v>3</v>
      </c>
      <c r="AU9" s="14">
        <f>IF(AND(ISNUMBER(I20),ISNUMBER(H20),I20=H20),1,IF(AND(ISNUMBER(I20),ISNUMBER(H20),I20&lt;H20),0,IF(AND(ISNUMBER(I20),ISNUMBER(H20),I20&gt;H20),3,"")))</f>
        <v>0</v>
      </c>
      <c r="AV9" s="14">
        <f>IF(AND(ISNUMBER(I25),ISNUMBER(H25),I25=H25),1,IF(AND(ISNUMBER(I25),ISNUMBER(H25),I25&lt;H25),0,IF(AND(ISNUMBER(I25),ISNUMBER(H25),I25&gt;H25),3,"")))</f>
        <v>1</v>
      </c>
      <c r="AW9" s="15">
        <f>IF(AND(ISNUMBER(H30),ISNUMBER(I30),H30=I30),1,IF(AND(ISNUMBER(H30),ISNUMBER(I30),H30&lt;I30),0,IF(AND(ISNUMBER(H30),ISNUMBER(I30),H30&gt;I30),3,"")))</f>
        <v>3</v>
      </c>
      <c r="AX9" s="22">
        <f t="shared" si="3"/>
        <v>10</v>
      </c>
      <c r="AY9" s="2" t="str">
        <f>AQ9</f>
        <v>Equipe 7</v>
      </c>
      <c r="AZ9" s="2">
        <f>BB9/1000+AX9</f>
        <v>10.0030120009</v>
      </c>
      <c r="BA9" s="2" t="str">
        <f>AY9</f>
        <v>Equipe 7</v>
      </c>
      <c r="BB9" s="4">
        <f t="shared" si="4"/>
        <v>3.0120008999999999</v>
      </c>
      <c r="BC9" s="2">
        <f t="shared" ref="BC9:BC10" si="5">BD9/1000+BE9/10000000</f>
        <v>1.20009E-2</v>
      </c>
      <c r="BD9" s="2">
        <f>H6+I10+H16+I20+I25+H30</f>
        <v>12</v>
      </c>
      <c r="BE9" s="2">
        <f>I6+H10+I16+H20+H25+I30</f>
        <v>9</v>
      </c>
    </row>
    <row r="10" spans="2:57" ht="16.5" customHeight="1" thickBot="1">
      <c r="B10" s="1" t="str">
        <f>E5</f>
        <v>Equipe 2</v>
      </c>
      <c r="C10" s="5">
        <v>4</v>
      </c>
      <c r="D10" s="5">
        <v>0</v>
      </c>
      <c r="E10" s="1" t="str">
        <f>B6</f>
        <v>Equipe 3</v>
      </c>
      <c r="G10" s="7" t="str">
        <f>J5</f>
        <v>Equipe 6</v>
      </c>
      <c r="H10" s="5">
        <v>2</v>
      </c>
      <c r="I10" s="5">
        <v>4</v>
      </c>
      <c r="J10" s="7" t="str">
        <f>G6</f>
        <v>Equipe 7</v>
      </c>
      <c r="L10" s="8" t="str">
        <f>O5</f>
        <v>Equipe 10</v>
      </c>
      <c r="M10" s="5"/>
      <c r="N10" s="5"/>
      <c r="O10" s="8" t="str">
        <f>L6</f>
        <v>Equipe 11</v>
      </c>
      <c r="Q10" s="5"/>
      <c r="R10" s="5"/>
      <c r="S10" s="5"/>
      <c r="T10" s="5"/>
      <c r="V10" s="5"/>
      <c r="W10" s="5"/>
      <c r="X10" s="5"/>
      <c r="Y10" s="5"/>
      <c r="AA10" s="5"/>
      <c r="AB10" s="5"/>
      <c r="AC10" s="5"/>
      <c r="AD10" s="5"/>
      <c r="AF10" s="5"/>
      <c r="AG10" s="5"/>
      <c r="AH10" s="5"/>
      <c r="AI10" s="5"/>
      <c r="AK10" s="5"/>
      <c r="AL10" s="5"/>
      <c r="AM10" s="5"/>
      <c r="AN10" s="5"/>
      <c r="AP10" s="27"/>
      <c r="AQ10" s="17" t="str">
        <f>J6</f>
        <v>Equipe 8</v>
      </c>
      <c r="AR10" s="18">
        <f>IF(AND(ISNUMBER(I6),ISNUMBER(H6),I6=H6),1,IF(AND(ISNUMBER(I6),ISNUMBER(H6),I6&lt;H6),0,IF(AND(ISNUMBER(I6),ISNUMBER(H6),I6&gt;H6),3,"")))</f>
        <v>3</v>
      </c>
      <c r="AS10" s="19">
        <f>IF(AND(ISNUMBER(H11),ISNUMBER(I11),H11=I11),1,IF(AND(ISNUMBER(H11),ISNUMBER(I11),H11&lt;I11),0,IF(AND(ISNUMBER(H11),ISNUMBER(I11),H11&gt;I11),3,"")))</f>
        <v>3</v>
      </c>
      <c r="AT10" s="19">
        <f>IF(AND(ISNUMBER(H15),ISNUMBER(I15),H15=I15),1,IF(AND(ISNUMBER(H15),ISNUMBER(I15),H15&lt;I15),0,IF(AND(ISNUMBER(H15),ISNUMBER(I15),H15&gt;I15),3,"")))</f>
        <v>1</v>
      </c>
      <c r="AU10" s="18">
        <f>IF(AND(ISNUMBER(I21),ISNUMBER(H21),I21=H21),1,IF(AND(ISNUMBER(I21),ISNUMBER(H21),I21&lt;H21),0,IF(AND(ISNUMBER(I21),ISNUMBER(H21),I21&gt;H21),3,"")))</f>
        <v>1</v>
      </c>
      <c r="AV10" s="19">
        <f>IF(AND(ISNUMBER(H25),ISNUMBER(I25),H25=I25),1,IF(AND(ISNUMBER(H25),ISNUMBER(I25),H25&lt;I25),0,IF(AND(ISNUMBER(H25),ISNUMBER(I25),H25&gt;I25),3,"")))</f>
        <v>1</v>
      </c>
      <c r="AW10" s="20">
        <f>IF(AND(ISNUMBER(I31),ISNUMBER(H31),I31=H31),1,IF(AND(ISNUMBER(I31),ISNUMBER(H31),I31&lt;H31),0,IF(AND(ISNUMBER(I31),ISNUMBER(H31),I31&gt;H31),3,"")))</f>
        <v>0</v>
      </c>
      <c r="AX10" s="23">
        <f t="shared" si="3"/>
        <v>9</v>
      </c>
      <c r="AY10" s="2" t="str">
        <f>AQ10</f>
        <v>Equipe 8</v>
      </c>
      <c r="AZ10" s="2">
        <f>BB10/1000+AX10</f>
        <v>9.0010070005999996</v>
      </c>
      <c r="BA10" s="2" t="str">
        <f>AY10</f>
        <v>Equipe 8</v>
      </c>
      <c r="BB10" s="4">
        <f t="shared" si="4"/>
        <v>1.0070006</v>
      </c>
      <c r="BC10" s="2">
        <f t="shared" si="5"/>
        <v>7.0006000000000001E-3</v>
      </c>
      <c r="BD10" s="2">
        <f>I6+H11+H15+I21+H25+I31</f>
        <v>7</v>
      </c>
      <c r="BE10" s="2">
        <f>H6+I11+I15+H21+I25+H31</f>
        <v>6</v>
      </c>
    </row>
    <row r="11" spans="2:57" ht="16.5" customHeight="1" thickBot="1">
      <c r="B11" s="1" t="str">
        <f>E6</f>
        <v>Equipe 4</v>
      </c>
      <c r="C11" s="5">
        <v>2</v>
      </c>
      <c r="D11" s="5">
        <v>0</v>
      </c>
      <c r="E11" s="1" t="str">
        <f>B5</f>
        <v>Equipe 1</v>
      </c>
      <c r="G11" s="7" t="str">
        <f>J6</f>
        <v>Equipe 8</v>
      </c>
      <c r="H11" s="5">
        <v>2</v>
      </c>
      <c r="I11" s="5">
        <v>1</v>
      </c>
      <c r="J11" s="7" t="str">
        <f>G5</f>
        <v>Equipe 5</v>
      </c>
      <c r="L11" s="8" t="str">
        <f>O6</f>
        <v>Equipe 12</v>
      </c>
      <c r="M11" s="5"/>
      <c r="N11" s="5"/>
      <c r="O11" s="8" t="str">
        <f>L5</f>
        <v>Equipe 9</v>
      </c>
      <c r="Q11" s="5"/>
      <c r="R11" s="5"/>
      <c r="S11" s="5"/>
      <c r="T11" s="5"/>
      <c r="V11" s="5"/>
      <c r="W11" s="5"/>
      <c r="X11" s="5"/>
      <c r="Y11" s="5"/>
      <c r="AA11" s="5"/>
      <c r="AB11" s="5"/>
      <c r="AC11" s="5"/>
      <c r="AD11" s="5"/>
      <c r="AF11" s="5"/>
      <c r="AG11" s="5"/>
      <c r="AH11" s="5"/>
      <c r="AI11" s="5"/>
      <c r="AK11" s="5"/>
      <c r="AL11" s="5"/>
      <c r="AM11" s="5"/>
      <c r="AN11" s="5"/>
      <c r="AQ11" s="9"/>
      <c r="AR11" s="10" t="s">
        <v>18</v>
      </c>
      <c r="AS11" s="10" t="s">
        <v>19</v>
      </c>
      <c r="AT11" s="10" t="s">
        <v>20</v>
      </c>
      <c r="AU11" s="10" t="s">
        <v>21</v>
      </c>
      <c r="AV11" s="10" t="s">
        <v>22</v>
      </c>
      <c r="AW11" s="11" t="s">
        <v>23</v>
      </c>
      <c r="AX11" s="21" t="s">
        <v>24</v>
      </c>
      <c r="AZ11" s="2" t="s">
        <v>29</v>
      </c>
      <c r="BB11" s="2" t="s">
        <v>25</v>
      </c>
      <c r="BC11" s="2" t="s">
        <v>28</v>
      </c>
      <c r="BD11" s="2" t="s">
        <v>26</v>
      </c>
      <c r="BE11" s="2" t="s">
        <v>27</v>
      </c>
    </row>
    <row r="12" spans="2:57" ht="16.5" customHeight="1">
      <c r="B12" s="6"/>
      <c r="C12" s="6"/>
      <c r="D12" s="6"/>
      <c r="E12" s="6"/>
      <c r="G12" s="6"/>
      <c r="H12" s="6"/>
      <c r="I12" s="6"/>
      <c r="J12" s="6"/>
      <c r="L12" s="6"/>
      <c r="M12" s="6"/>
      <c r="N12" s="6"/>
      <c r="O12" s="6"/>
      <c r="Q12" s="6"/>
      <c r="R12" s="6"/>
      <c r="S12" s="6"/>
      <c r="T12" s="6"/>
      <c r="V12" s="6"/>
      <c r="W12" s="6"/>
      <c r="X12" s="6"/>
      <c r="Y12" s="6"/>
      <c r="AA12" s="6"/>
      <c r="AB12" s="6"/>
      <c r="AC12" s="6"/>
      <c r="AD12" s="6"/>
      <c r="AF12" s="6"/>
      <c r="AG12" s="6"/>
      <c r="AH12" s="6"/>
      <c r="AI12" s="6"/>
      <c r="AK12" s="6"/>
      <c r="AL12" s="6"/>
      <c r="AM12" s="6"/>
      <c r="AN12" s="6"/>
      <c r="AP12" s="27" t="s">
        <v>17</v>
      </c>
      <c r="AQ12" s="12" t="str">
        <f>L5</f>
        <v>Equipe 9</v>
      </c>
      <c r="AR12" s="13">
        <f>IF(AND(ISNUMBER(M5),ISNUMBER(N5),M5=N5),1,IF(AND(ISNUMBER(M5),ISNUMBER(N5),M5&lt;N5),0,IF(AND(ISNUMBER(M5),ISNUMBER(N5),M5&gt;N5),3,"")))</f>
        <v>1</v>
      </c>
      <c r="AS12" s="14" t="str">
        <f>IF(AND(ISNUMBER(N11),ISNUMBER(M11),N11=M11),1,IF(AND(ISNUMBER(N11),ISNUMBER(M11),N11&lt;M11),0,IF(AND(ISNUMBER(N11),ISNUMBER(M11),N11&gt;M11),3,"")))</f>
        <v/>
      </c>
      <c r="AT12" s="14" t="str">
        <f>IF(AND(ISNUMBER(N16),ISNUMBER(M16),N16=M16),1,IF(AND(ISNUMBER(N16),ISNUMBER(M16),N16&lt;M16),0,IF(AND(ISNUMBER(N16),ISNUMBER(M16),N16&gt;M16),3,"")))</f>
        <v/>
      </c>
      <c r="AU12" s="13" t="str">
        <f>IF(AND(ISNUMBER(M20),ISNUMBER(N20),M20=N20),1,IF(AND(ISNUMBER(M20),ISNUMBER(N20),M20&lt;N20),0,IF(AND(ISNUMBER(M20),ISNUMBER(N20),M20&gt;N20),3,"")))</f>
        <v/>
      </c>
      <c r="AV12" s="14" t="str">
        <f>IF(AND(ISNUMBER(N26),ISNUMBER(M26),N26=M26),1,IF(AND(ISNUMBER(N26),ISNUMBER(M26),N26&lt;M26),0,IF(AND(ISNUMBER(N26),ISNUMBER(M26),N26&gt;M26),3,"")))</f>
        <v/>
      </c>
      <c r="AW12" s="15" t="str">
        <f>IF(AND(ISNUMBER(M31),ISNUMBER(N31),M31=N31),1,IF(AND(ISNUMBER(M31),ISNUMBER(N31),M31&lt;N31),0,IF(AND(ISNUMBER(M31),ISNUMBER(N31),M31&gt;N31),3,"")))</f>
        <v/>
      </c>
      <c r="AX12" s="22">
        <f>SUM(AR12:AW12)</f>
        <v>1</v>
      </c>
      <c r="AY12" s="2" t="str">
        <f>AQ12</f>
        <v>Equipe 9</v>
      </c>
      <c r="AZ12" s="58">
        <f>BB12/1000+AX12</f>
        <v>1</v>
      </c>
      <c r="BA12" s="2" t="str">
        <f>AY12</f>
        <v>Equipe 9</v>
      </c>
      <c r="BB12" s="4">
        <f>BD12-BE12+BC12</f>
        <v>0</v>
      </c>
      <c r="BC12" s="2">
        <f>BD12/1000+BE12/10000000</f>
        <v>0</v>
      </c>
      <c r="BD12" s="2">
        <f>M5+N11+N16+M20+N26+M31</f>
        <v>0</v>
      </c>
      <c r="BE12" s="2">
        <f>N5+M11+M16+N20+M26+N31</f>
        <v>0</v>
      </c>
    </row>
    <row r="13" spans="2:57" ht="16.5" customHeight="1" thickBot="1">
      <c r="B13" s="31" t="s">
        <v>3</v>
      </c>
      <c r="C13" s="31"/>
      <c r="D13" s="31"/>
      <c r="E13" s="31"/>
      <c r="G13" s="31" t="s">
        <v>3</v>
      </c>
      <c r="H13" s="31"/>
      <c r="I13" s="31"/>
      <c r="J13" s="31"/>
      <c r="L13" s="31" t="s">
        <v>3</v>
      </c>
      <c r="M13" s="31"/>
      <c r="N13" s="31"/>
      <c r="O13" s="31"/>
      <c r="Q13" s="31" t="s">
        <v>3</v>
      </c>
      <c r="R13" s="31"/>
      <c r="S13" s="31"/>
      <c r="T13" s="31"/>
      <c r="V13" s="31" t="s">
        <v>3</v>
      </c>
      <c r="W13" s="31"/>
      <c r="X13" s="31"/>
      <c r="Y13" s="31"/>
      <c r="AA13" s="31" t="s">
        <v>3</v>
      </c>
      <c r="AB13" s="31"/>
      <c r="AC13" s="31"/>
      <c r="AD13" s="31"/>
      <c r="AF13" s="31" t="s">
        <v>3</v>
      </c>
      <c r="AG13" s="31"/>
      <c r="AH13" s="31"/>
      <c r="AI13" s="31"/>
      <c r="AK13" s="31" t="s">
        <v>3</v>
      </c>
      <c r="AL13" s="31"/>
      <c r="AM13" s="31"/>
      <c r="AN13" s="31"/>
      <c r="AP13" s="27"/>
      <c r="AQ13" s="12" t="str">
        <f>O5</f>
        <v>Equipe 10</v>
      </c>
      <c r="AR13" s="14">
        <f>IF(AND(ISNUMBER(N5),ISNUMBER(M5),N5=M5),1,IF(AND(ISNUMBER(N5),ISNUMBER(M5),N5&lt;M5),0,IF(AND(ISNUMBER(N5),ISNUMBER(M5),N5&gt;M5),3,"")))</f>
        <v>1</v>
      </c>
      <c r="AS13" s="13" t="str">
        <f>IF(AND(ISNUMBER(M10),ISNUMBER(N10),M10=N10),1,IF(AND(ISNUMBER(M10),ISNUMBER(N10),M10&lt;N10),0,IF(AND(ISNUMBER(M10),ISNUMBER(N10),M10&gt;N10),3,"")))</f>
        <v/>
      </c>
      <c r="AT13" s="14" t="str">
        <f>IF(AND(ISNUMBER(N15),ISNUMBER(M15),N15=M15),1,IF(AND(ISNUMBER(N15),ISNUMBER(M15),N15&lt;M15),0,IF(AND(ISNUMBER(N15),ISNUMBER(M15),N15&gt;M15),3,"")))</f>
        <v/>
      </c>
      <c r="AU13" s="13" t="str">
        <f>IF(AND(ISNUMBER(M21),ISNUMBER(N21),M21=N21),1,IF(AND(ISNUMBER(M21),ISNUMBER(N21),M21&lt;N21),0,IF(AND(ISNUMBER(M21),ISNUMBER(N21),M21&gt;N21),3,"")))</f>
        <v/>
      </c>
      <c r="AV13" s="13" t="str">
        <f>IF(AND(ISNUMBER(M26),ISNUMBER(N26),M26=N26),1,IF(AND(ISNUMBER(M26),ISNUMBER(N26),M26&lt;N26),0,IF(AND(ISNUMBER(M26),ISNUMBER(N26),M26&gt;N26),3,"")))</f>
        <v/>
      </c>
      <c r="AW13" s="16" t="str">
        <f>IF(AND(ISNUMBER(N30),ISNUMBER(M30),N30=M30),1,IF(AND(ISNUMBER(N30),ISNUMBER(M30),N30&lt;M30),0,IF(AND(ISNUMBER(N30),ISNUMBER(M30),N30&gt;M30),3,"")))</f>
        <v/>
      </c>
      <c r="AX13" s="22">
        <f t="shared" ref="AX13:AX15" si="6">SUM(AR13:AW13)</f>
        <v>1</v>
      </c>
      <c r="AY13" s="2" t="str">
        <f>AQ13</f>
        <v>Equipe 10</v>
      </c>
      <c r="AZ13" s="58">
        <f t="shared" ref="AZ12:AZ13" si="7">IF(BB13/1000+AX13=AZ12,BB13/1000+AX13-0.0000000001,BB13/1000+AX13)</f>
        <v>0.99999999989999999</v>
      </c>
      <c r="BA13" s="2" t="str">
        <f>AY13</f>
        <v>Equipe 10</v>
      </c>
      <c r="BB13" s="4">
        <f t="shared" ref="BB13:BB15" si="8">BD13-BE13+BC13</f>
        <v>0</v>
      </c>
      <c r="BC13" s="2">
        <f>BD13/1000+BE13/10000000</f>
        <v>0</v>
      </c>
      <c r="BD13" s="2">
        <f>N5+M10+N15+M21+M26+N30</f>
        <v>0</v>
      </c>
      <c r="BE13" s="2">
        <f>M5+N10+M15+N21+N26+M30</f>
        <v>0</v>
      </c>
    </row>
    <row r="14" spans="2:57" ht="16.5" customHeight="1" thickBot="1">
      <c r="B14" s="28" t="s">
        <v>0</v>
      </c>
      <c r="C14" s="29"/>
      <c r="D14" s="29"/>
      <c r="E14" s="30"/>
      <c r="G14" s="33" t="s">
        <v>7</v>
      </c>
      <c r="H14" s="34"/>
      <c r="I14" s="34"/>
      <c r="J14" s="35"/>
      <c r="L14" s="36" t="s">
        <v>8</v>
      </c>
      <c r="M14" s="37"/>
      <c r="N14" s="37"/>
      <c r="O14" s="38"/>
      <c r="Q14" s="39" t="s">
        <v>9</v>
      </c>
      <c r="R14" s="40"/>
      <c r="S14" s="40"/>
      <c r="T14" s="41"/>
      <c r="V14" s="39" t="s">
        <v>10</v>
      </c>
      <c r="W14" s="40"/>
      <c r="X14" s="40"/>
      <c r="Y14" s="41"/>
      <c r="AA14" s="39" t="s">
        <v>11</v>
      </c>
      <c r="AB14" s="40"/>
      <c r="AC14" s="40"/>
      <c r="AD14" s="41"/>
      <c r="AF14" s="39" t="s">
        <v>12</v>
      </c>
      <c r="AG14" s="40"/>
      <c r="AH14" s="40"/>
      <c r="AI14" s="41"/>
      <c r="AK14" s="39" t="s">
        <v>13</v>
      </c>
      <c r="AL14" s="40"/>
      <c r="AM14" s="40"/>
      <c r="AN14" s="41"/>
      <c r="AP14" s="27"/>
      <c r="AQ14" s="12" t="str">
        <f>L6</f>
        <v>Equipe 11</v>
      </c>
      <c r="AR14" s="13">
        <f>IF(AND(ISNUMBER(M6),ISNUMBER(N6),M6=N6),1,IF(AND(ISNUMBER(M6),ISNUMBER(N6),M6&lt;N6),0,IF(AND(ISNUMBER(M6),ISNUMBER(N6),M6&gt;N6),3,"")))</f>
        <v>1</v>
      </c>
      <c r="AS14" s="14" t="str">
        <f>IF(AND(ISNUMBER(N10),ISNUMBER(M10),N10=M10),1,IF(AND(ISNUMBER(N10),ISNUMBER(M10),N10&lt;M10),0,IF(AND(ISNUMBER(N10),ISNUMBER(M10),N10&gt;M10),3,"")))</f>
        <v/>
      </c>
      <c r="AT14" s="13" t="str">
        <f>IF(AND(ISNUMBER(M16),ISNUMBER(N16),M16=N16),1,IF(AND(ISNUMBER(M16),ISNUMBER(N16),M16&lt;N16),0,IF(AND(ISNUMBER(M16),ISNUMBER(N16),M16&gt;N16),3,"")))</f>
        <v/>
      </c>
      <c r="AU14" s="14" t="str">
        <f>IF(AND(ISNUMBER(N20),ISNUMBER(M20),N20=M20),1,IF(AND(ISNUMBER(N20),ISNUMBER(M20),N20&lt;M20),0,IF(AND(ISNUMBER(N20),ISNUMBER(M20),N20&gt;M20),3,"")))</f>
        <v/>
      </c>
      <c r="AV14" s="14" t="str">
        <f>IF(AND(ISNUMBER(N25),ISNUMBER(M25),N25=M25),1,IF(AND(ISNUMBER(N25),ISNUMBER(M25),N25&lt;M25),0,IF(AND(ISNUMBER(N25),ISNUMBER(M25),N25&gt;M25),3,"")))</f>
        <v/>
      </c>
      <c r="AW14" s="15" t="str">
        <f>IF(AND(ISNUMBER(M30),ISNUMBER(N30),M30=N30),1,IF(AND(ISNUMBER(M30),ISNUMBER(N30),M30&lt;N30),0,IF(AND(ISNUMBER(M30),ISNUMBER(N30),M30&gt;N30),3,"")))</f>
        <v/>
      </c>
      <c r="AX14" s="22">
        <f t="shared" si="6"/>
        <v>1</v>
      </c>
      <c r="AY14" s="2" t="str">
        <f>AQ14</f>
        <v>Equipe 11</v>
      </c>
      <c r="AZ14" s="58">
        <f>IF(OR(BB14/1000+AX14=AZ12,BB14/1000+AX14=AZ13),BB14/1000+AX14-0.0000000002,BB14/1000+AX14)</f>
        <v>0.99999999979999998</v>
      </c>
      <c r="BA14" s="2" t="str">
        <f>AY14</f>
        <v>Equipe 11</v>
      </c>
      <c r="BB14" s="4">
        <f t="shared" si="8"/>
        <v>0</v>
      </c>
      <c r="BC14" s="2">
        <f t="shared" ref="BC14:BC15" si="9">BD14/1000+BE14/10000000</f>
        <v>0</v>
      </c>
      <c r="BD14" s="2">
        <f>M6+N10+M16+N20+N25+M30</f>
        <v>0</v>
      </c>
      <c r="BE14" s="2">
        <f>N6+M10+N16+M20+M25+N30</f>
        <v>0</v>
      </c>
    </row>
    <row r="15" spans="2:57" ht="16.5" customHeight="1" thickBot="1">
      <c r="B15" s="1" t="str">
        <f>E6</f>
        <v>Equipe 4</v>
      </c>
      <c r="C15" s="5">
        <v>2</v>
      </c>
      <c r="D15" s="5">
        <v>1</v>
      </c>
      <c r="E15" s="1" t="str">
        <f>E5</f>
        <v>Equipe 2</v>
      </c>
      <c r="G15" s="7" t="str">
        <f>J6</f>
        <v>Equipe 8</v>
      </c>
      <c r="H15" s="5">
        <v>0</v>
      </c>
      <c r="I15" s="5">
        <v>0</v>
      </c>
      <c r="J15" s="7" t="str">
        <f>J5</f>
        <v>Equipe 6</v>
      </c>
      <c r="L15" s="8" t="str">
        <f>O6</f>
        <v>Equipe 12</v>
      </c>
      <c r="M15" s="5"/>
      <c r="N15" s="5"/>
      <c r="O15" s="8" t="str">
        <f>O5</f>
        <v>Equipe 10</v>
      </c>
      <c r="Q15" s="5"/>
      <c r="R15" s="5"/>
      <c r="S15" s="5"/>
      <c r="T15" s="5"/>
      <c r="V15" s="5"/>
      <c r="W15" s="5"/>
      <c r="X15" s="5"/>
      <c r="Y15" s="5"/>
      <c r="AA15" s="5"/>
      <c r="AB15" s="5"/>
      <c r="AC15" s="5"/>
      <c r="AD15" s="5"/>
      <c r="AF15" s="5"/>
      <c r="AG15" s="5"/>
      <c r="AH15" s="5"/>
      <c r="AI15" s="5"/>
      <c r="AK15" s="5"/>
      <c r="AL15" s="5"/>
      <c r="AM15" s="5"/>
      <c r="AN15" s="5"/>
      <c r="AP15" s="27"/>
      <c r="AQ15" s="17" t="str">
        <f>O6</f>
        <v>Equipe 12</v>
      </c>
      <c r="AR15" s="18">
        <f>IF(AND(ISNUMBER(N6),ISNUMBER(M6),N6=M6),1,IF(AND(ISNUMBER(N6),ISNUMBER(M6),N6&lt;M6),0,IF(AND(ISNUMBER(N6),ISNUMBER(M6),N6&gt;M6),3,"")))</f>
        <v>1</v>
      </c>
      <c r="AS15" s="19" t="str">
        <f>IF(AND(ISNUMBER(M11),ISNUMBER(N11),M11=N11),1,IF(AND(ISNUMBER(M11),ISNUMBER(N11),M11&lt;N11),0,IF(AND(ISNUMBER(M11),ISNUMBER(N11),M11&gt;N11),3,"")))</f>
        <v/>
      </c>
      <c r="AT15" s="19" t="str">
        <f>IF(AND(ISNUMBER(M15),ISNUMBER(N15),M15=N15),1,IF(AND(ISNUMBER(M15),ISNUMBER(N15),M15&lt;N15),0,IF(AND(ISNUMBER(M15),ISNUMBER(N15),M15&gt;N15),3,"")))</f>
        <v/>
      </c>
      <c r="AU15" s="18" t="str">
        <f>IF(AND(ISNUMBER(N21),ISNUMBER(M21),N21=M21),1,IF(AND(ISNUMBER(N21),ISNUMBER(M21),N21&lt;M21),0,IF(AND(ISNUMBER(N21),ISNUMBER(M21),N21&gt;M21),3,"")))</f>
        <v/>
      </c>
      <c r="AV15" s="19" t="str">
        <f>IF(AND(ISNUMBER(M25),ISNUMBER(N25),M25=N25),1,IF(AND(ISNUMBER(M25),ISNUMBER(N25),M25&lt;N25),0,IF(AND(ISNUMBER(M25),ISNUMBER(N25),M25&gt;N25),3,"")))</f>
        <v/>
      </c>
      <c r="AW15" s="20" t="str">
        <f>IF(AND(ISNUMBER(N31),ISNUMBER(M31),N31=M31),1,IF(AND(ISNUMBER(N31),ISNUMBER(M31),N31&lt;M31),0,IF(AND(ISNUMBER(N31),ISNUMBER(M31),N31&gt;M31),3,"")))</f>
        <v/>
      </c>
      <c r="AX15" s="23">
        <f t="shared" si="6"/>
        <v>1</v>
      </c>
      <c r="AY15" s="2" t="str">
        <f>AQ15</f>
        <v>Equipe 12</v>
      </c>
      <c r="AZ15" s="58">
        <f>IF(OR(BB15/1000+AX15=AZ12,BB15/1000+AX15=AZ13,BB15/1000+AX15=AZ14),BB15/1000+AX15-0.0000000003,BB15/1000+AX15)</f>
        <v>0.99999999969999998</v>
      </c>
      <c r="BA15" s="2" t="str">
        <f>AY15</f>
        <v>Equipe 12</v>
      </c>
      <c r="BB15" s="4">
        <f t="shared" si="8"/>
        <v>0</v>
      </c>
      <c r="BC15" s="2">
        <f t="shared" si="9"/>
        <v>0</v>
      </c>
      <c r="BD15" s="2">
        <f>N6++M11+M15+N21+M25+N31</f>
        <v>0</v>
      </c>
      <c r="BE15" s="2">
        <f>M6+N11+N15+M21+N25+M31</f>
        <v>0</v>
      </c>
    </row>
    <row r="16" spans="2:57" ht="16.5" customHeight="1" thickBot="1">
      <c r="B16" s="1" t="str">
        <f>B6</f>
        <v>Equipe 3</v>
      </c>
      <c r="C16" s="5">
        <v>0</v>
      </c>
      <c r="D16" s="5">
        <v>2</v>
      </c>
      <c r="E16" s="1" t="str">
        <f>B5</f>
        <v>Equipe 1</v>
      </c>
      <c r="G16" s="7" t="str">
        <f>G6</f>
        <v>Equipe 7</v>
      </c>
      <c r="H16" s="5">
        <v>2</v>
      </c>
      <c r="I16" s="5">
        <v>0</v>
      </c>
      <c r="J16" s="7" t="str">
        <f>G5</f>
        <v>Equipe 5</v>
      </c>
      <c r="L16" s="8" t="str">
        <f>L6</f>
        <v>Equipe 11</v>
      </c>
      <c r="M16" s="5"/>
      <c r="N16" s="5"/>
      <c r="O16" s="8" t="str">
        <f>L5</f>
        <v>Equipe 9</v>
      </c>
      <c r="Q16" s="5"/>
      <c r="R16" s="5"/>
      <c r="S16" s="5"/>
      <c r="T16" s="5"/>
      <c r="V16" s="5"/>
      <c r="W16" s="5"/>
      <c r="X16" s="5"/>
      <c r="Y16" s="5"/>
      <c r="AA16" s="5"/>
      <c r="AB16" s="5"/>
      <c r="AC16" s="5"/>
      <c r="AD16" s="5"/>
      <c r="AF16" s="5"/>
      <c r="AG16" s="5"/>
      <c r="AH16" s="5"/>
      <c r="AI16" s="5"/>
      <c r="AK16" s="5"/>
      <c r="AL16" s="5"/>
      <c r="AM16" s="5"/>
      <c r="AN16" s="5"/>
      <c r="AQ16" s="9"/>
      <c r="AR16" s="10" t="s">
        <v>18</v>
      </c>
      <c r="AS16" s="10" t="s">
        <v>19</v>
      </c>
      <c r="AT16" s="10" t="s">
        <v>20</v>
      </c>
      <c r="AU16" s="10" t="s">
        <v>21</v>
      </c>
      <c r="AV16" s="10" t="s">
        <v>22</v>
      </c>
      <c r="AW16" s="11" t="s">
        <v>23</v>
      </c>
      <c r="AX16" s="21" t="s">
        <v>24</v>
      </c>
      <c r="AZ16" s="2" t="s">
        <v>29</v>
      </c>
      <c r="BB16" s="2" t="s">
        <v>25</v>
      </c>
      <c r="BC16" s="2" t="s">
        <v>28</v>
      </c>
      <c r="BD16" s="2" t="s">
        <v>26</v>
      </c>
      <c r="BE16" s="2" t="s">
        <v>27</v>
      </c>
    </row>
    <row r="17" spans="2:57" ht="16.5" customHeight="1">
      <c r="B17" s="6"/>
      <c r="C17" s="6"/>
      <c r="D17" s="6"/>
      <c r="E17" s="6"/>
      <c r="G17" s="6"/>
      <c r="H17" s="6"/>
      <c r="I17" s="6"/>
      <c r="J17" s="6"/>
      <c r="L17" s="6"/>
      <c r="M17" s="6"/>
      <c r="N17" s="6"/>
      <c r="O17" s="6"/>
      <c r="Q17" s="6"/>
      <c r="R17" s="6"/>
      <c r="S17" s="6"/>
      <c r="T17" s="6"/>
      <c r="V17" s="6"/>
      <c r="W17" s="6"/>
      <c r="X17" s="6"/>
      <c r="Y17" s="6"/>
      <c r="AA17" s="6"/>
      <c r="AB17" s="6"/>
      <c r="AC17" s="6"/>
      <c r="AD17" s="6"/>
      <c r="AF17" s="6"/>
      <c r="AG17" s="6"/>
      <c r="AH17" s="6"/>
      <c r="AI17" s="6"/>
      <c r="AK17" s="6"/>
      <c r="AL17" s="6"/>
      <c r="AM17" s="6"/>
      <c r="AN17" s="6"/>
      <c r="AP17" s="27" t="s">
        <v>16</v>
      </c>
      <c r="AQ17" s="12" t="str">
        <f>Q5</f>
        <v>Equipe 13</v>
      </c>
      <c r="AR17" s="13"/>
      <c r="AS17" s="14"/>
      <c r="AT17" s="14"/>
      <c r="AU17" s="13"/>
      <c r="AV17" s="14"/>
      <c r="AW17" s="15"/>
      <c r="AX17" s="22">
        <f>SUM(AR17:AW17)</f>
        <v>0</v>
      </c>
      <c r="AY17" s="2" t="str">
        <f>AQ17</f>
        <v>Equipe 13</v>
      </c>
      <c r="AZ17" s="2">
        <f>BB17/1000+AX17</f>
        <v>0</v>
      </c>
      <c r="BA17" s="2" t="str">
        <f>AY17</f>
        <v>Equipe 13</v>
      </c>
      <c r="BB17" s="4">
        <f>BD17-BE17+BC17</f>
        <v>0</v>
      </c>
      <c r="BC17" s="2">
        <f>BD17/1000+BE17/10000000</f>
        <v>0</v>
      </c>
    </row>
    <row r="18" spans="2:57" ht="16.5" customHeight="1" thickBot="1">
      <c r="B18" s="31" t="s">
        <v>4</v>
      </c>
      <c r="C18" s="31"/>
      <c r="D18" s="31"/>
      <c r="E18" s="31"/>
      <c r="G18" s="31" t="s">
        <v>4</v>
      </c>
      <c r="H18" s="31"/>
      <c r="I18" s="31"/>
      <c r="J18" s="31"/>
      <c r="L18" s="31" t="s">
        <v>4</v>
      </c>
      <c r="M18" s="31"/>
      <c r="N18" s="31"/>
      <c r="O18" s="31"/>
      <c r="Q18" s="31" t="s">
        <v>4</v>
      </c>
      <c r="R18" s="31"/>
      <c r="S18" s="31"/>
      <c r="T18" s="31"/>
      <c r="V18" s="31" t="s">
        <v>4</v>
      </c>
      <c r="W18" s="31"/>
      <c r="X18" s="31"/>
      <c r="Y18" s="31"/>
      <c r="AA18" s="31" t="s">
        <v>4</v>
      </c>
      <c r="AB18" s="31"/>
      <c r="AC18" s="31"/>
      <c r="AD18" s="31"/>
      <c r="AF18" s="31" t="s">
        <v>4</v>
      </c>
      <c r="AG18" s="31"/>
      <c r="AH18" s="31"/>
      <c r="AI18" s="31"/>
      <c r="AK18" s="31" t="s">
        <v>4</v>
      </c>
      <c r="AL18" s="31"/>
      <c r="AM18" s="31"/>
      <c r="AN18" s="31"/>
      <c r="AP18" s="27"/>
      <c r="AQ18" s="12" t="str">
        <f>T5</f>
        <v>Equipe 14</v>
      </c>
      <c r="AR18" s="14"/>
      <c r="AS18" s="13"/>
      <c r="AT18" s="14"/>
      <c r="AU18" s="13"/>
      <c r="AV18" s="13"/>
      <c r="AW18" s="16"/>
      <c r="AX18" s="22">
        <f t="shared" ref="AX18:AX20" si="10">SUM(AR18:AW18)</f>
        <v>0</v>
      </c>
      <c r="AY18" s="2" t="str">
        <f>AQ18</f>
        <v>Equipe 14</v>
      </c>
      <c r="AZ18" s="2">
        <f>BB18/1000+AX18</f>
        <v>0</v>
      </c>
      <c r="BA18" s="2" t="str">
        <f>AY18</f>
        <v>Equipe 14</v>
      </c>
      <c r="BB18" s="4">
        <f t="shared" ref="BB18:BB20" si="11">BD18-BE18+BC18</f>
        <v>0</v>
      </c>
      <c r="BC18" s="2">
        <f>BD18/1000+BE18/10000000</f>
        <v>0</v>
      </c>
    </row>
    <row r="19" spans="2:57" ht="16.5" customHeight="1" thickBot="1">
      <c r="B19" s="28" t="s">
        <v>0</v>
      </c>
      <c r="C19" s="29"/>
      <c r="D19" s="29"/>
      <c r="E19" s="30"/>
      <c r="G19" s="33" t="s">
        <v>7</v>
      </c>
      <c r="H19" s="34"/>
      <c r="I19" s="34"/>
      <c r="J19" s="35"/>
      <c r="L19" s="36" t="s">
        <v>8</v>
      </c>
      <c r="M19" s="37"/>
      <c r="N19" s="37"/>
      <c r="O19" s="38"/>
      <c r="Q19" s="39" t="s">
        <v>9</v>
      </c>
      <c r="R19" s="40"/>
      <c r="S19" s="40"/>
      <c r="T19" s="41"/>
      <c r="V19" s="39" t="s">
        <v>10</v>
      </c>
      <c r="W19" s="40"/>
      <c r="X19" s="40"/>
      <c r="Y19" s="41"/>
      <c r="AA19" s="39" t="s">
        <v>11</v>
      </c>
      <c r="AB19" s="40"/>
      <c r="AC19" s="40"/>
      <c r="AD19" s="41"/>
      <c r="AF19" s="39" t="s">
        <v>12</v>
      </c>
      <c r="AG19" s="40"/>
      <c r="AH19" s="40"/>
      <c r="AI19" s="41"/>
      <c r="AK19" s="39" t="s">
        <v>13</v>
      </c>
      <c r="AL19" s="40"/>
      <c r="AM19" s="40"/>
      <c r="AN19" s="41"/>
      <c r="AP19" s="27"/>
      <c r="AQ19" s="12" t="str">
        <f>Q6</f>
        <v>Equipe 15</v>
      </c>
      <c r="AR19" s="13"/>
      <c r="AS19" s="14"/>
      <c r="AT19" s="13"/>
      <c r="AU19" s="14"/>
      <c r="AV19" s="14"/>
      <c r="AW19" s="15"/>
      <c r="AX19" s="22">
        <f t="shared" si="10"/>
        <v>0</v>
      </c>
      <c r="AY19" s="2" t="str">
        <f>AQ19</f>
        <v>Equipe 15</v>
      </c>
      <c r="AZ19" s="2">
        <f>BB19/1000+AX19</f>
        <v>0</v>
      </c>
      <c r="BA19" s="2" t="str">
        <f>AY19</f>
        <v>Equipe 15</v>
      </c>
      <c r="BB19" s="4">
        <f t="shared" si="11"/>
        <v>0</v>
      </c>
      <c r="BC19" s="2">
        <f t="shared" ref="BC19:BC20" si="12">BD19/1000+BE19/10000000</f>
        <v>0</v>
      </c>
    </row>
    <row r="20" spans="2:57" ht="16.5" customHeight="1" thickBot="1">
      <c r="B20" s="1" t="str">
        <f>B5</f>
        <v>Equipe 1</v>
      </c>
      <c r="C20" s="5">
        <v>1</v>
      </c>
      <c r="D20" s="5">
        <v>1</v>
      </c>
      <c r="E20" s="1" t="str">
        <f>B6</f>
        <v>Equipe 3</v>
      </c>
      <c r="G20" s="7" t="str">
        <f>G5</f>
        <v>Equipe 5</v>
      </c>
      <c r="H20" s="5">
        <v>4</v>
      </c>
      <c r="I20" s="5">
        <v>1</v>
      </c>
      <c r="J20" s="7" t="str">
        <f>G6</f>
        <v>Equipe 7</v>
      </c>
      <c r="L20" s="8" t="str">
        <f>L5</f>
        <v>Equipe 9</v>
      </c>
      <c r="M20" s="5"/>
      <c r="N20" s="5"/>
      <c r="O20" s="8" t="str">
        <f>L6</f>
        <v>Equipe 11</v>
      </c>
      <c r="Q20" s="5"/>
      <c r="R20" s="5"/>
      <c r="S20" s="5"/>
      <c r="T20" s="5"/>
      <c r="V20" s="5"/>
      <c r="W20" s="5"/>
      <c r="X20" s="5"/>
      <c r="Y20" s="5"/>
      <c r="AA20" s="5"/>
      <c r="AB20" s="5"/>
      <c r="AC20" s="5"/>
      <c r="AD20" s="5"/>
      <c r="AF20" s="5"/>
      <c r="AG20" s="5"/>
      <c r="AH20" s="5"/>
      <c r="AI20" s="5"/>
      <c r="AK20" s="5"/>
      <c r="AL20" s="5"/>
      <c r="AM20" s="5"/>
      <c r="AN20" s="5"/>
      <c r="AP20" s="27"/>
      <c r="AQ20" s="17" t="str">
        <f>T6</f>
        <v>Equipe 16</v>
      </c>
      <c r="AR20" s="18"/>
      <c r="AS20" s="19"/>
      <c r="AT20" s="19"/>
      <c r="AU20" s="18"/>
      <c r="AV20" s="19"/>
      <c r="AW20" s="20"/>
      <c r="AX20" s="23">
        <f t="shared" si="10"/>
        <v>0</v>
      </c>
      <c r="AY20" s="2" t="str">
        <f>AQ20</f>
        <v>Equipe 16</v>
      </c>
      <c r="AZ20" s="2">
        <f>BB20/1000+AX20</f>
        <v>0</v>
      </c>
      <c r="BA20" s="2" t="str">
        <f>AY20</f>
        <v>Equipe 16</v>
      </c>
      <c r="BB20" s="4">
        <f t="shared" si="11"/>
        <v>0</v>
      </c>
      <c r="BC20" s="2">
        <f t="shared" si="12"/>
        <v>0</v>
      </c>
    </row>
    <row r="21" spans="2:57" ht="16.5" customHeight="1" thickBot="1">
      <c r="B21" s="1" t="str">
        <f>E5</f>
        <v>Equipe 2</v>
      </c>
      <c r="C21" s="5">
        <v>0</v>
      </c>
      <c r="D21" s="5">
        <v>0</v>
      </c>
      <c r="E21" s="1" t="str">
        <f>E6</f>
        <v>Equipe 4</v>
      </c>
      <c r="G21" s="7" t="str">
        <f>J5</f>
        <v>Equipe 6</v>
      </c>
      <c r="H21" s="5">
        <v>1</v>
      </c>
      <c r="I21" s="5">
        <v>1</v>
      </c>
      <c r="J21" s="7" t="str">
        <f>J6</f>
        <v>Equipe 8</v>
      </c>
      <c r="L21" s="8" t="str">
        <f>O5</f>
        <v>Equipe 10</v>
      </c>
      <c r="M21" s="5"/>
      <c r="N21" s="5"/>
      <c r="O21" s="8" t="str">
        <f>O6</f>
        <v>Equipe 12</v>
      </c>
      <c r="Q21" s="5"/>
      <c r="R21" s="5"/>
      <c r="S21" s="5"/>
      <c r="T21" s="5"/>
      <c r="V21" s="5"/>
      <c r="W21" s="5"/>
      <c r="X21" s="5"/>
      <c r="Y21" s="5"/>
      <c r="AA21" s="5"/>
      <c r="AB21" s="5"/>
      <c r="AC21" s="5"/>
      <c r="AD21" s="5"/>
      <c r="AF21" s="5"/>
      <c r="AG21" s="5"/>
      <c r="AH21" s="5"/>
      <c r="AI21" s="5"/>
      <c r="AK21" s="5"/>
      <c r="AL21" s="5"/>
      <c r="AM21" s="5"/>
      <c r="AN21" s="5"/>
      <c r="AQ21" s="9"/>
      <c r="AR21" s="10" t="s">
        <v>18</v>
      </c>
      <c r="AS21" s="10" t="s">
        <v>19</v>
      </c>
      <c r="AT21" s="10" t="s">
        <v>20</v>
      </c>
      <c r="AU21" s="10" t="s">
        <v>21</v>
      </c>
      <c r="AV21" s="10" t="s">
        <v>22</v>
      </c>
      <c r="AW21" s="11" t="s">
        <v>23</v>
      </c>
      <c r="AX21" s="21" t="s">
        <v>24</v>
      </c>
      <c r="AZ21" s="2" t="s">
        <v>29</v>
      </c>
      <c r="BB21" s="2" t="s">
        <v>25</v>
      </c>
      <c r="BC21" s="2" t="s">
        <v>28</v>
      </c>
      <c r="BD21" s="2" t="s">
        <v>26</v>
      </c>
      <c r="BE21" s="2" t="s">
        <v>27</v>
      </c>
    </row>
    <row r="22" spans="2:57" ht="16.5" customHeight="1">
      <c r="B22" s="6"/>
      <c r="C22" s="6"/>
      <c r="D22" s="6"/>
      <c r="E22" s="6"/>
      <c r="G22" s="6"/>
      <c r="H22" s="6"/>
      <c r="I22" s="6"/>
      <c r="J22" s="6"/>
      <c r="L22" s="6"/>
      <c r="M22" s="6"/>
      <c r="N22" s="6"/>
      <c r="O22" s="6"/>
      <c r="Q22" s="6"/>
      <c r="R22" s="6"/>
      <c r="S22" s="6"/>
      <c r="T22" s="6"/>
      <c r="V22" s="6"/>
      <c r="W22" s="6"/>
      <c r="X22" s="6"/>
      <c r="Y22" s="6"/>
      <c r="AA22" s="6"/>
      <c r="AB22" s="6"/>
      <c r="AC22" s="6"/>
      <c r="AD22" s="6"/>
      <c r="AF22" s="6"/>
      <c r="AG22" s="6"/>
      <c r="AH22" s="6"/>
      <c r="AI22" s="6"/>
      <c r="AK22" s="6"/>
      <c r="AL22" s="6"/>
      <c r="AM22" s="6"/>
      <c r="AN22" s="6"/>
      <c r="AP22" s="27" t="s">
        <v>32</v>
      </c>
      <c r="AQ22" s="12" t="str">
        <f>V5</f>
        <v>Equipe 17</v>
      </c>
      <c r="AR22" s="13"/>
      <c r="AS22" s="14"/>
      <c r="AT22" s="14"/>
      <c r="AU22" s="13"/>
      <c r="AV22" s="14"/>
      <c r="AW22" s="15"/>
      <c r="AX22" s="22">
        <f>SUM(AR22:AW22)</f>
        <v>0</v>
      </c>
      <c r="AY22" s="2" t="str">
        <f>AQ22</f>
        <v>Equipe 17</v>
      </c>
      <c r="AZ22" s="2">
        <f>BB22/1000+AX22</f>
        <v>0</v>
      </c>
      <c r="BA22" s="2" t="str">
        <f>AY22</f>
        <v>Equipe 17</v>
      </c>
      <c r="BB22" s="4">
        <f>BD22-BE22+BC22</f>
        <v>0</v>
      </c>
      <c r="BC22" s="2">
        <f>BD22/1000+BE22/10000000</f>
        <v>0</v>
      </c>
    </row>
    <row r="23" spans="2:57" ht="16.5" customHeight="1" thickBot="1">
      <c r="B23" s="32" t="s">
        <v>5</v>
      </c>
      <c r="C23" s="32"/>
      <c r="D23" s="32"/>
      <c r="E23" s="32"/>
      <c r="G23" s="31" t="s">
        <v>5</v>
      </c>
      <c r="H23" s="31"/>
      <c r="I23" s="31"/>
      <c r="J23" s="31"/>
      <c r="L23" s="31" t="s">
        <v>5</v>
      </c>
      <c r="M23" s="31"/>
      <c r="N23" s="31"/>
      <c r="O23" s="31"/>
      <c r="Q23" s="31" t="s">
        <v>5</v>
      </c>
      <c r="R23" s="31"/>
      <c r="S23" s="31"/>
      <c r="T23" s="31"/>
      <c r="V23" s="31" t="s">
        <v>5</v>
      </c>
      <c r="W23" s="31"/>
      <c r="X23" s="31"/>
      <c r="Y23" s="31"/>
      <c r="AA23" s="31" t="s">
        <v>5</v>
      </c>
      <c r="AB23" s="31"/>
      <c r="AC23" s="31"/>
      <c r="AD23" s="31"/>
      <c r="AF23" s="31" t="s">
        <v>5</v>
      </c>
      <c r="AG23" s="31"/>
      <c r="AH23" s="31"/>
      <c r="AI23" s="31"/>
      <c r="AK23" s="31" t="s">
        <v>5</v>
      </c>
      <c r="AL23" s="31"/>
      <c r="AM23" s="31"/>
      <c r="AN23" s="31"/>
      <c r="AP23" s="27"/>
      <c r="AQ23" s="12" t="str">
        <f>Y5</f>
        <v>Equipe 18</v>
      </c>
      <c r="AR23" s="14"/>
      <c r="AS23" s="13"/>
      <c r="AT23" s="14"/>
      <c r="AU23" s="13"/>
      <c r="AV23" s="13"/>
      <c r="AW23" s="16"/>
      <c r="AX23" s="22">
        <f t="shared" ref="AX23:AX25" si="13">SUM(AR23:AW23)</f>
        <v>0</v>
      </c>
      <c r="AY23" s="2" t="str">
        <f>AQ23</f>
        <v>Equipe 18</v>
      </c>
      <c r="AZ23" s="2">
        <f>BB23/1000+AX23</f>
        <v>0</v>
      </c>
      <c r="BA23" s="2" t="str">
        <f>AY23</f>
        <v>Equipe 18</v>
      </c>
      <c r="BB23" s="4">
        <f t="shared" ref="BB23:BB25" si="14">BD23-BE23+BC23</f>
        <v>0</v>
      </c>
      <c r="BC23" s="2">
        <f>BD23/1000+BE23/10000000</f>
        <v>0</v>
      </c>
    </row>
    <row r="24" spans="2:57" ht="16.5" customHeight="1" thickBot="1">
      <c r="B24" s="28" t="s">
        <v>0</v>
      </c>
      <c r="C24" s="29"/>
      <c r="D24" s="29"/>
      <c r="E24" s="30"/>
      <c r="G24" s="33" t="s">
        <v>7</v>
      </c>
      <c r="H24" s="34"/>
      <c r="I24" s="34"/>
      <c r="J24" s="35"/>
      <c r="L24" s="36" t="s">
        <v>8</v>
      </c>
      <c r="M24" s="37"/>
      <c r="N24" s="37"/>
      <c r="O24" s="38"/>
      <c r="Q24" s="39" t="s">
        <v>9</v>
      </c>
      <c r="R24" s="40"/>
      <c r="S24" s="40"/>
      <c r="T24" s="41"/>
      <c r="V24" s="39" t="s">
        <v>10</v>
      </c>
      <c r="W24" s="40"/>
      <c r="X24" s="40"/>
      <c r="Y24" s="41"/>
      <c r="AA24" s="39" t="s">
        <v>11</v>
      </c>
      <c r="AB24" s="40"/>
      <c r="AC24" s="40"/>
      <c r="AD24" s="41"/>
      <c r="AF24" s="39" t="s">
        <v>12</v>
      </c>
      <c r="AG24" s="40"/>
      <c r="AH24" s="40"/>
      <c r="AI24" s="41"/>
      <c r="AK24" s="39" t="s">
        <v>13</v>
      </c>
      <c r="AL24" s="40"/>
      <c r="AM24" s="40"/>
      <c r="AN24" s="41"/>
      <c r="AP24" s="27"/>
      <c r="AQ24" s="12" t="str">
        <f>V6</f>
        <v>Equipe 19</v>
      </c>
      <c r="AR24" s="13"/>
      <c r="AS24" s="14"/>
      <c r="AT24" s="13"/>
      <c r="AU24" s="14"/>
      <c r="AV24" s="14"/>
      <c r="AW24" s="15"/>
      <c r="AX24" s="22">
        <f t="shared" si="13"/>
        <v>0</v>
      </c>
      <c r="AY24" s="2" t="str">
        <f>AQ24</f>
        <v>Equipe 19</v>
      </c>
      <c r="AZ24" s="2">
        <f>BB24/1000+AX24</f>
        <v>0</v>
      </c>
      <c r="BA24" s="2" t="str">
        <f>AY24</f>
        <v>Equipe 19</v>
      </c>
      <c r="BB24" s="4">
        <f t="shared" si="14"/>
        <v>0</v>
      </c>
      <c r="BC24" s="2">
        <f t="shared" ref="BC24:BC25" si="15">BD24/1000+BE24/10000000</f>
        <v>0</v>
      </c>
    </row>
    <row r="25" spans="2:57" ht="16.5" customHeight="1" thickBot="1">
      <c r="B25" s="1" t="str">
        <f>E6</f>
        <v>Equipe 4</v>
      </c>
      <c r="C25" s="5">
        <v>1</v>
      </c>
      <c r="D25" s="5">
        <v>0</v>
      </c>
      <c r="E25" s="1" t="str">
        <f>B6</f>
        <v>Equipe 3</v>
      </c>
      <c r="G25" s="7" t="str">
        <f>J6</f>
        <v>Equipe 8</v>
      </c>
      <c r="H25" s="5">
        <v>1</v>
      </c>
      <c r="I25" s="5">
        <v>1</v>
      </c>
      <c r="J25" s="7" t="str">
        <f>G6</f>
        <v>Equipe 7</v>
      </c>
      <c r="L25" s="8" t="str">
        <f>O6</f>
        <v>Equipe 12</v>
      </c>
      <c r="M25" s="5"/>
      <c r="N25" s="5"/>
      <c r="O25" s="8" t="str">
        <f>L6</f>
        <v>Equipe 11</v>
      </c>
      <c r="Q25" s="5"/>
      <c r="R25" s="5"/>
      <c r="S25" s="5"/>
      <c r="T25" s="5"/>
      <c r="V25" s="5"/>
      <c r="W25" s="5"/>
      <c r="X25" s="5"/>
      <c r="Y25" s="5"/>
      <c r="AA25" s="5"/>
      <c r="AB25" s="5"/>
      <c r="AC25" s="5"/>
      <c r="AD25" s="5"/>
      <c r="AF25" s="5"/>
      <c r="AG25" s="5"/>
      <c r="AH25" s="5"/>
      <c r="AI25" s="5"/>
      <c r="AK25" s="5"/>
      <c r="AL25" s="5"/>
      <c r="AM25" s="5"/>
      <c r="AN25" s="5"/>
      <c r="AP25" s="27"/>
      <c r="AQ25" s="17" t="str">
        <f>Y6</f>
        <v>Equipe 20</v>
      </c>
      <c r="AR25" s="18"/>
      <c r="AS25" s="19"/>
      <c r="AT25" s="19"/>
      <c r="AU25" s="18"/>
      <c r="AV25" s="19"/>
      <c r="AW25" s="20"/>
      <c r="AX25" s="23">
        <f t="shared" si="13"/>
        <v>0</v>
      </c>
      <c r="AY25" s="2" t="str">
        <f>AQ25</f>
        <v>Equipe 20</v>
      </c>
      <c r="AZ25" s="2">
        <f>BB25/1000+AX25</f>
        <v>0</v>
      </c>
      <c r="BA25" s="2" t="str">
        <f>AY25</f>
        <v>Equipe 20</v>
      </c>
      <c r="BB25" s="4">
        <f t="shared" si="14"/>
        <v>0</v>
      </c>
      <c r="BC25" s="2">
        <f t="shared" si="15"/>
        <v>0</v>
      </c>
    </row>
    <row r="26" spans="2:57" ht="16.5" customHeight="1" thickBot="1">
      <c r="B26" s="1" t="str">
        <f>E5</f>
        <v>Equipe 2</v>
      </c>
      <c r="C26" s="5">
        <v>2</v>
      </c>
      <c r="D26" s="5">
        <v>1</v>
      </c>
      <c r="E26" s="1" t="str">
        <f>B5</f>
        <v>Equipe 1</v>
      </c>
      <c r="G26" s="7" t="str">
        <f>J5</f>
        <v>Equipe 6</v>
      </c>
      <c r="H26" s="5">
        <v>0</v>
      </c>
      <c r="I26" s="5">
        <v>2</v>
      </c>
      <c r="J26" s="7" t="str">
        <f>G5</f>
        <v>Equipe 5</v>
      </c>
      <c r="L26" s="8" t="str">
        <f>O5</f>
        <v>Equipe 10</v>
      </c>
      <c r="M26" s="5"/>
      <c r="N26" s="5"/>
      <c r="O26" s="8" t="str">
        <f>L5</f>
        <v>Equipe 9</v>
      </c>
      <c r="Q26" s="5"/>
      <c r="R26" s="5"/>
      <c r="S26" s="5"/>
      <c r="T26" s="5"/>
      <c r="V26" s="5"/>
      <c r="W26" s="5"/>
      <c r="X26" s="5"/>
      <c r="Y26" s="5"/>
      <c r="AA26" s="5"/>
      <c r="AB26" s="5"/>
      <c r="AC26" s="5"/>
      <c r="AD26" s="5"/>
      <c r="AF26" s="5"/>
      <c r="AG26" s="5"/>
      <c r="AH26" s="5"/>
      <c r="AI26" s="5"/>
      <c r="AK26" s="5"/>
      <c r="AL26" s="5"/>
      <c r="AM26" s="5"/>
      <c r="AN26" s="5"/>
      <c r="AQ26" s="9"/>
      <c r="AR26" s="10" t="s">
        <v>18</v>
      </c>
      <c r="AS26" s="10" t="s">
        <v>19</v>
      </c>
      <c r="AT26" s="10" t="s">
        <v>20</v>
      </c>
      <c r="AU26" s="10" t="s">
        <v>21</v>
      </c>
      <c r="AV26" s="10" t="s">
        <v>22</v>
      </c>
      <c r="AW26" s="11" t="s">
        <v>23</v>
      </c>
      <c r="AX26" s="21" t="s">
        <v>24</v>
      </c>
      <c r="AZ26" s="2" t="s">
        <v>29</v>
      </c>
      <c r="BB26" s="2" t="s">
        <v>25</v>
      </c>
      <c r="BC26" s="2" t="s">
        <v>28</v>
      </c>
      <c r="BD26" s="2" t="s">
        <v>26</v>
      </c>
      <c r="BE26" s="2" t="s">
        <v>27</v>
      </c>
    </row>
    <row r="27" spans="2:57" ht="16.5" customHeight="1">
      <c r="B27" s="6"/>
      <c r="C27" s="6"/>
      <c r="D27" s="6"/>
      <c r="E27" s="6"/>
      <c r="G27" s="6"/>
      <c r="H27" s="6"/>
      <c r="I27" s="6"/>
      <c r="J27" s="6"/>
      <c r="L27" s="6"/>
      <c r="M27" s="6"/>
      <c r="N27" s="6"/>
      <c r="O27" s="6"/>
      <c r="Q27" s="6"/>
      <c r="R27" s="6"/>
      <c r="S27" s="6"/>
      <c r="T27" s="6"/>
      <c r="V27" s="6"/>
      <c r="W27" s="6"/>
      <c r="X27" s="6"/>
      <c r="Y27" s="6"/>
      <c r="AA27" s="6"/>
      <c r="AB27" s="6"/>
      <c r="AC27" s="6"/>
      <c r="AD27" s="6"/>
      <c r="AF27" s="6"/>
      <c r="AG27" s="6"/>
      <c r="AH27" s="6"/>
      <c r="AI27" s="6"/>
      <c r="AK27" s="6"/>
      <c r="AL27" s="6"/>
      <c r="AM27" s="6"/>
      <c r="AN27" s="6"/>
      <c r="AP27" s="27" t="s">
        <v>65</v>
      </c>
      <c r="AQ27" s="12" t="str">
        <f>AA5</f>
        <v>Equipe 21</v>
      </c>
      <c r="AR27" s="13"/>
      <c r="AS27" s="14"/>
      <c r="AT27" s="14"/>
      <c r="AU27" s="13"/>
      <c r="AV27" s="14"/>
      <c r="AW27" s="15"/>
      <c r="AX27" s="22">
        <f>SUM(AR27:AW27)</f>
        <v>0</v>
      </c>
      <c r="AY27" s="2" t="str">
        <f>AQ27</f>
        <v>Equipe 21</v>
      </c>
      <c r="AZ27" s="2">
        <f>BB27/1000+AX27</f>
        <v>0</v>
      </c>
      <c r="BA27" s="2" t="str">
        <f>AY27</f>
        <v>Equipe 21</v>
      </c>
      <c r="BB27" s="4">
        <f>BD27-BE27+BC27</f>
        <v>0</v>
      </c>
      <c r="BC27" s="2">
        <f>BD27/1000+BE27/10000000</f>
        <v>0</v>
      </c>
    </row>
    <row r="28" spans="2:57" ht="16.5" customHeight="1" thickBot="1">
      <c r="B28" s="31" t="s">
        <v>6</v>
      </c>
      <c r="C28" s="31"/>
      <c r="D28" s="31"/>
      <c r="E28" s="31"/>
      <c r="G28" s="31" t="s">
        <v>6</v>
      </c>
      <c r="H28" s="31"/>
      <c r="I28" s="31"/>
      <c r="J28" s="31"/>
      <c r="L28" s="31" t="s">
        <v>6</v>
      </c>
      <c r="M28" s="31"/>
      <c r="N28" s="31"/>
      <c r="O28" s="31"/>
      <c r="Q28" s="31" t="s">
        <v>6</v>
      </c>
      <c r="R28" s="31"/>
      <c r="S28" s="31"/>
      <c r="T28" s="31"/>
      <c r="V28" s="31" t="s">
        <v>6</v>
      </c>
      <c r="W28" s="31"/>
      <c r="X28" s="31"/>
      <c r="Y28" s="31"/>
      <c r="AA28" s="31" t="s">
        <v>6</v>
      </c>
      <c r="AB28" s="31"/>
      <c r="AC28" s="31"/>
      <c r="AD28" s="31"/>
      <c r="AF28" s="31" t="s">
        <v>6</v>
      </c>
      <c r="AG28" s="31"/>
      <c r="AH28" s="31"/>
      <c r="AI28" s="31"/>
      <c r="AK28" s="31" t="s">
        <v>6</v>
      </c>
      <c r="AL28" s="31"/>
      <c r="AM28" s="31"/>
      <c r="AN28" s="31"/>
      <c r="AP28" s="27"/>
      <c r="AQ28" s="12" t="str">
        <f>AD5</f>
        <v>Equipe 22</v>
      </c>
      <c r="AR28" s="14"/>
      <c r="AS28" s="13"/>
      <c r="AT28" s="14"/>
      <c r="AU28" s="13"/>
      <c r="AV28" s="13"/>
      <c r="AW28" s="16"/>
      <c r="AX28" s="22">
        <f t="shared" ref="AX28:AX30" si="16">SUM(AR28:AW28)</f>
        <v>0</v>
      </c>
      <c r="AY28" s="2" t="str">
        <f>AQ28</f>
        <v>Equipe 22</v>
      </c>
      <c r="AZ28" s="2">
        <f>BB28/1000+AX28</f>
        <v>0</v>
      </c>
      <c r="BA28" s="2" t="str">
        <f>AY28</f>
        <v>Equipe 22</v>
      </c>
      <c r="BB28" s="4">
        <f t="shared" ref="BB28:BB30" si="17">BD28-BE28+BC28</f>
        <v>0</v>
      </c>
      <c r="BC28" s="2">
        <f>BD28/1000+BE28/10000000</f>
        <v>0</v>
      </c>
    </row>
    <row r="29" spans="2:57" ht="16.5" customHeight="1" thickBot="1">
      <c r="B29" s="28" t="s">
        <v>0</v>
      </c>
      <c r="C29" s="29"/>
      <c r="D29" s="29"/>
      <c r="E29" s="30"/>
      <c r="G29" s="33" t="s">
        <v>7</v>
      </c>
      <c r="H29" s="34"/>
      <c r="I29" s="34"/>
      <c r="J29" s="35"/>
      <c r="L29" s="36" t="s">
        <v>8</v>
      </c>
      <c r="M29" s="37"/>
      <c r="N29" s="37"/>
      <c r="O29" s="38"/>
      <c r="Q29" s="39" t="s">
        <v>9</v>
      </c>
      <c r="R29" s="40"/>
      <c r="S29" s="40"/>
      <c r="T29" s="41"/>
      <c r="V29" s="39" t="s">
        <v>10</v>
      </c>
      <c r="W29" s="40"/>
      <c r="X29" s="40"/>
      <c r="Y29" s="41"/>
      <c r="AA29" s="39" t="s">
        <v>11</v>
      </c>
      <c r="AB29" s="40"/>
      <c r="AC29" s="40"/>
      <c r="AD29" s="41"/>
      <c r="AF29" s="39" t="s">
        <v>12</v>
      </c>
      <c r="AG29" s="40"/>
      <c r="AH29" s="40"/>
      <c r="AI29" s="41"/>
      <c r="AK29" s="39" t="s">
        <v>13</v>
      </c>
      <c r="AL29" s="40"/>
      <c r="AM29" s="40"/>
      <c r="AN29" s="41"/>
      <c r="AP29" s="27"/>
      <c r="AQ29" s="12" t="str">
        <f>AA6</f>
        <v>Equipe 23</v>
      </c>
      <c r="AR29" s="13"/>
      <c r="AS29" s="14"/>
      <c r="AT29" s="13"/>
      <c r="AU29" s="14"/>
      <c r="AV29" s="14"/>
      <c r="AW29" s="15"/>
      <c r="AX29" s="22">
        <f t="shared" si="16"/>
        <v>0</v>
      </c>
      <c r="AY29" s="2" t="str">
        <f>AQ29</f>
        <v>Equipe 23</v>
      </c>
      <c r="AZ29" s="2">
        <f>BB29/1000+AX29</f>
        <v>0</v>
      </c>
      <c r="BA29" s="2" t="str">
        <f>AY29</f>
        <v>Equipe 23</v>
      </c>
      <c r="BB29" s="4">
        <f t="shared" si="17"/>
        <v>0</v>
      </c>
      <c r="BC29" s="2">
        <f t="shared" ref="BC29:BC30" si="18">BD29/1000+BE29/10000000</f>
        <v>0</v>
      </c>
    </row>
    <row r="30" spans="2:57" ht="16.5" customHeight="1" thickBot="1">
      <c r="B30" s="1" t="str">
        <f>B6</f>
        <v>Equipe 3</v>
      </c>
      <c r="C30" s="5">
        <v>4</v>
      </c>
      <c r="D30" s="5">
        <v>1</v>
      </c>
      <c r="E30" s="1" t="str">
        <f>E5</f>
        <v>Equipe 2</v>
      </c>
      <c r="G30" s="7" t="str">
        <f>G6</f>
        <v>Equipe 7</v>
      </c>
      <c r="H30" s="5">
        <v>4</v>
      </c>
      <c r="I30" s="5">
        <v>0</v>
      </c>
      <c r="J30" s="7" t="str">
        <f>J5</f>
        <v>Equipe 6</v>
      </c>
      <c r="L30" s="8" t="str">
        <f>L6</f>
        <v>Equipe 11</v>
      </c>
      <c r="M30" s="5"/>
      <c r="N30" s="5"/>
      <c r="O30" s="8" t="str">
        <f>O5</f>
        <v>Equipe 10</v>
      </c>
      <c r="Q30" s="5"/>
      <c r="R30" s="5"/>
      <c r="S30" s="5"/>
      <c r="T30" s="5"/>
      <c r="V30" s="5"/>
      <c r="W30" s="5"/>
      <c r="X30" s="5"/>
      <c r="Y30" s="5"/>
      <c r="AA30" s="5"/>
      <c r="AB30" s="5"/>
      <c r="AC30" s="5"/>
      <c r="AD30" s="5"/>
      <c r="AF30" s="5"/>
      <c r="AG30" s="5"/>
      <c r="AH30" s="5"/>
      <c r="AI30" s="5"/>
      <c r="AK30" s="5"/>
      <c r="AL30" s="5"/>
      <c r="AM30" s="5"/>
      <c r="AN30" s="5"/>
      <c r="AP30" s="27"/>
      <c r="AQ30" s="17" t="str">
        <f>AD6</f>
        <v>Equipe 24</v>
      </c>
      <c r="AR30" s="18"/>
      <c r="AS30" s="19"/>
      <c r="AT30" s="19"/>
      <c r="AU30" s="18"/>
      <c r="AV30" s="19"/>
      <c r="AW30" s="20"/>
      <c r="AX30" s="23">
        <f t="shared" si="16"/>
        <v>0</v>
      </c>
      <c r="AY30" s="2" t="str">
        <f>AQ30</f>
        <v>Equipe 24</v>
      </c>
      <c r="AZ30" s="2">
        <f>BB30/1000+AX30</f>
        <v>0</v>
      </c>
      <c r="BA30" s="2" t="str">
        <f>AY30</f>
        <v>Equipe 24</v>
      </c>
      <c r="BB30" s="4">
        <f t="shared" si="17"/>
        <v>0</v>
      </c>
      <c r="BC30" s="2">
        <f t="shared" si="18"/>
        <v>0</v>
      </c>
    </row>
    <row r="31" spans="2:57" ht="16.5" customHeight="1" thickBot="1">
      <c r="B31" s="1" t="str">
        <f>B5</f>
        <v>Equipe 1</v>
      </c>
      <c r="C31" s="5">
        <v>0</v>
      </c>
      <c r="D31" s="5">
        <v>2</v>
      </c>
      <c r="E31" s="1" t="str">
        <f>E6</f>
        <v>Equipe 4</v>
      </c>
      <c r="G31" s="7" t="str">
        <f>G5</f>
        <v>Equipe 5</v>
      </c>
      <c r="H31" s="5">
        <v>3</v>
      </c>
      <c r="I31" s="5">
        <v>1</v>
      </c>
      <c r="J31" s="7" t="str">
        <f>J6</f>
        <v>Equipe 8</v>
      </c>
      <c r="L31" s="8" t="str">
        <f>L5</f>
        <v>Equipe 9</v>
      </c>
      <c r="M31" s="5"/>
      <c r="N31" s="5"/>
      <c r="O31" s="8" t="str">
        <f>O6</f>
        <v>Equipe 12</v>
      </c>
      <c r="Q31" s="5"/>
      <c r="R31" s="5"/>
      <c r="S31" s="5"/>
      <c r="T31" s="5"/>
      <c r="V31" s="5"/>
      <c r="W31" s="5"/>
      <c r="X31" s="5"/>
      <c r="Y31" s="5"/>
      <c r="AA31" s="5"/>
      <c r="AB31" s="5"/>
      <c r="AC31" s="5"/>
      <c r="AD31" s="5"/>
      <c r="AF31" s="5"/>
      <c r="AG31" s="5"/>
      <c r="AH31" s="5"/>
      <c r="AI31" s="5"/>
      <c r="AK31" s="5"/>
      <c r="AL31" s="5"/>
      <c r="AM31" s="5"/>
      <c r="AN31" s="5"/>
      <c r="AQ31" s="9"/>
      <c r="AR31" s="10" t="s">
        <v>18</v>
      </c>
      <c r="AS31" s="10" t="s">
        <v>19</v>
      </c>
      <c r="AT31" s="10" t="s">
        <v>20</v>
      </c>
      <c r="AU31" s="10" t="s">
        <v>21</v>
      </c>
      <c r="AV31" s="10" t="s">
        <v>22</v>
      </c>
      <c r="AW31" s="11" t="s">
        <v>23</v>
      </c>
      <c r="AX31" s="21" t="s">
        <v>24</v>
      </c>
      <c r="AZ31" s="2" t="s">
        <v>29</v>
      </c>
      <c r="BB31" s="2" t="s">
        <v>25</v>
      </c>
      <c r="BC31" s="2" t="s">
        <v>28</v>
      </c>
      <c r="BD31" s="2" t="s">
        <v>26</v>
      </c>
      <c r="BE31" s="2" t="s">
        <v>27</v>
      </c>
    </row>
    <row r="32" spans="2:57" ht="16.5" customHeight="1">
      <c r="B32" s="6"/>
      <c r="C32" s="6"/>
      <c r="D32" s="6"/>
      <c r="E32" s="6"/>
      <c r="G32" s="6"/>
      <c r="H32" s="6"/>
      <c r="I32" s="6"/>
      <c r="L32" s="6"/>
      <c r="M32" s="6"/>
      <c r="N32" s="6"/>
      <c r="O32" s="6"/>
      <c r="Q32" s="6"/>
      <c r="R32" s="6"/>
      <c r="S32" s="6"/>
      <c r="T32" s="6"/>
      <c r="V32" s="6"/>
      <c r="W32" s="6"/>
      <c r="X32" s="6"/>
      <c r="Y32" s="6"/>
      <c r="AA32" s="6"/>
      <c r="AB32" s="6"/>
      <c r="AC32" s="6"/>
      <c r="AD32" s="6"/>
      <c r="AF32" s="6"/>
      <c r="AG32" s="6"/>
      <c r="AH32" s="6"/>
      <c r="AI32" s="6"/>
      <c r="AK32" s="6"/>
      <c r="AL32" s="6"/>
      <c r="AM32" s="6"/>
      <c r="AN32" s="6"/>
      <c r="AP32" s="27" t="s">
        <v>66</v>
      </c>
      <c r="AQ32" s="12" t="str">
        <f>AF5</f>
        <v>Equipe 25</v>
      </c>
      <c r="AR32" s="13"/>
      <c r="AS32" s="14"/>
      <c r="AT32" s="14"/>
      <c r="AU32" s="13"/>
      <c r="AV32" s="14"/>
      <c r="AW32" s="15"/>
      <c r="AX32" s="22">
        <f>SUM(AR32:AW32)</f>
        <v>0</v>
      </c>
      <c r="AY32" s="2" t="str">
        <f>AQ32</f>
        <v>Equipe 25</v>
      </c>
      <c r="AZ32" s="2">
        <f>BB32/1000+AX32</f>
        <v>0</v>
      </c>
      <c r="BA32" s="2" t="str">
        <f>AY32</f>
        <v>Equipe 25</v>
      </c>
      <c r="BB32" s="4">
        <f>BD32-BE32+BC32</f>
        <v>0</v>
      </c>
      <c r="BC32" s="2">
        <f>BD32/1000+BE32/10000000</f>
        <v>0</v>
      </c>
    </row>
    <row r="33" spans="1:57" ht="16.5" customHeight="1">
      <c r="C33" s="2" t="s">
        <v>30</v>
      </c>
      <c r="D33" s="2" t="s">
        <v>31</v>
      </c>
      <c r="H33" s="2" t="s">
        <v>30</v>
      </c>
      <c r="I33" s="2" t="s">
        <v>31</v>
      </c>
      <c r="M33" s="2" t="s">
        <v>30</v>
      </c>
      <c r="N33" s="2" t="s">
        <v>31</v>
      </c>
      <c r="AP33" s="27"/>
      <c r="AQ33" s="12" t="str">
        <f>AI5</f>
        <v>Equipe 26</v>
      </c>
      <c r="AR33" s="14"/>
      <c r="AS33" s="13"/>
      <c r="AT33" s="14"/>
      <c r="AU33" s="13"/>
      <c r="AV33" s="13"/>
      <c r="AW33" s="16"/>
      <c r="AX33" s="22">
        <f t="shared" ref="AX33:AX35" si="19">SUM(AR33:AW33)</f>
        <v>0</v>
      </c>
      <c r="AY33" s="2" t="str">
        <f>AQ33</f>
        <v>Equipe 26</v>
      </c>
      <c r="AZ33" s="2">
        <f>BB33/1000+AX33</f>
        <v>0</v>
      </c>
      <c r="BA33" s="2" t="str">
        <f>AY33</f>
        <v>Equipe 26</v>
      </c>
      <c r="BB33" s="4">
        <f t="shared" ref="BB33:BB35" si="20">BD33-BE33+BC33</f>
        <v>0</v>
      </c>
      <c r="BC33" s="2">
        <f>BD33/1000+BE33/10000000</f>
        <v>0</v>
      </c>
    </row>
    <row r="34" spans="1:57" ht="16.5" customHeight="1">
      <c r="A34" s="2">
        <v>1</v>
      </c>
      <c r="B34" s="2" t="str">
        <f>VLOOKUP(LARGE(AZ2:BA5,1),AZ2:BA5,2,FALSE)</f>
        <v>Equipe 4</v>
      </c>
      <c r="C34" s="2">
        <f>VLOOKUP(LARGE(AZ2:AZ5,1),AZ2:AZ5,1,FALSE)</f>
        <v>14.006009000300001</v>
      </c>
      <c r="D34" s="3">
        <f>VLOOKUP(LARGE(AZ2:AZ5,1),AZ2:BB5,3,FALSE)</f>
        <v>6.0090003000000003</v>
      </c>
      <c r="F34" s="2">
        <v>1</v>
      </c>
      <c r="G34" s="2" t="str">
        <f>VLOOKUP(LARGE(AZ7:BA10,1),AZ7:BA10,2,FALSE)</f>
        <v>Equipe 5</v>
      </c>
      <c r="H34" s="3">
        <f>VLOOKUP(LARGE(AZ7:AZ10,1),AZ7:AZ10,1,FALSE)</f>
        <v>12.0050110006</v>
      </c>
      <c r="I34" s="3">
        <f>VLOOKUP(LARGE(AZ7:AZ10,1),AZ5:BB10,3,FALSE)</f>
        <v>5.0110006</v>
      </c>
      <c r="K34" s="2">
        <v>1</v>
      </c>
      <c r="L34" s="2" t="str">
        <f>VLOOKUP(LARGE(AZ12:BA15,1),AZ12:BA15,2,FALSE)</f>
        <v>Equipe 9</v>
      </c>
      <c r="M34" s="26">
        <f>VLOOKUP(LARGE(AZ12:AZ15,1),AZ12:AZ15,1,FALSE)</f>
        <v>1</v>
      </c>
      <c r="N34" s="3">
        <f>VLOOKUP(LARGE(AZ12:AZ15,1),AZ12:BB15,3,FALSE)</f>
        <v>0</v>
      </c>
      <c r="AP34" s="27"/>
      <c r="AQ34" s="12" t="str">
        <f>AF6</f>
        <v>Equipe 27</v>
      </c>
      <c r="AR34" s="13"/>
      <c r="AS34" s="14"/>
      <c r="AT34" s="13"/>
      <c r="AU34" s="14"/>
      <c r="AV34" s="14"/>
      <c r="AW34" s="15"/>
      <c r="AX34" s="22">
        <f t="shared" si="19"/>
        <v>0</v>
      </c>
      <c r="AY34" s="2" t="str">
        <f>AQ34</f>
        <v>Equipe 27</v>
      </c>
      <c r="AZ34" s="2">
        <f>BB34/1000+AX34</f>
        <v>0</v>
      </c>
      <c r="BA34" s="2" t="str">
        <f>AY34</f>
        <v>Equipe 27</v>
      </c>
      <c r="BB34" s="4">
        <f t="shared" si="20"/>
        <v>0</v>
      </c>
      <c r="BC34" s="2">
        <f t="shared" ref="BC34:BC35" si="21">BD34/1000+BE34/10000000</f>
        <v>0</v>
      </c>
    </row>
    <row r="35" spans="1:57" ht="16.5" customHeight="1" thickBot="1">
      <c r="A35" s="2">
        <v>2</v>
      </c>
      <c r="B35" s="2" t="str">
        <f>VLOOKUP(LARGE(AZ2:BA5,2),AZ2:BA5,2,FALSE)</f>
        <v>Equipe 2</v>
      </c>
      <c r="C35" s="2">
        <f>VLOOKUP(LARGE(AZ2:AZ5,2),AZ2:AZ5,1,FALSE)</f>
        <v>7.0000080008000003</v>
      </c>
      <c r="D35" s="3">
        <f>VLOOKUP(LARGE(AZ2:AZ5,2),AZ2:BB5,3,FALSE)</f>
        <v>8.0008000000000006E-3</v>
      </c>
      <c r="F35" s="2">
        <v>2</v>
      </c>
      <c r="G35" s="2" t="str">
        <f>VLOOKUP(LARGE(AZ7:BA10,2),AZ7:BA10,2,FALSE)</f>
        <v>Equipe 7</v>
      </c>
      <c r="H35" s="3">
        <f>VLOOKUP(LARGE(AZ7:AZ10,2),AZ7:AZ10,1,FALSE)</f>
        <v>10.0030120009</v>
      </c>
      <c r="I35" s="3">
        <f>VLOOKUP(LARGE(AZ7:AZ10,2),AZ5:BB10,3,FALSE)</f>
        <v>3.0120008999999999</v>
      </c>
      <c r="K35" s="2">
        <v>2</v>
      </c>
      <c r="L35" s="2" t="str">
        <f>VLOOKUP(LARGE(AZ12:BA15,2),AZ12:BA15,2,FALSE)</f>
        <v>Equipe 10</v>
      </c>
      <c r="M35" s="26">
        <f>VLOOKUP(LARGE(AZ12:AZ15,2),AZ12:AZ15,1,FALSE)</f>
        <v>0.99999999989999999</v>
      </c>
      <c r="N35" s="3">
        <f>VLOOKUP(LARGE(AZ12:AZ15,2),AZ12:BB15,3,FALSE)</f>
        <v>0</v>
      </c>
      <c r="AP35" s="27"/>
      <c r="AQ35" s="17" t="str">
        <f>AI6</f>
        <v>Equipe 28</v>
      </c>
      <c r="AR35" s="18"/>
      <c r="AS35" s="19"/>
      <c r="AT35" s="19"/>
      <c r="AU35" s="18"/>
      <c r="AV35" s="19"/>
      <c r="AW35" s="20"/>
      <c r="AX35" s="23">
        <f t="shared" si="19"/>
        <v>0</v>
      </c>
      <c r="AY35" s="2" t="str">
        <f>AQ35</f>
        <v>Equipe 28</v>
      </c>
      <c r="AZ35" s="2">
        <f>BB35/1000+AX35</f>
        <v>0</v>
      </c>
      <c r="BA35" s="2" t="str">
        <f>AY35</f>
        <v>Equipe 28</v>
      </c>
      <c r="BB35" s="4">
        <f t="shared" si="20"/>
        <v>0</v>
      </c>
      <c r="BC35" s="2">
        <f t="shared" si="21"/>
        <v>0</v>
      </c>
    </row>
    <row r="36" spans="1:57" ht="16.5" customHeight="1">
      <c r="A36" s="2">
        <v>3</v>
      </c>
      <c r="B36" s="2" t="str">
        <f>VLOOKUP(LARGE(AZ2:BA5,3),AZ2:BA5,2,FALSE)</f>
        <v>Equipe 1</v>
      </c>
      <c r="C36" s="2">
        <f>VLOOKUP(LARGE(AZ2:AZ5,3),AZ2:AZ5,1,FALSE)</f>
        <v>6.9980050007000001</v>
      </c>
      <c r="D36" s="3">
        <f>VLOOKUP(LARGE(AZ2:AZ5,3),AZ2:BB5,3,FALSE)</f>
        <v>-1.9949992999999999</v>
      </c>
      <c r="F36" s="2">
        <v>3</v>
      </c>
      <c r="G36" s="2" t="str">
        <f>VLOOKUP(LARGE(AZ7:BA10,3),AZ7:BA10,2,FALSE)</f>
        <v>Equipe 8</v>
      </c>
      <c r="H36" s="3">
        <f>VLOOKUP(LARGE(AZ7:AZ10,3),AZ7:AZ10,1,FALSE)</f>
        <v>9.0010070005999996</v>
      </c>
      <c r="I36" s="3">
        <f>VLOOKUP(LARGE(AZ7:AZ10,3),AZ5:BB10,3,FALSE)</f>
        <v>1.0070006</v>
      </c>
      <c r="K36" s="2">
        <v>3</v>
      </c>
      <c r="L36" s="2" t="str">
        <f>VLOOKUP(LARGE(AZ12:BA15,3),AZ12:BA15,2,FALSE)</f>
        <v>Equipe 11</v>
      </c>
      <c r="M36" s="26">
        <f>VLOOKUP(LARGE(AZ12:AZ15,3),AZ12:AZ15,1,FALSE)</f>
        <v>0.99999999979999998</v>
      </c>
      <c r="N36" s="3">
        <f>VLOOKUP(LARGE(AZ12:AZ15,3),AZ12:BB15,3,FALSE)</f>
        <v>0</v>
      </c>
      <c r="AQ36" s="9"/>
      <c r="AR36" s="10" t="s">
        <v>18</v>
      </c>
      <c r="AS36" s="10" t="s">
        <v>19</v>
      </c>
      <c r="AT36" s="10" t="s">
        <v>20</v>
      </c>
      <c r="AU36" s="10" t="s">
        <v>21</v>
      </c>
      <c r="AV36" s="10" t="s">
        <v>22</v>
      </c>
      <c r="AW36" s="11" t="s">
        <v>23</v>
      </c>
      <c r="AX36" s="21" t="s">
        <v>24</v>
      </c>
      <c r="AZ36" s="2" t="s">
        <v>29</v>
      </c>
      <c r="BB36" s="2" t="s">
        <v>25</v>
      </c>
      <c r="BC36" s="2" t="s">
        <v>28</v>
      </c>
      <c r="BD36" s="2" t="s">
        <v>26</v>
      </c>
      <c r="BE36" s="2" t="s">
        <v>27</v>
      </c>
    </row>
    <row r="37" spans="1:57" ht="16.5" customHeight="1">
      <c r="A37" s="2">
        <v>4</v>
      </c>
      <c r="B37" s="2" t="str">
        <f>VLOOKUP(LARGE(AZ2:BA5,4),AZ2:BA5,2,FALSE)</f>
        <v>Equipe 3</v>
      </c>
      <c r="C37" s="2">
        <f>VLOOKUP(LARGE(AZ2:AZ5,4),AZ2:AZ5,1,FALSE)</f>
        <v>4.9960070010999997</v>
      </c>
      <c r="D37" s="3">
        <f>VLOOKUP(LARGE(AZ2:AZ5,4),AZ2:BB5,3,FALSE)</f>
        <v>-3.9929988999999999</v>
      </c>
      <c r="F37" s="2">
        <v>4</v>
      </c>
      <c r="G37" s="2" t="str">
        <f>VLOOKUP(LARGE(AZ7:BA10,4),AZ7:BA10,2,FALSE)</f>
        <v>Equipe 6</v>
      </c>
      <c r="H37" s="3">
        <f>VLOOKUP(LARGE(AZ7:AZ10,4),AZ7:AZ10,1,FALSE)</f>
        <v>1.9910030012</v>
      </c>
      <c r="I37" s="3">
        <f>VLOOKUP(LARGE(AZ7:AZ10,4),AZ5:BB10,3,FALSE)</f>
        <v>-8.9969988000000001</v>
      </c>
      <c r="K37" s="2">
        <v>4</v>
      </c>
      <c r="L37" s="2" t="str">
        <f>VLOOKUP(LARGE(AZ12:BA15,4),AZ12:BA15,2,FALSE)</f>
        <v>Equipe 12</v>
      </c>
      <c r="M37" s="26">
        <f>VLOOKUP(LARGE(AZ12:AZ15,4),AZ12:AZ15,1,FALSE)</f>
        <v>0.99999999969999998</v>
      </c>
      <c r="N37" s="3">
        <f>VLOOKUP(LARGE(AZ12:AZ15,4),AZ12:BB15,3,FALSE)</f>
        <v>0</v>
      </c>
      <c r="AP37" s="27" t="s">
        <v>67</v>
      </c>
      <c r="AQ37" s="12" t="str">
        <f>AK5</f>
        <v>Equipe 29</v>
      </c>
      <c r="AR37" s="13"/>
      <c r="AS37" s="14"/>
      <c r="AT37" s="14"/>
      <c r="AU37" s="13"/>
      <c r="AV37" s="14"/>
      <c r="AW37" s="15"/>
      <c r="AX37" s="22">
        <f>SUM(AR37:AW37)</f>
        <v>0</v>
      </c>
      <c r="AY37" s="2" t="str">
        <f>AQ37</f>
        <v>Equipe 29</v>
      </c>
      <c r="AZ37" s="2">
        <f>BB37/1000+AX37</f>
        <v>0</v>
      </c>
      <c r="BA37" s="2" t="str">
        <f>AY37</f>
        <v>Equipe 29</v>
      </c>
      <c r="BB37" s="4">
        <f>BD37-BE37+BC37</f>
        <v>0</v>
      </c>
      <c r="BC37" s="2">
        <f>BD37/1000+BE37/10000000</f>
        <v>0</v>
      </c>
    </row>
    <row r="38" spans="1:57" ht="16.5" customHeight="1">
      <c r="AP38" s="27"/>
      <c r="AQ38" s="12" t="str">
        <f>AN5</f>
        <v>Equipe 30</v>
      </c>
      <c r="AR38" s="14"/>
      <c r="AS38" s="13"/>
      <c r="AT38" s="14"/>
      <c r="AU38" s="13"/>
      <c r="AV38" s="13"/>
      <c r="AW38" s="16"/>
      <c r="AX38" s="22">
        <f t="shared" ref="AX38:AX40" si="22">SUM(AR38:AW38)</f>
        <v>0</v>
      </c>
      <c r="AY38" s="2" t="str">
        <f>AQ38</f>
        <v>Equipe 30</v>
      </c>
      <c r="AZ38" s="2">
        <f>BB38/1000+AX38</f>
        <v>0</v>
      </c>
      <c r="BA38" s="2" t="str">
        <f>AY38</f>
        <v>Equipe 30</v>
      </c>
      <c r="BB38" s="4">
        <f t="shared" ref="BB38:BB40" si="23">BD38-BE38+BC38</f>
        <v>0</v>
      </c>
      <c r="BC38" s="2">
        <f>BD38/1000+BE38/10000000</f>
        <v>0</v>
      </c>
    </row>
    <row r="39" spans="1:57" ht="16.5" customHeight="1">
      <c r="AP39" s="27"/>
      <c r="AQ39" s="12" t="str">
        <f>AK6</f>
        <v>Equipe 31</v>
      </c>
      <c r="AR39" s="13"/>
      <c r="AS39" s="14"/>
      <c r="AT39" s="13"/>
      <c r="AU39" s="14"/>
      <c r="AV39" s="14"/>
      <c r="AW39" s="15"/>
      <c r="AX39" s="22">
        <f t="shared" si="22"/>
        <v>0</v>
      </c>
      <c r="AY39" s="2" t="str">
        <f>AQ39</f>
        <v>Equipe 31</v>
      </c>
      <c r="AZ39" s="2">
        <f>BB39/1000+AX39</f>
        <v>0</v>
      </c>
      <c r="BA39" s="2" t="str">
        <f>AY39</f>
        <v>Equipe 31</v>
      </c>
      <c r="BB39" s="4">
        <f t="shared" si="23"/>
        <v>0</v>
      </c>
      <c r="BC39" s="2">
        <f t="shared" ref="BC39:BC40" si="24">BD39/1000+BE39/10000000</f>
        <v>0</v>
      </c>
    </row>
    <row r="40" spans="1:57" ht="16.5" customHeight="1" thickBot="1">
      <c r="AP40" s="27"/>
      <c r="AQ40" s="17" t="str">
        <f>AN6</f>
        <v>Equipe 32</v>
      </c>
      <c r="AR40" s="18"/>
      <c r="AS40" s="19"/>
      <c r="AT40" s="19"/>
      <c r="AU40" s="18"/>
      <c r="AV40" s="19"/>
      <c r="AW40" s="20"/>
      <c r="AX40" s="23">
        <f t="shared" si="22"/>
        <v>0</v>
      </c>
      <c r="AY40" s="2" t="str">
        <f>AQ40</f>
        <v>Equipe 32</v>
      </c>
      <c r="AZ40" s="2">
        <f>BB40/1000+AX40</f>
        <v>0</v>
      </c>
      <c r="BA40" s="2" t="str">
        <f>AY40</f>
        <v>Equipe 32</v>
      </c>
      <c r="BB40" s="4">
        <f t="shared" si="23"/>
        <v>0</v>
      </c>
      <c r="BC40" s="2">
        <f t="shared" si="24"/>
        <v>0</v>
      </c>
    </row>
    <row r="41" spans="1:57" ht="16.5" customHeight="1"/>
    <row r="42" spans="1:57" ht="16.5" customHeight="1"/>
    <row r="43" spans="1:57" ht="16.5" customHeight="1"/>
    <row r="44" spans="1:57" ht="16.5" customHeight="1"/>
    <row r="45" spans="1:57" ht="16.5" customHeight="1"/>
    <row r="46" spans="1:57" ht="16.5" customHeight="1"/>
    <row r="47" spans="1:57" ht="16.5" customHeight="1"/>
    <row r="48" spans="1:5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</sheetData>
  <mergeCells count="112">
    <mergeCell ref="V9:Y9"/>
    <mergeCell ref="AA9:AD9"/>
    <mergeCell ref="AF9:AI9"/>
    <mergeCell ref="AK9:AN9"/>
    <mergeCell ref="V3:Y3"/>
    <mergeCell ref="AA3:AD3"/>
    <mergeCell ref="AF3:AI3"/>
    <mergeCell ref="AK3:AN3"/>
    <mergeCell ref="V4:Y4"/>
    <mergeCell ref="AA4:AD4"/>
    <mergeCell ref="C1:D2"/>
    <mergeCell ref="H1:I2"/>
    <mergeCell ref="AL1:AM2"/>
    <mergeCell ref="AG1:AH2"/>
    <mergeCell ref="AB1:AC2"/>
    <mergeCell ref="W1:X2"/>
    <mergeCell ref="R1:S2"/>
    <mergeCell ref="M1:N2"/>
    <mergeCell ref="V8:Y8"/>
    <mergeCell ref="AA8:AD8"/>
    <mergeCell ref="AF8:AI8"/>
    <mergeCell ref="AK8:AN8"/>
    <mergeCell ref="G4:J4"/>
    <mergeCell ref="G8:J8"/>
    <mergeCell ref="AK14:AN14"/>
    <mergeCell ref="V28:Y28"/>
    <mergeCell ref="AA28:AD28"/>
    <mergeCell ref="AF28:AI28"/>
    <mergeCell ref="AK28:AN28"/>
    <mergeCell ref="V29:Y29"/>
    <mergeCell ref="AA29:AD29"/>
    <mergeCell ref="AF29:AI29"/>
    <mergeCell ref="AK29:AN29"/>
    <mergeCell ref="V23:Y23"/>
    <mergeCell ref="AA23:AD23"/>
    <mergeCell ref="AF23:AI23"/>
    <mergeCell ref="AK23:AN23"/>
    <mergeCell ref="V24:Y24"/>
    <mergeCell ref="AA24:AD24"/>
    <mergeCell ref="AF24:AI24"/>
    <mergeCell ref="AK24:AN24"/>
    <mergeCell ref="L29:O29"/>
    <mergeCell ref="Q29:T29"/>
    <mergeCell ref="L18:O18"/>
    <mergeCell ref="Q18:T18"/>
    <mergeCell ref="L19:O19"/>
    <mergeCell ref="Q19:T19"/>
    <mergeCell ref="L23:O23"/>
    <mergeCell ref="Q23:T23"/>
    <mergeCell ref="L9:O9"/>
    <mergeCell ref="Q9:T9"/>
    <mergeCell ref="L13:O13"/>
    <mergeCell ref="Q13:T13"/>
    <mergeCell ref="L14:O14"/>
    <mergeCell ref="Q14:T14"/>
    <mergeCell ref="G18:J18"/>
    <mergeCell ref="G19:J19"/>
    <mergeCell ref="G23:J23"/>
    <mergeCell ref="AF4:AI4"/>
    <mergeCell ref="AK4:AN4"/>
    <mergeCell ref="L24:O24"/>
    <mergeCell ref="Q24:T24"/>
    <mergeCell ref="L28:O28"/>
    <mergeCell ref="Q28:T28"/>
    <mergeCell ref="V18:Y18"/>
    <mergeCell ref="AA18:AD18"/>
    <mergeCell ref="AF18:AI18"/>
    <mergeCell ref="AK18:AN18"/>
    <mergeCell ref="V19:Y19"/>
    <mergeCell ref="AA19:AD19"/>
    <mergeCell ref="AF19:AI19"/>
    <mergeCell ref="AK19:AN19"/>
    <mergeCell ref="V13:Y13"/>
    <mergeCell ref="AA13:AD13"/>
    <mergeCell ref="AF13:AI13"/>
    <mergeCell ref="AK13:AN13"/>
    <mergeCell ref="V14:Y14"/>
    <mergeCell ref="AA14:AD14"/>
    <mergeCell ref="AF14:AI14"/>
    <mergeCell ref="G9:J9"/>
    <mergeCell ref="G13:J13"/>
    <mergeCell ref="G14:J14"/>
    <mergeCell ref="L3:O3"/>
    <mergeCell ref="Q3:T3"/>
    <mergeCell ref="L4:O4"/>
    <mergeCell ref="Q4:T4"/>
    <mergeCell ref="L8:O8"/>
    <mergeCell ref="Q8:T8"/>
    <mergeCell ref="AP2:AP5"/>
    <mergeCell ref="AP7:AP10"/>
    <mergeCell ref="AP12:AP15"/>
    <mergeCell ref="AP17:AP20"/>
    <mergeCell ref="AP22:AP25"/>
    <mergeCell ref="AP27:AP30"/>
    <mergeCell ref="AP32:AP35"/>
    <mergeCell ref="AP37:AP40"/>
    <mergeCell ref="B29:E29"/>
    <mergeCell ref="B8:E8"/>
    <mergeCell ref="B13:E13"/>
    <mergeCell ref="B18:E18"/>
    <mergeCell ref="B23:E23"/>
    <mergeCell ref="B28:E28"/>
    <mergeCell ref="B4:E4"/>
    <mergeCell ref="B3:E3"/>
    <mergeCell ref="B9:E9"/>
    <mergeCell ref="B14:E14"/>
    <mergeCell ref="B19:E19"/>
    <mergeCell ref="B24:E24"/>
    <mergeCell ref="G24:J24"/>
    <mergeCell ref="G28:J28"/>
    <mergeCell ref="G29:J29"/>
    <mergeCell ref="G3:J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Roméo</dc:creator>
  <cp:lastModifiedBy>Information Technology Services</cp:lastModifiedBy>
  <dcterms:created xsi:type="dcterms:W3CDTF">2010-07-09T20:48:22Z</dcterms:created>
  <dcterms:modified xsi:type="dcterms:W3CDTF">2010-07-13T09:29:01Z</dcterms:modified>
</cp:coreProperties>
</file>