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7305" windowWidth="28860" windowHeight="7350"/>
  </bookViews>
  <sheets>
    <sheet name="Calcul" sheetId="5" r:id="rId1"/>
  </sheets>
  <definedNames>
    <definedName name="Ages_possibles">Calcul!$I$52:$I$160</definedName>
    <definedName name="_xlnm.Print_Area" localSheetId="0">Calcul!$A$1:$H$47</definedName>
  </definedNames>
  <calcPr calcId="125725"/>
</workbook>
</file>

<file path=xl/calcChain.xml><?xml version="1.0" encoding="utf-8"?>
<calcChain xmlns="http://schemas.openxmlformats.org/spreadsheetml/2006/main">
  <c r="H37" i="5"/>
  <c r="T52"/>
  <c r="T53" s="1"/>
  <c r="T54" s="1"/>
  <c r="T55" s="1"/>
  <c r="T56" s="1"/>
  <c r="T57" s="1"/>
  <c r="T58" s="1"/>
  <c r="T59" s="1"/>
  <c r="T60" s="1"/>
  <c r="T61" s="1"/>
  <c r="T62" s="1"/>
  <c r="T63" s="1"/>
  <c r="T64" s="1"/>
  <c r="T65" s="1"/>
  <c r="T66" s="1"/>
  <c r="T67" s="1"/>
  <c r="T68" s="1"/>
  <c r="T69" s="1"/>
  <c r="T70" s="1"/>
  <c r="T71" s="1"/>
  <c r="T72" s="1"/>
  <c r="T73" s="1"/>
  <c r="T74" s="1"/>
  <c r="T75" s="1"/>
  <c r="T76" s="1"/>
  <c r="T77" s="1"/>
  <c r="T78" s="1"/>
  <c r="T79" s="1"/>
  <c r="T80" s="1"/>
  <c r="T81" s="1"/>
  <c r="T82" s="1"/>
  <c r="T83" s="1"/>
  <c r="T84" s="1"/>
  <c r="T85" s="1"/>
  <c r="T86" s="1"/>
  <c r="T87" s="1"/>
  <c r="T88" s="1"/>
  <c r="T89" s="1"/>
  <c r="T90" s="1"/>
  <c r="T91" s="1"/>
  <c r="T92" s="1"/>
  <c r="T93" s="1"/>
  <c r="T94" s="1"/>
  <c r="T95" s="1"/>
  <c r="T96" s="1"/>
  <c r="T97" s="1"/>
  <c r="T98" s="1"/>
  <c r="T99" s="1"/>
  <c r="T100" s="1"/>
  <c r="T101" s="1"/>
  <c r="T102" s="1"/>
  <c r="T103" s="1"/>
  <c r="T104" s="1"/>
  <c r="T105" s="1"/>
  <c r="T106" s="1"/>
  <c r="T107" s="1"/>
  <c r="T108" s="1"/>
  <c r="T109" s="1"/>
  <c r="T110" s="1"/>
  <c r="T111" s="1"/>
  <c r="T112" s="1"/>
  <c r="T113" s="1"/>
  <c r="T114" s="1"/>
  <c r="T115" s="1"/>
  <c r="T116" s="1"/>
  <c r="T117" s="1"/>
  <c r="T118" s="1"/>
  <c r="T119" s="1"/>
  <c r="T120" s="1"/>
  <c r="T121" s="1"/>
  <c r="T122" s="1"/>
  <c r="T123" s="1"/>
  <c r="T124" s="1"/>
  <c r="T125" s="1"/>
  <c r="T126" s="1"/>
  <c r="T127" s="1"/>
  <c r="T128" s="1"/>
  <c r="T129" s="1"/>
  <c r="T130" s="1"/>
  <c r="T131" s="1"/>
  <c r="T132" s="1"/>
  <c r="T133" s="1"/>
  <c r="T134" s="1"/>
  <c r="T135" s="1"/>
  <c r="T136" s="1"/>
  <c r="T137" s="1"/>
  <c r="T138" s="1"/>
  <c r="T139" s="1"/>
  <c r="T140" s="1"/>
  <c r="T141" s="1"/>
  <c r="T142" s="1"/>
  <c r="T143" s="1"/>
  <c r="T144" s="1"/>
  <c r="T145" s="1"/>
  <c r="T146" s="1"/>
  <c r="T147" s="1"/>
  <c r="T148" s="1"/>
  <c r="T149" s="1"/>
  <c r="T150" s="1"/>
  <c r="T151" s="1"/>
  <c r="T152" s="1"/>
  <c r="T153" s="1"/>
  <c r="T154" s="1"/>
  <c r="T155" s="1"/>
  <c r="T156" s="1"/>
  <c r="T157" s="1"/>
  <c r="T158" s="1"/>
  <c r="T159" s="1"/>
  <c r="T160" s="1"/>
  <c r="L13" l="1"/>
  <c r="B21"/>
  <c r="B22"/>
  <c r="B23"/>
  <c r="B24"/>
  <c r="B25"/>
  <c r="B26"/>
  <c r="B27"/>
  <c r="B28"/>
  <c r="B29"/>
  <c r="B20"/>
  <c r="M13" l="1"/>
  <c r="J21"/>
  <c r="Q21" s="1"/>
  <c r="R21" s="1"/>
  <c r="J22"/>
  <c r="Q22" s="1"/>
  <c r="R22" s="1"/>
  <c r="J23"/>
  <c r="Q23" s="1"/>
  <c r="R23" s="1"/>
  <c r="J24"/>
  <c r="Q24" s="1"/>
  <c r="R24" s="1"/>
  <c r="J25"/>
  <c r="Q25" s="1"/>
  <c r="R25" s="1"/>
  <c r="J26"/>
  <c r="Q26" s="1"/>
  <c r="R26" s="1"/>
  <c r="J27"/>
  <c r="Q27" s="1"/>
  <c r="R27" s="1"/>
  <c r="J28"/>
  <c r="Q28" s="1"/>
  <c r="R28" s="1"/>
  <c r="J29"/>
  <c r="Q29" s="1"/>
  <c r="R29" s="1"/>
  <c r="J20"/>
  <c r="K52" l="1"/>
  <c r="K76"/>
  <c r="I54"/>
  <c r="Q54" s="1"/>
  <c r="R54" s="1"/>
  <c r="I56"/>
  <c r="Q56" s="1"/>
  <c r="R56" s="1"/>
  <c r="I58"/>
  <c r="Q58" s="1"/>
  <c r="R58" s="1"/>
  <c r="I60"/>
  <c r="Q60" s="1"/>
  <c r="R60" s="1"/>
  <c r="I62"/>
  <c r="Q62" s="1"/>
  <c r="R62" s="1"/>
  <c r="I64"/>
  <c r="Q64" s="1"/>
  <c r="R64" s="1"/>
  <c r="I66"/>
  <c r="Q66" s="1"/>
  <c r="R66" s="1"/>
  <c r="I68"/>
  <c r="Q68" s="1"/>
  <c r="R68" s="1"/>
  <c r="I70"/>
  <c r="Q70" s="1"/>
  <c r="R70" s="1"/>
  <c r="I72"/>
  <c r="Q72" s="1"/>
  <c r="R72" s="1"/>
  <c r="I74"/>
  <c r="Q74" s="1"/>
  <c r="R74" s="1"/>
  <c r="I76"/>
  <c r="Q76" s="1"/>
  <c r="R76" s="1"/>
  <c r="I78"/>
  <c r="Q78" s="1"/>
  <c r="R78" s="1"/>
  <c r="I80"/>
  <c r="Q80" s="1"/>
  <c r="R80" s="1"/>
  <c r="I82"/>
  <c r="Q82" s="1"/>
  <c r="R82" s="1"/>
  <c r="I84"/>
  <c r="Q84" s="1"/>
  <c r="R84" s="1"/>
  <c r="I86"/>
  <c r="Q86" s="1"/>
  <c r="R86" s="1"/>
  <c r="I88"/>
  <c r="Q88" s="1"/>
  <c r="R88" s="1"/>
  <c r="I90"/>
  <c r="Q90" s="1"/>
  <c r="R90" s="1"/>
  <c r="I92"/>
  <c r="Q92" s="1"/>
  <c r="R92" s="1"/>
  <c r="I94"/>
  <c r="Q94" s="1"/>
  <c r="R94" s="1"/>
  <c r="I96"/>
  <c r="Q96" s="1"/>
  <c r="R96" s="1"/>
  <c r="I98"/>
  <c r="Q98" s="1"/>
  <c r="R98" s="1"/>
  <c r="I100"/>
  <c r="Q100" s="1"/>
  <c r="R100" s="1"/>
  <c r="I102"/>
  <c r="Q102" s="1"/>
  <c r="R102" s="1"/>
  <c r="I104"/>
  <c r="Q104" s="1"/>
  <c r="R104" s="1"/>
  <c r="I106"/>
  <c r="Q106" s="1"/>
  <c r="R106" s="1"/>
  <c r="I108"/>
  <c r="Q108" s="1"/>
  <c r="R108" s="1"/>
  <c r="I110"/>
  <c r="Q110" s="1"/>
  <c r="R110" s="1"/>
  <c r="I112"/>
  <c r="Q112" s="1"/>
  <c r="R112" s="1"/>
  <c r="I114"/>
  <c r="Q114" s="1"/>
  <c r="R114" s="1"/>
  <c r="I116"/>
  <c r="Q116" s="1"/>
  <c r="R116" s="1"/>
  <c r="I118"/>
  <c r="Q118" s="1"/>
  <c r="R118" s="1"/>
  <c r="I120"/>
  <c r="Q120" s="1"/>
  <c r="R120" s="1"/>
  <c r="I122"/>
  <c r="Q122" s="1"/>
  <c r="R122" s="1"/>
  <c r="I124"/>
  <c r="Q124" s="1"/>
  <c r="R124" s="1"/>
  <c r="I126"/>
  <c r="Q126" s="1"/>
  <c r="R126" s="1"/>
  <c r="I128"/>
  <c r="Q128" s="1"/>
  <c r="R128" s="1"/>
  <c r="I130"/>
  <c r="Q130" s="1"/>
  <c r="R130" s="1"/>
  <c r="I132"/>
  <c r="Q132" s="1"/>
  <c r="R132" s="1"/>
  <c r="I134"/>
  <c r="Q134" s="1"/>
  <c r="R134" s="1"/>
  <c r="I136"/>
  <c r="Q136" s="1"/>
  <c r="R136" s="1"/>
  <c r="I138"/>
  <c r="Q138" s="1"/>
  <c r="R138" s="1"/>
  <c r="I140"/>
  <c r="Q140" s="1"/>
  <c r="R140" s="1"/>
  <c r="I142"/>
  <c r="Q142" s="1"/>
  <c r="R142" s="1"/>
  <c r="I144"/>
  <c r="Q144" s="1"/>
  <c r="R144" s="1"/>
  <c r="I146"/>
  <c r="Q146" s="1"/>
  <c r="R146" s="1"/>
  <c r="I148"/>
  <c r="Q148" s="1"/>
  <c r="R148" s="1"/>
  <c r="I150"/>
  <c r="Q150" s="1"/>
  <c r="R150" s="1"/>
  <c r="I152"/>
  <c r="Q152" s="1"/>
  <c r="R152" s="1"/>
  <c r="I154"/>
  <c r="Q154" s="1"/>
  <c r="R154" s="1"/>
  <c r="I156"/>
  <c r="Q156" s="1"/>
  <c r="R156" s="1"/>
  <c r="I158"/>
  <c r="Q158" s="1"/>
  <c r="R158" s="1"/>
  <c r="I160"/>
  <c r="Q160" s="1"/>
  <c r="R160" s="1"/>
  <c r="I53"/>
  <c r="Q53" s="1"/>
  <c r="R53" s="1"/>
  <c r="I55"/>
  <c r="Q55" s="1"/>
  <c r="R55" s="1"/>
  <c r="I57"/>
  <c r="Q57" s="1"/>
  <c r="R57" s="1"/>
  <c r="I59"/>
  <c r="Q59" s="1"/>
  <c r="R59" s="1"/>
  <c r="I61"/>
  <c r="Q61" s="1"/>
  <c r="R61" s="1"/>
  <c r="I63"/>
  <c r="Q63" s="1"/>
  <c r="R63" s="1"/>
  <c r="I65"/>
  <c r="Q65" s="1"/>
  <c r="R65" s="1"/>
  <c r="I67"/>
  <c r="Q67" s="1"/>
  <c r="R67" s="1"/>
  <c r="I69"/>
  <c r="Q69" s="1"/>
  <c r="R69" s="1"/>
  <c r="I71"/>
  <c r="Q71" s="1"/>
  <c r="R71" s="1"/>
  <c r="I73"/>
  <c r="Q73" s="1"/>
  <c r="R73" s="1"/>
  <c r="I75"/>
  <c r="Q75" s="1"/>
  <c r="R75" s="1"/>
  <c r="I77"/>
  <c r="Q77" s="1"/>
  <c r="R77" s="1"/>
  <c r="I79"/>
  <c r="Q79" s="1"/>
  <c r="R79" s="1"/>
  <c r="I81"/>
  <c r="Q81" s="1"/>
  <c r="R81" s="1"/>
  <c r="I83"/>
  <c r="Q83" s="1"/>
  <c r="R83" s="1"/>
  <c r="I85"/>
  <c r="Q85" s="1"/>
  <c r="R85" s="1"/>
  <c r="I87"/>
  <c r="Q87" s="1"/>
  <c r="R87" s="1"/>
  <c r="I89"/>
  <c r="Q89" s="1"/>
  <c r="R89" s="1"/>
  <c r="I91"/>
  <c r="Q91" s="1"/>
  <c r="R91" s="1"/>
  <c r="I93"/>
  <c r="Q93" s="1"/>
  <c r="R93" s="1"/>
  <c r="I95"/>
  <c r="Q95" s="1"/>
  <c r="R95" s="1"/>
  <c r="I97"/>
  <c r="Q97" s="1"/>
  <c r="R97" s="1"/>
  <c r="I99"/>
  <c r="Q99" s="1"/>
  <c r="R99" s="1"/>
  <c r="I101"/>
  <c r="Q101" s="1"/>
  <c r="R101" s="1"/>
  <c r="I103"/>
  <c r="Q103" s="1"/>
  <c r="R103" s="1"/>
  <c r="I105"/>
  <c r="Q105" s="1"/>
  <c r="R105" s="1"/>
  <c r="I107"/>
  <c r="Q107" s="1"/>
  <c r="R107" s="1"/>
  <c r="I109"/>
  <c r="Q109" s="1"/>
  <c r="R109" s="1"/>
  <c r="I111"/>
  <c r="Q111" s="1"/>
  <c r="R111" s="1"/>
  <c r="I113"/>
  <c r="Q113" s="1"/>
  <c r="R113" s="1"/>
  <c r="I115"/>
  <c r="Q115" s="1"/>
  <c r="R115" s="1"/>
  <c r="I117"/>
  <c r="Q117" s="1"/>
  <c r="R117" s="1"/>
  <c r="I119"/>
  <c r="Q119" s="1"/>
  <c r="R119" s="1"/>
  <c r="I121"/>
  <c r="Q121" s="1"/>
  <c r="R121" s="1"/>
  <c r="I123"/>
  <c r="Q123" s="1"/>
  <c r="R123" s="1"/>
  <c r="I125"/>
  <c r="Q125" s="1"/>
  <c r="R125" s="1"/>
  <c r="I127"/>
  <c r="Q127" s="1"/>
  <c r="R127" s="1"/>
  <c r="I129"/>
  <c r="Q129" s="1"/>
  <c r="R129" s="1"/>
  <c r="I131"/>
  <c r="Q131" s="1"/>
  <c r="R131" s="1"/>
  <c r="I133"/>
  <c r="Q133" s="1"/>
  <c r="R133" s="1"/>
  <c r="I135"/>
  <c r="Q135" s="1"/>
  <c r="R135" s="1"/>
  <c r="I137"/>
  <c r="Q137" s="1"/>
  <c r="R137" s="1"/>
  <c r="I139"/>
  <c r="Q139" s="1"/>
  <c r="R139" s="1"/>
  <c r="I141"/>
  <c r="Q141" s="1"/>
  <c r="R141" s="1"/>
  <c r="I143"/>
  <c r="Q143" s="1"/>
  <c r="R143" s="1"/>
  <c r="I145"/>
  <c r="Q145" s="1"/>
  <c r="R145" s="1"/>
  <c r="I147"/>
  <c r="Q147" s="1"/>
  <c r="R147" s="1"/>
  <c r="I149"/>
  <c r="Q149" s="1"/>
  <c r="R149" s="1"/>
  <c r="I151"/>
  <c r="Q151" s="1"/>
  <c r="R151" s="1"/>
  <c r="I153"/>
  <c r="Q153" s="1"/>
  <c r="R153" s="1"/>
  <c r="I155"/>
  <c r="Q155" s="1"/>
  <c r="R155" s="1"/>
  <c r="I157"/>
  <c r="Q157" s="1"/>
  <c r="R157" s="1"/>
  <c r="I159"/>
  <c r="Q159" s="1"/>
  <c r="R159" s="1"/>
  <c r="I52"/>
  <c r="Q20"/>
  <c r="R20" s="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54"/>
  <c r="K56"/>
  <c r="K58"/>
  <c r="K60"/>
  <c r="K62"/>
  <c r="K64"/>
  <c r="K66"/>
  <c r="K68"/>
  <c r="K70"/>
  <c r="K72"/>
  <c r="K74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20"/>
  <c r="K25"/>
  <c r="K21"/>
  <c r="K28"/>
  <c r="K26"/>
  <c r="K24"/>
  <c r="K22"/>
  <c r="K29"/>
  <c r="K27"/>
  <c r="K23"/>
  <c r="B32" l="1"/>
  <c r="Q52"/>
  <c r="R52" s="1"/>
  <c r="L160"/>
  <c r="M160" s="1"/>
  <c r="S160" s="1"/>
  <c r="P160" s="1"/>
  <c r="L156"/>
  <c r="M156" s="1"/>
  <c r="S156" s="1"/>
  <c r="P156" s="1"/>
  <c r="L152"/>
  <c r="M152" s="1"/>
  <c r="S152" s="1"/>
  <c r="P152" s="1"/>
  <c r="L148"/>
  <c r="M148" s="1"/>
  <c r="S148" s="1"/>
  <c r="P148" s="1"/>
  <c r="L144"/>
  <c r="M144" s="1"/>
  <c r="S144" s="1"/>
  <c r="P144" s="1"/>
  <c r="L140"/>
  <c r="M140" s="1"/>
  <c r="S140" s="1"/>
  <c r="P140" s="1"/>
  <c r="L136"/>
  <c r="M136" s="1"/>
  <c r="L132"/>
  <c r="M132" s="1"/>
  <c r="L128"/>
  <c r="M128" s="1"/>
  <c r="L124"/>
  <c r="M124" s="1"/>
  <c r="L120"/>
  <c r="M120" s="1"/>
  <c r="L116"/>
  <c r="M116" s="1"/>
  <c r="L112"/>
  <c r="M112" s="1"/>
  <c r="L108"/>
  <c r="M108" s="1"/>
  <c r="L104"/>
  <c r="M104" s="1"/>
  <c r="L100"/>
  <c r="M100" s="1"/>
  <c r="L96"/>
  <c r="M96" s="1"/>
  <c r="L92"/>
  <c r="M92" s="1"/>
  <c r="L88"/>
  <c r="M88" s="1"/>
  <c r="L84"/>
  <c r="M84" s="1"/>
  <c r="L80"/>
  <c r="M80" s="1"/>
  <c r="L76"/>
  <c r="M76" s="1"/>
  <c r="U76" s="1"/>
  <c r="L72"/>
  <c r="M72" s="1"/>
  <c r="S72" s="1"/>
  <c r="P72" s="1"/>
  <c r="L68"/>
  <c r="M68" s="1"/>
  <c r="S68" s="1"/>
  <c r="P68" s="1"/>
  <c r="L64"/>
  <c r="M64" s="1"/>
  <c r="S64" s="1"/>
  <c r="P64" s="1"/>
  <c r="L60"/>
  <c r="M60" s="1"/>
  <c r="S60" s="1"/>
  <c r="P60" s="1"/>
  <c r="L56"/>
  <c r="M56" s="1"/>
  <c r="S56" s="1"/>
  <c r="P56" s="1"/>
  <c r="L52"/>
  <c r="M52" s="1"/>
  <c r="L157"/>
  <c r="M157" s="1"/>
  <c r="S157" s="1"/>
  <c r="P157" s="1"/>
  <c r="L153"/>
  <c r="M153" s="1"/>
  <c r="S153" s="1"/>
  <c r="P153" s="1"/>
  <c r="L149"/>
  <c r="M149" s="1"/>
  <c r="S149" s="1"/>
  <c r="P149" s="1"/>
  <c r="L145"/>
  <c r="M145" s="1"/>
  <c r="S145" s="1"/>
  <c r="P145" s="1"/>
  <c r="L141"/>
  <c r="M141" s="1"/>
  <c r="S141" s="1"/>
  <c r="P141" s="1"/>
  <c r="L137"/>
  <c r="M137" s="1"/>
  <c r="S137" s="1"/>
  <c r="P137" s="1"/>
  <c r="L133"/>
  <c r="M133" s="1"/>
  <c r="L129"/>
  <c r="M129" s="1"/>
  <c r="L125"/>
  <c r="M125" s="1"/>
  <c r="L121"/>
  <c r="M121" s="1"/>
  <c r="L117"/>
  <c r="M117" s="1"/>
  <c r="L113"/>
  <c r="M113" s="1"/>
  <c r="L109"/>
  <c r="M109" s="1"/>
  <c r="L105"/>
  <c r="M105" s="1"/>
  <c r="L101"/>
  <c r="M101" s="1"/>
  <c r="L97"/>
  <c r="M97" s="1"/>
  <c r="L93"/>
  <c r="M93" s="1"/>
  <c r="L89"/>
  <c r="M89" s="1"/>
  <c r="L85"/>
  <c r="M85" s="1"/>
  <c r="L81"/>
  <c r="M81" s="1"/>
  <c r="L77"/>
  <c r="M77" s="1"/>
  <c r="L73"/>
  <c r="M73" s="1"/>
  <c r="S73" s="1"/>
  <c r="P73" s="1"/>
  <c r="L69"/>
  <c r="M69" s="1"/>
  <c r="S69" s="1"/>
  <c r="P69" s="1"/>
  <c r="L65"/>
  <c r="M65" s="1"/>
  <c r="S65" s="1"/>
  <c r="P65" s="1"/>
  <c r="L61"/>
  <c r="M61" s="1"/>
  <c r="S61" s="1"/>
  <c r="P61" s="1"/>
  <c r="L57"/>
  <c r="M57" s="1"/>
  <c r="S57" s="1"/>
  <c r="P57" s="1"/>
  <c r="L53"/>
  <c r="M53" s="1"/>
  <c r="S53" s="1"/>
  <c r="P53" s="1"/>
  <c r="L158"/>
  <c r="M158" s="1"/>
  <c r="S158" s="1"/>
  <c r="P158" s="1"/>
  <c r="L154"/>
  <c r="M154" s="1"/>
  <c r="S154" s="1"/>
  <c r="P154" s="1"/>
  <c r="L150"/>
  <c r="M150" s="1"/>
  <c r="S150" s="1"/>
  <c r="P150" s="1"/>
  <c r="L146"/>
  <c r="M146" s="1"/>
  <c r="S146" s="1"/>
  <c r="P146" s="1"/>
  <c r="L142"/>
  <c r="M142" s="1"/>
  <c r="S142" s="1"/>
  <c r="P142" s="1"/>
  <c r="L138"/>
  <c r="M138" s="1"/>
  <c r="S138" s="1"/>
  <c r="P138" s="1"/>
  <c r="L134"/>
  <c r="M134" s="1"/>
  <c r="L130"/>
  <c r="M130" s="1"/>
  <c r="L126"/>
  <c r="M126" s="1"/>
  <c r="L122"/>
  <c r="M122" s="1"/>
  <c r="L118"/>
  <c r="M118" s="1"/>
  <c r="L114"/>
  <c r="M114" s="1"/>
  <c r="L110"/>
  <c r="M110" s="1"/>
  <c r="L106"/>
  <c r="M106" s="1"/>
  <c r="L102"/>
  <c r="M102" s="1"/>
  <c r="L98"/>
  <c r="M98" s="1"/>
  <c r="L94"/>
  <c r="M94" s="1"/>
  <c r="L90"/>
  <c r="M90" s="1"/>
  <c r="L86"/>
  <c r="M86" s="1"/>
  <c r="L82"/>
  <c r="M82" s="1"/>
  <c r="L78"/>
  <c r="M78" s="1"/>
  <c r="L74"/>
  <c r="M74" s="1"/>
  <c r="S74" s="1"/>
  <c r="P74" s="1"/>
  <c r="L70"/>
  <c r="M70" s="1"/>
  <c r="S70" s="1"/>
  <c r="P70" s="1"/>
  <c r="L66"/>
  <c r="M66" s="1"/>
  <c r="S66" s="1"/>
  <c r="P66" s="1"/>
  <c r="L62"/>
  <c r="M62" s="1"/>
  <c r="S62" s="1"/>
  <c r="P62" s="1"/>
  <c r="L58"/>
  <c r="M58" s="1"/>
  <c r="S58" s="1"/>
  <c r="P58" s="1"/>
  <c r="L54"/>
  <c r="M54" s="1"/>
  <c r="S54" s="1"/>
  <c r="P54" s="1"/>
  <c r="L159"/>
  <c r="M159" s="1"/>
  <c r="S159" s="1"/>
  <c r="P159" s="1"/>
  <c r="L155"/>
  <c r="M155" s="1"/>
  <c r="S155" s="1"/>
  <c r="P155" s="1"/>
  <c r="L151"/>
  <c r="M151" s="1"/>
  <c r="S151" s="1"/>
  <c r="P151" s="1"/>
  <c r="L147"/>
  <c r="M147" s="1"/>
  <c r="S147" s="1"/>
  <c r="P147" s="1"/>
  <c r="L143"/>
  <c r="M143" s="1"/>
  <c r="S143" s="1"/>
  <c r="P143" s="1"/>
  <c r="L139"/>
  <c r="M139" s="1"/>
  <c r="S139" s="1"/>
  <c r="P139" s="1"/>
  <c r="L135"/>
  <c r="M135" s="1"/>
  <c r="L131"/>
  <c r="M131" s="1"/>
  <c r="L127"/>
  <c r="M127" s="1"/>
  <c r="L123"/>
  <c r="M123" s="1"/>
  <c r="L119"/>
  <c r="M119" s="1"/>
  <c r="L115"/>
  <c r="M115" s="1"/>
  <c r="L111"/>
  <c r="M111" s="1"/>
  <c r="L107"/>
  <c r="M107" s="1"/>
  <c r="L103"/>
  <c r="M103" s="1"/>
  <c r="L99"/>
  <c r="M99" s="1"/>
  <c r="L95"/>
  <c r="M95" s="1"/>
  <c r="L91"/>
  <c r="M91" s="1"/>
  <c r="L87"/>
  <c r="M87" s="1"/>
  <c r="L83"/>
  <c r="M83" s="1"/>
  <c r="L79"/>
  <c r="M79" s="1"/>
  <c r="L75"/>
  <c r="M75" s="1"/>
  <c r="S75" s="1"/>
  <c r="P75" s="1"/>
  <c r="L71"/>
  <c r="M71" s="1"/>
  <c r="S71" s="1"/>
  <c r="P71" s="1"/>
  <c r="L67"/>
  <c r="M67" s="1"/>
  <c r="S67" s="1"/>
  <c r="P67" s="1"/>
  <c r="L63"/>
  <c r="M63" s="1"/>
  <c r="S63" s="1"/>
  <c r="P63" s="1"/>
  <c r="L59"/>
  <c r="M59" s="1"/>
  <c r="S59" s="1"/>
  <c r="P59" s="1"/>
  <c r="L55"/>
  <c r="M55" s="1"/>
  <c r="S55" s="1"/>
  <c r="P55" s="1"/>
  <c r="L24"/>
  <c r="L21"/>
  <c r="L23"/>
  <c r="L27"/>
  <c r="L22"/>
  <c r="L26"/>
  <c r="L25"/>
  <c r="L29"/>
  <c r="L20"/>
  <c r="L28"/>
  <c r="S52" l="1"/>
  <c r="P52" s="1"/>
  <c r="S79"/>
  <c r="P79" s="1"/>
  <c r="U79"/>
  <c r="S87"/>
  <c r="P87" s="1"/>
  <c r="U87"/>
  <c r="S95"/>
  <c r="P95" s="1"/>
  <c r="U95"/>
  <c r="S103"/>
  <c r="P103" s="1"/>
  <c r="U103"/>
  <c r="S111"/>
  <c r="P111" s="1"/>
  <c r="U111"/>
  <c r="S119"/>
  <c r="P119" s="1"/>
  <c r="U119"/>
  <c r="S127"/>
  <c r="P127" s="1"/>
  <c r="U127"/>
  <c r="S135"/>
  <c r="P135" s="1"/>
  <c r="U135"/>
  <c r="S82"/>
  <c r="P82" s="1"/>
  <c r="U82"/>
  <c r="S90"/>
  <c r="P90" s="1"/>
  <c r="U90"/>
  <c r="S98"/>
  <c r="P98" s="1"/>
  <c r="U98"/>
  <c r="S106"/>
  <c r="P106" s="1"/>
  <c r="U106"/>
  <c r="S114"/>
  <c r="P114" s="1"/>
  <c r="U114"/>
  <c r="S122"/>
  <c r="P122" s="1"/>
  <c r="U122"/>
  <c r="S130"/>
  <c r="P130" s="1"/>
  <c r="U130"/>
  <c r="S77"/>
  <c r="P77" s="1"/>
  <c r="U77"/>
  <c r="S85"/>
  <c r="P85" s="1"/>
  <c r="U85"/>
  <c r="S93"/>
  <c r="P93" s="1"/>
  <c r="U93"/>
  <c r="S101"/>
  <c r="P101" s="1"/>
  <c r="U101"/>
  <c r="S109"/>
  <c r="P109" s="1"/>
  <c r="U109"/>
  <c r="S117"/>
  <c r="P117" s="1"/>
  <c r="U117"/>
  <c r="S125"/>
  <c r="P125" s="1"/>
  <c r="U125"/>
  <c r="S133"/>
  <c r="P133" s="1"/>
  <c r="U133"/>
  <c r="S76"/>
  <c r="P76" s="1"/>
  <c r="S84"/>
  <c r="P84" s="1"/>
  <c r="U84"/>
  <c r="S92"/>
  <c r="P92" s="1"/>
  <c r="U92"/>
  <c r="S100"/>
  <c r="P100" s="1"/>
  <c r="U100"/>
  <c r="S108"/>
  <c r="P108" s="1"/>
  <c r="U108"/>
  <c r="S116"/>
  <c r="P116" s="1"/>
  <c r="U116"/>
  <c r="S124"/>
  <c r="P124" s="1"/>
  <c r="U124"/>
  <c r="S132"/>
  <c r="P132" s="1"/>
  <c r="U132"/>
  <c r="S83"/>
  <c r="P83" s="1"/>
  <c r="U83"/>
  <c r="S91"/>
  <c r="P91" s="1"/>
  <c r="U91"/>
  <c r="S99"/>
  <c r="P99" s="1"/>
  <c r="U99"/>
  <c r="S107"/>
  <c r="P107" s="1"/>
  <c r="U107"/>
  <c r="S115"/>
  <c r="P115" s="1"/>
  <c r="U115"/>
  <c r="S123"/>
  <c r="P123" s="1"/>
  <c r="U123"/>
  <c r="S131"/>
  <c r="P131" s="1"/>
  <c r="U131"/>
  <c r="S78"/>
  <c r="P78" s="1"/>
  <c r="U78"/>
  <c r="S86"/>
  <c r="P86" s="1"/>
  <c r="U86"/>
  <c r="S94"/>
  <c r="P94" s="1"/>
  <c r="U94"/>
  <c r="S102"/>
  <c r="P102" s="1"/>
  <c r="U102"/>
  <c r="S110"/>
  <c r="P110" s="1"/>
  <c r="U110"/>
  <c r="S118"/>
  <c r="P118" s="1"/>
  <c r="U118"/>
  <c r="S126"/>
  <c r="P126" s="1"/>
  <c r="U126"/>
  <c r="S134"/>
  <c r="P134" s="1"/>
  <c r="U134"/>
  <c r="S81"/>
  <c r="P81" s="1"/>
  <c r="U81"/>
  <c r="S89"/>
  <c r="P89" s="1"/>
  <c r="U89"/>
  <c r="S97"/>
  <c r="P97" s="1"/>
  <c r="U97"/>
  <c r="S105"/>
  <c r="P105" s="1"/>
  <c r="U105"/>
  <c r="S113"/>
  <c r="P113" s="1"/>
  <c r="U113"/>
  <c r="S121"/>
  <c r="P121" s="1"/>
  <c r="U121"/>
  <c r="S129"/>
  <c r="P129" s="1"/>
  <c r="U129"/>
  <c r="S80"/>
  <c r="P80" s="1"/>
  <c r="U80"/>
  <c r="S88"/>
  <c r="P88" s="1"/>
  <c r="U88"/>
  <c r="S96"/>
  <c r="P96" s="1"/>
  <c r="U96"/>
  <c r="S104"/>
  <c r="P104" s="1"/>
  <c r="U104"/>
  <c r="S112"/>
  <c r="P112" s="1"/>
  <c r="U112"/>
  <c r="S120"/>
  <c r="P120" s="1"/>
  <c r="U120"/>
  <c r="S128"/>
  <c r="P128" s="1"/>
  <c r="U128"/>
  <c r="S136"/>
  <c r="P136" s="1"/>
  <c r="U136"/>
  <c r="M20"/>
  <c r="M25"/>
  <c r="F25" s="1"/>
  <c r="P25" s="1"/>
  <c r="M22"/>
  <c r="D22" s="1"/>
  <c r="M23"/>
  <c r="F23" s="1"/>
  <c r="P23" s="1"/>
  <c r="M21"/>
  <c r="F21" s="1"/>
  <c r="H21" s="1"/>
  <c r="M28"/>
  <c r="F28" s="1"/>
  <c r="M24"/>
  <c r="D24" s="1"/>
  <c r="M29"/>
  <c r="F29" s="1"/>
  <c r="M26"/>
  <c r="D26" s="1"/>
  <c r="M27"/>
  <c r="F27" s="1"/>
  <c r="P27" s="1"/>
  <c r="F22" l="1"/>
  <c r="H22" s="1"/>
  <c r="D32"/>
  <c r="H38"/>
  <c r="H42" s="1"/>
  <c r="H41"/>
  <c r="F32"/>
  <c r="F20"/>
  <c r="P20" s="1"/>
  <c r="D23"/>
  <c r="H23" s="1"/>
  <c r="D25"/>
  <c r="H25" s="1"/>
  <c r="F26"/>
  <c r="H26" s="1"/>
  <c r="P21"/>
  <c r="F24"/>
  <c r="H24" s="1"/>
  <c r="D27"/>
  <c r="H27" s="1"/>
  <c r="P28"/>
  <c r="H28"/>
  <c r="P29"/>
  <c r="H29"/>
  <c r="P22" l="1"/>
  <c r="H20"/>
  <c r="P26"/>
  <c r="P24"/>
  <c r="H43" l="1"/>
  <c r="H32" l="1"/>
</calcChain>
</file>

<file path=xl/sharedStrings.xml><?xml version="1.0" encoding="utf-8"?>
<sst xmlns="http://schemas.openxmlformats.org/spreadsheetml/2006/main" count="57" uniqueCount="44">
  <si>
    <t>Ages</t>
  </si>
  <si>
    <t>Régime de pensions</t>
  </si>
  <si>
    <t>Date de naissance</t>
  </si>
  <si>
    <t>Date de l'information</t>
  </si>
  <si>
    <t>Somme des salaires assurés</t>
  </si>
  <si>
    <t>Différence</t>
  </si>
  <si>
    <t>Age à la date de calcul</t>
  </si>
  <si>
    <t>an/mois</t>
  </si>
  <si>
    <t>décimal</t>
  </si>
  <si>
    <t>Années manquantes</t>
  </si>
  <si>
    <t>Salaires futurs</t>
  </si>
  <si>
    <t>Salaire total</t>
  </si>
  <si>
    <t xml:space="preserve">basés sur les données inscrites sur la dernière information </t>
  </si>
  <si>
    <t>en votre possession</t>
  </si>
  <si>
    <t>Salaire coordonné annuel</t>
  </si>
  <si>
    <t>Conversion pension de retraite en capital</t>
  </si>
  <si>
    <t>Montant  désiré</t>
  </si>
  <si>
    <t>Retrait en capital choisi</t>
  </si>
  <si>
    <t>Rente sans retrait</t>
  </si>
  <si>
    <t>Diminution de la rente suite au retrait</t>
  </si>
  <si>
    <t>Rente après le retrait</t>
  </si>
  <si>
    <t>CHF</t>
  </si>
  <si>
    <t>Diminution de la rente suite au retrait en capital</t>
  </si>
  <si>
    <t>En suspens</t>
  </si>
  <si>
    <t>Version allemande</t>
  </si>
  <si>
    <r>
      <t xml:space="preserve">Calculs de la pension annuelle de retraite </t>
    </r>
    <r>
      <rPr>
        <b/>
        <u/>
        <sz val="11"/>
        <color theme="1"/>
        <rFont val="Calibri"/>
        <family val="2"/>
        <scheme val="minor"/>
      </rPr>
      <t>présumée</t>
    </r>
  </si>
  <si>
    <t>Arrondi au franc par mois</t>
  </si>
  <si>
    <t>Taux de pension Annexe 3</t>
  </si>
  <si>
    <t>FA
Annexe 2</t>
  </si>
  <si>
    <t>Date</t>
  </si>
  <si>
    <t>Age</t>
  </si>
  <si>
    <t>Les valeurs intermédiaires sont obtenues par interpolation.</t>
  </si>
  <si>
    <t>Influence d'un retrait en capital, selon la nouvelle Loi</t>
  </si>
  <si>
    <t>Capital maximal pouvant être retiré à cette date (1/4 de l'avoir à disposition)</t>
  </si>
  <si>
    <t>Liste d'âges à choix à régler en fonction des âges possibles (sans vide à la fin)</t>
  </si>
  <si>
    <t>Retrait en capital</t>
  </si>
  <si>
    <t>Ancienne Loi</t>
  </si>
  <si>
    <t>Nouvelle Loi</t>
  </si>
  <si>
    <t>Rente nouvelle Loi</t>
  </si>
  <si>
    <t>Age si possible</t>
  </si>
  <si>
    <t>Toutes rentes arrondies au francs par mois</t>
  </si>
  <si>
    <t>Rente ancienne Loi</t>
  </si>
  <si>
    <t>Age de retraite désiré (à choisir ci-dessus)</t>
  </si>
  <si>
    <t xml:space="preserve">67 ans 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</si>
</sst>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164" formatCode="0.000"/>
    <numFmt numFmtId="165" formatCode="0\ &quot;ans&quot;"/>
    <numFmt numFmtId="166" formatCode="0.00000"/>
    <numFmt numFmtId="167" formatCode="0.000%"/>
    <numFmt numFmtId="168" formatCode="dd/mm/yyyy;@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2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left"/>
    </xf>
    <xf numFmtId="0" fontId="6" fillId="0" borderId="0" xfId="0" applyFont="1"/>
    <xf numFmtId="165" fontId="1" fillId="0" borderId="0" xfId="0" applyNumberFormat="1" applyFont="1" applyBorder="1" applyAlignment="1">
      <alignment horizontal="left"/>
    </xf>
    <xf numFmtId="0" fontId="0" fillId="0" borderId="0" xfId="0" applyFont="1" applyAlignment="1">
      <alignment horizontal="right"/>
    </xf>
    <xf numFmtId="166" fontId="0" fillId="0" borderId="0" xfId="0" applyNumberFormat="1"/>
    <xf numFmtId="43" fontId="0" fillId="0" borderId="0" xfId="1" quotePrefix="1" applyFont="1" applyAlignment="1">
      <alignment horizontal="right"/>
    </xf>
    <xf numFmtId="43" fontId="0" fillId="0" borderId="0" xfId="1" applyFont="1"/>
    <xf numFmtId="43" fontId="0" fillId="0" borderId="0" xfId="1" applyFont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 vertical="center" wrapText="1"/>
    </xf>
    <xf numFmtId="0" fontId="7" fillId="0" borderId="0" xfId="0" applyFont="1"/>
    <xf numFmtId="0" fontId="0" fillId="0" borderId="0" xfId="0" applyFill="1"/>
    <xf numFmtId="165" fontId="0" fillId="0" borderId="0" xfId="0" applyNumberFormat="1" applyFill="1" applyBorder="1"/>
    <xf numFmtId="0" fontId="0" fillId="0" borderId="0" xfId="0" applyFill="1" applyAlignment="1">
      <alignment horizontal="right"/>
    </xf>
    <xf numFmtId="43" fontId="0" fillId="0" borderId="0" xfId="1" applyFont="1" applyFill="1" applyAlignment="1">
      <alignment horizontal="right"/>
    </xf>
    <xf numFmtId="43" fontId="0" fillId="0" borderId="0" xfId="1" applyFont="1" applyFill="1" applyBorder="1"/>
    <xf numFmtId="43" fontId="1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applyFont="1"/>
    <xf numFmtId="0" fontId="9" fillId="0" borderId="0" xfId="0" applyFont="1" applyBorder="1"/>
    <xf numFmtId="0" fontId="10" fillId="0" borderId="0" xfId="0" applyFont="1" applyBorder="1"/>
    <xf numFmtId="0" fontId="10" fillId="0" borderId="0" xfId="0" applyFont="1"/>
    <xf numFmtId="166" fontId="10" fillId="0" borderId="0" xfId="0" applyNumberFormat="1" applyFont="1"/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/>
    <xf numFmtId="0" fontId="10" fillId="0" borderId="2" xfId="0" applyFont="1" applyBorder="1" applyAlignment="1">
      <alignment horizontal="right"/>
    </xf>
    <xf numFmtId="165" fontId="10" fillId="0" borderId="2" xfId="0" applyNumberFormat="1" applyFont="1" applyBorder="1"/>
    <xf numFmtId="166" fontId="10" fillId="0" borderId="2" xfId="0" applyNumberFormat="1" applyFont="1" applyBorder="1"/>
    <xf numFmtId="43" fontId="10" fillId="0" borderId="2" xfId="0" applyNumberFormat="1" applyFont="1" applyBorder="1"/>
    <xf numFmtId="167" fontId="10" fillId="0" borderId="2" xfId="2" applyNumberFormat="1" applyFont="1" applyBorder="1"/>
    <xf numFmtId="164" fontId="10" fillId="0" borderId="2" xfId="0" applyNumberFormat="1" applyFont="1" applyBorder="1"/>
    <xf numFmtId="43" fontId="10" fillId="0" borderId="2" xfId="0" applyNumberFormat="1" applyFont="1" applyBorder="1" applyAlignment="1">
      <alignment horizontal="right"/>
    </xf>
    <xf numFmtId="43" fontId="10" fillId="0" borderId="2" xfId="1" applyFont="1" applyBorder="1" applyAlignment="1">
      <alignment horizontal="right"/>
    </xf>
    <xf numFmtId="0" fontId="9" fillId="0" borderId="3" xfId="0" applyFont="1" applyBorder="1"/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10" fillId="0" borderId="6" xfId="0" applyFont="1" applyBorder="1"/>
    <xf numFmtId="0" fontId="10" fillId="0" borderId="8" xfId="0" applyFont="1" applyBorder="1"/>
    <xf numFmtId="2" fontId="10" fillId="0" borderId="7" xfId="0" applyNumberFormat="1" applyFont="1" applyBorder="1"/>
    <xf numFmtId="0" fontId="0" fillId="0" borderId="4" xfId="0" applyBorder="1"/>
    <xf numFmtId="0" fontId="0" fillId="0" borderId="7" xfId="0" applyBorder="1"/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10" fillId="0" borderId="2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11" fillId="0" borderId="0" xfId="0" applyFont="1"/>
    <xf numFmtId="43" fontId="0" fillId="0" borderId="0" xfId="1" applyFont="1" applyAlignment="1"/>
    <xf numFmtId="14" fontId="5" fillId="2" borderId="1" xfId="1" applyNumberFormat="1" applyFon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3" fontId="5" fillId="2" borderId="1" xfId="1" applyFont="1" applyFill="1" applyBorder="1" applyProtection="1">
      <protection locked="0"/>
    </xf>
    <xf numFmtId="43" fontId="0" fillId="2" borderId="1" xfId="1" applyFont="1" applyFill="1" applyBorder="1" applyProtection="1">
      <protection locked="0"/>
    </xf>
    <xf numFmtId="0" fontId="12" fillId="0" borderId="0" xfId="0" applyFont="1"/>
    <xf numFmtId="14" fontId="11" fillId="0" borderId="0" xfId="0" applyNumberFormat="1" applyFont="1"/>
    <xf numFmtId="43" fontId="0" fillId="0" borderId="0" xfId="0" applyNumberFormat="1"/>
    <xf numFmtId="165" fontId="1" fillId="2" borderId="1" xfId="0" applyNumberFormat="1" applyFont="1" applyFill="1" applyBorder="1" applyAlignment="1" applyProtection="1">
      <alignment horizontal="left"/>
      <protection locked="0"/>
    </xf>
    <xf numFmtId="43" fontId="1" fillId="0" borderId="0" xfId="1" quotePrefix="1" applyFont="1" applyAlignment="1">
      <alignment horizontal="right"/>
    </xf>
    <xf numFmtId="0" fontId="0" fillId="0" borderId="0" xfId="0" applyFill="1" applyBorder="1"/>
    <xf numFmtId="0" fontId="1" fillId="0" borderId="0" xfId="0" applyFont="1" applyFill="1" applyBorder="1"/>
    <xf numFmtId="14" fontId="0" fillId="0" borderId="0" xfId="0" applyNumberFormat="1" applyFill="1" applyBorder="1"/>
    <xf numFmtId="168" fontId="0" fillId="0" borderId="0" xfId="0" applyNumberFormat="1" applyFill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8" fontId="1" fillId="0" borderId="0" xfId="0" applyNumberFormat="1" applyFont="1" applyFill="1" applyBorder="1" applyAlignment="1">
      <alignment horizontal="center" vertical="center" wrapText="1"/>
    </xf>
    <xf numFmtId="43" fontId="1" fillId="0" borderId="0" xfId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left"/>
    </xf>
    <xf numFmtId="164" fontId="2" fillId="0" borderId="0" xfId="0" applyNumberFormat="1" applyFont="1" applyAlignment="1">
      <alignment horizontal="right"/>
    </xf>
    <xf numFmtId="166" fontId="0" fillId="0" borderId="0" xfId="0" applyNumberFormat="1" applyAlignment="1">
      <alignment horizontal="right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Fill="1" applyBorder="1"/>
    <xf numFmtId="0" fontId="0" fillId="0" borderId="0" xfId="0" applyBorder="1" applyAlignment="1">
      <alignment horizontal="left" indent="2"/>
    </xf>
    <xf numFmtId="0" fontId="0" fillId="0" borderId="0" xfId="0" applyBorder="1" applyAlignment="1">
      <alignment horizontal="right"/>
    </xf>
    <xf numFmtId="4" fontId="0" fillId="0" borderId="0" xfId="0" applyNumberFormat="1" applyBorder="1" applyAlignment="1">
      <alignment horizontal="right"/>
    </xf>
    <xf numFmtId="164" fontId="2" fillId="0" borderId="0" xfId="0" applyNumberFormat="1" applyFont="1" applyBorder="1" applyAlignment="1">
      <alignment horizontal="right"/>
    </xf>
    <xf numFmtId="168" fontId="0" fillId="3" borderId="0" xfId="0" applyNumberFormat="1" applyFill="1" applyBorder="1" applyAlignment="1">
      <alignment horizontal="right"/>
    </xf>
    <xf numFmtId="166" fontId="0" fillId="0" borderId="0" xfId="0" applyNumberFormat="1" applyBorder="1" applyAlignment="1">
      <alignment horizontal="right"/>
    </xf>
    <xf numFmtId="0" fontId="0" fillId="0" borderId="12" xfId="0" applyFill="1" applyBorder="1"/>
    <xf numFmtId="0" fontId="0" fillId="0" borderId="13" xfId="0" applyBorder="1" applyAlignment="1">
      <alignment horizontal="left" indent="2"/>
    </xf>
    <xf numFmtId="0" fontId="0" fillId="0" borderId="13" xfId="0" applyBorder="1" applyAlignment="1">
      <alignment horizontal="right"/>
    </xf>
    <xf numFmtId="4" fontId="0" fillId="0" borderId="13" xfId="0" applyNumberFormat="1" applyBorder="1" applyAlignment="1">
      <alignment horizontal="right"/>
    </xf>
    <xf numFmtId="164" fontId="2" fillId="0" borderId="13" xfId="0" applyNumberFormat="1" applyFont="1" applyBorder="1" applyAlignment="1">
      <alignment horizontal="right"/>
    </xf>
    <xf numFmtId="43" fontId="0" fillId="0" borderId="13" xfId="1" applyFont="1" applyFill="1" applyBorder="1"/>
    <xf numFmtId="14" fontId="0" fillId="0" borderId="13" xfId="0" applyNumberFormat="1" applyFill="1" applyBorder="1"/>
    <xf numFmtId="0" fontId="1" fillId="0" borderId="14" xfId="0" applyFont="1" applyBorder="1" applyAlignment="1">
      <alignment horizontal="center" vertical="center" wrapText="1"/>
    </xf>
    <xf numFmtId="43" fontId="0" fillId="3" borderId="15" xfId="1" applyFont="1" applyFill="1" applyBorder="1"/>
    <xf numFmtId="43" fontId="0" fillId="0" borderId="15" xfId="1" applyFont="1" applyFill="1" applyBorder="1"/>
    <xf numFmtId="43" fontId="0" fillId="3" borderId="16" xfId="1" applyFont="1" applyFill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2:AP271"/>
  <sheetViews>
    <sheetView tabSelected="1" topLeftCell="A122" workbookViewId="0">
      <selection activeCell="F168" sqref="F168"/>
    </sheetView>
  </sheetViews>
  <sheetFormatPr baseColWidth="10" defaultRowHeight="15"/>
  <cols>
    <col min="1" max="1" width="15.7109375" customWidth="1"/>
    <col min="2" max="2" width="10.140625" customWidth="1"/>
    <col min="4" max="4" width="14.28515625" customWidth="1"/>
    <col min="5" max="5" width="4.140625" customWidth="1"/>
    <col min="6" max="6" width="14.28515625" customWidth="1"/>
    <col min="7" max="7" width="4.140625" customWidth="1"/>
    <col min="8" max="8" width="16.42578125" customWidth="1"/>
    <col min="9" max="9" width="13.5703125" customWidth="1"/>
    <col min="10" max="10" width="14.42578125" customWidth="1"/>
    <col min="11" max="11" width="11.85546875" customWidth="1"/>
    <col min="12" max="12" width="20.5703125" bestFit="1" customWidth="1"/>
    <col min="13" max="13" width="15.140625" bestFit="1" customWidth="1"/>
    <col min="14" max="14" width="15.42578125" bestFit="1" customWidth="1"/>
    <col min="15" max="15" width="11.7109375" bestFit="1" customWidth="1"/>
    <col min="16" max="16" width="19.5703125" bestFit="1" customWidth="1"/>
    <col min="17" max="17" width="12.42578125" bestFit="1" customWidth="1"/>
    <col min="18" max="18" width="23.28515625" bestFit="1" customWidth="1"/>
    <col min="20" max="22" width="15.85546875" bestFit="1" customWidth="1"/>
    <col min="24" max="24" width="17.5703125" bestFit="1" customWidth="1"/>
    <col min="25" max="25" width="14.42578125" bestFit="1" customWidth="1"/>
    <col min="27" max="27" width="14.42578125" bestFit="1" customWidth="1"/>
    <col min="31" max="31" width="16.140625" bestFit="1" customWidth="1"/>
    <col min="32" max="32" width="12" bestFit="1" customWidth="1"/>
    <col min="33" max="33" width="32.85546875" bestFit="1" customWidth="1"/>
  </cols>
  <sheetData>
    <row r="2" spans="1:18">
      <c r="L2" s="19" t="s">
        <v>23</v>
      </c>
      <c r="M2" s="19" t="s">
        <v>24</v>
      </c>
      <c r="N2" s="19"/>
      <c r="O2" s="19"/>
      <c r="P2" s="19"/>
    </row>
    <row r="3" spans="1:18">
      <c r="L3" s="19"/>
      <c r="M3" s="19" t="s">
        <v>40</v>
      </c>
      <c r="N3" s="19"/>
      <c r="O3" s="19"/>
      <c r="P3" s="19"/>
    </row>
    <row r="4" spans="1:18">
      <c r="L4" s="19"/>
      <c r="M4" s="19" t="s">
        <v>34</v>
      </c>
      <c r="N4" s="19"/>
      <c r="O4" s="19"/>
      <c r="P4" s="19"/>
    </row>
    <row r="5" spans="1:18">
      <c r="L5" s="19"/>
      <c r="M5" s="19"/>
      <c r="N5" s="19"/>
      <c r="O5" s="19"/>
      <c r="P5" s="19"/>
    </row>
    <row r="6" spans="1:18" ht="23.25">
      <c r="A6" s="3" t="s">
        <v>1</v>
      </c>
    </row>
    <row r="7" spans="1:18" s="1" customFormat="1">
      <c r="J7" s="20"/>
      <c r="K7" s="20"/>
      <c r="O7" s="20"/>
      <c r="P7" s="20"/>
      <c r="Q7" s="20"/>
      <c r="R7" s="20"/>
    </row>
    <row r="8" spans="1:18" s="1" customFormat="1">
      <c r="A8" s="1" t="s">
        <v>25</v>
      </c>
      <c r="J8" s="20"/>
      <c r="K8" s="20"/>
      <c r="O8" s="20"/>
      <c r="P8" s="20"/>
      <c r="Q8" s="20"/>
      <c r="R8" s="20"/>
    </row>
    <row r="9" spans="1:18" s="1" customFormat="1">
      <c r="A9" s="1" t="s">
        <v>12</v>
      </c>
      <c r="J9" s="20"/>
      <c r="K9" s="20"/>
      <c r="L9" s="21"/>
      <c r="M9" s="21"/>
      <c r="N9" s="22"/>
      <c r="O9" s="21"/>
      <c r="P9" s="20"/>
      <c r="Q9" s="20"/>
      <c r="R9" s="20"/>
    </row>
    <row r="10" spans="1:18" s="1" customFormat="1">
      <c r="A10" s="1" t="s">
        <v>13</v>
      </c>
      <c r="J10" s="20"/>
      <c r="K10" s="20"/>
      <c r="L10" s="20"/>
      <c r="M10" s="20"/>
      <c r="N10" s="20"/>
      <c r="O10" s="20"/>
      <c r="P10" s="20"/>
      <c r="Q10" s="20"/>
      <c r="R10" s="20"/>
    </row>
    <row r="11" spans="1:18" s="1" customFormat="1">
      <c r="J11" s="20"/>
      <c r="K11" s="20"/>
      <c r="L11" s="20"/>
      <c r="M11" s="20"/>
      <c r="N11" s="20"/>
      <c r="O11" s="20"/>
      <c r="P11" s="20"/>
      <c r="Q11" s="20"/>
      <c r="R11" s="20"/>
    </row>
    <row r="12" spans="1:18">
      <c r="I12" s="1"/>
      <c r="J12" s="35"/>
      <c r="K12" s="41"/>
      <c r="L12" s="36" t="s">
        <v>7</v>
      </c>
      <c r="M12" s="37" t="s">
        <v>8</v>
      </c>
      <c r="N12" s="23"/>
      <c r="O12" s="23"/>
      <c r="P12" s="23"/>
      <c r="Q12" s="23"/>
      <c r="R12" s="23"/>
    </row>
    <row r="13" spans="1:18">
      <c r="A13" t="s">
        <v>2</v>
      </c>
      <c r="H13" s="51">
        <v>36545</v>
      </c>
      <c r="I13" s="1"/>
      <c r="J13" s="38" t="s">
        <v>6</v>
      </c>
      <c r="K13" s="42"/>
      <c r="L13" s="40">
        <f>IF(MONTH(H14)-MONTH(H13)&lt;0,(YEAR(H14)-YEAR(H13)-1)+(((MONTH(H14)+12)-MONTH(H13))/100),YEAR(H14)-YEAR(H13)+(((MONTH(H14)-MONTH(H13))/100)))</f>
        <v>67</v>
      </c>
      <c r="M13" s="39">
        <f>INT(L13)+ROUND(100/12*(L13-INT(L13)),5)</f>
        <v>67</v>
      </c>
      <c r="N13" s="23"/>
      <c r="O13" s="23"/>
      <c r="P13" s="23"/>
      <c r="Q13" s="23"/>
      <c r="R13" s="23"/>
    </row>
    <row r="14" spans="1:18" ht="15.75">
      <c r="A14" t="s">
        <v>3</v>
      </c>
      <c r="H14" s="52">
        <v>60998</v>
      </c>
      <c r="I14" s="1"/>
      <c r="J14" s="23"/>
      <c r="K14" s="23"/>
      <c r="L14" s="23"/>
      <c r="M14" s="55"/>
      <c r="N14" s="19"/>
      <c r="O14" s="23"/>
      <c r="P14" s="23"/>
      <c r="Q14" s="23"/>
      <c r="R14" s="23"/>
    </row>
    <row r="15" spans="1:18">
      <c r="A15" t="s">
        <v>14</v>
      </c>
      <c r="H15" s="53">
        <v>60000</v>
      </c>
      <c r="I15" s="1"/>
      <c r="J15" s="23"/>
      <c r="K15" s="23"/>
      <c r="L15" s="23"/>
      <c r="M15" s="23"/>
      <c r="N15" s="23"/>
      <c r="O15" s="23"/>
      <c r="P15" s="23"/>
      <c r="Q15" s="23"/>
      <c r="R15" s="23"/>
    </row>
    <row r="16" spans="1:18">
      <c r="A16" t="s">
        <v>4</v>
      </c>
      <c r="H16" s="53">
        <v>454545</v>
      </c>
      <c r="I16" s="1"/>
      <c r="J16" s="23"/>
      <c r="K16" s="23"/>
      <c r="L16" s="23"/>
      <c r="M16" s="23"/>
      <c r="N16" s="23"/>
      <c r="O16" s="23"/>
      <c r="P16" s="23"/>
      <c r="Q16" s="23"/>
      <c r="R16" s="23"/>
    </row>
    <row r="17" spans="1:25" ht="36" customHeight="1">
      <c r="J17" s="25"/>
      <c r="K17" s="25" t="s">
        <v>9</v>
      </c>
      <c r="L17" s="25" t="s">
        <v>10</v>
      </c>
      <c r="M17" s="25" t="s">
        <v>11</v>
      </c>
      <c r="N17" s="25" t="s">
        <v>27</v>
      </c>
      <c r="O17" s="25" t="s">
        <v>28</v>
      </c>
      <c r="P17" s="25" t="s">
        <v>15</v>
      </c>
      <c r="Q17" s="25" t="s">
        <v>17</v>
      </c>
      <c r="R17" s="25" t="s">
        <v>22</v>
      </c>
      <c r="S17" s="11"/>
      <c r="T17" s="11"/>
      <c r="U17" s="11"/>
      <c r="V17" s="11"/>
      <c r="W17" s="11"/>
      <c r="X17" s="11"/>
    </row>
    <row r="18" spans="1:25" s="1" customFormat="1">
      <c r="A18" s="1" t="s">
        <v>30</v>
      </c>
      <c r="B18" s="1" t="s">
        <v>29</v>
      </c>
      <c r="D18" s="10" t="s">
        <v>36</v>
      </c>
      <c r="E18" s="10"/>
      <c r="F18" s="10" t="s">
        <v>37</v>
      </c>
      <c r="G18" s="10"/>
      <c r="H18" s="10" t="s">
        <v>5</v>
      </c>
      <c r="I18" s="10"/>
      <c r="J18" s="26"/>
      <c r="K18" s="26"/>
      <c r="L18" s="26"/>
      <c r="M18" s="26"/>
      <c r="N18" s="26"/>
      <c r="O18" s="26"/>
      <c r="P18" s="27"/>
      <c r="Q18" s="27"/>
      <c r="R18" s="27" t="s">
        <v>26</v>
      </c>
      <c r="S18" s="5"/>
      <c r="T18" s="5"/>
      <c r="U18" s="5"/>
      <c r="V18" s="5"/>
      <c r="W18" s="5"/>
      <c r="X18" s="5"/>
      <c r="Y18" s="5"/>
    </row>
    <row r="19" spans="1:25" s="43" customFormat="1" ht="23.25" customHeight="1">
      <c r="C19" s="44"/>
      <c r="D19" s="45" t="s">
        <v>21</v>
      </c>
      <c r="E19" s="45"/>
      <c r="F19" s="45" t="s">
        <v>21</v>
      </c>
      <c r="G19" s="45"/>
      <c r="H19" s="45" t="s">
        <v>21</v>
      </c>
      <c r="I19" s="45"/>
      <c r="J19" s="46"/>
      <c r="K19" s="46"/>
      <c r="L19" s="46"/>
      <c r="M19" s="46"/>
      <c r="N19" s="46"/>
      <c r="O19" s="46"/>
      <c r="P19" s="47"/>
      <c r="Q19" s="47"/>
      <c r="R19" s="47"/>
      <c r="S19" s="48"/>
      <c r="T19" s="48"/>
      <c r="U19" s="48"/>
      <c r="V19" s="48"/>
      <c r="W19" s="48"/>
      <c r="X19" s="48"/>
      <c r="Y19" s="48"/>
    </row>
    <row r="20" spans="1:25" hidden="1">
      <c r="A20" s="4">
        <v>58</v>
      </c>
      <c r="B20" s="56">
        <f>IF($H$13="","",DATE(YEAR($H$13)+A20,MONTH($H$13)+1,1))</f>
        <v>57742</v>
      </c>
      <c r="D20" s="7">
        <v>0</v>
      </c>
      <c r="E20" s="8"/>
      <c r="F20" s="9" t="str">
        <f>IF(K20="Age dépassé","-",ROUND(M20*N20/12,0)*12)</f>
        <v>-</v>
      </c>
      <c r="G20" s="8"/>
      <c r="H20" s="7" t="e">
        <f>IF(OR(F20-D20=0,D20=0),0,F20-D20)</f>
        <v>#VALUE!</v>
      </c>
      <c r="I20" s="7"/>
      <c r="J20" s="28">
        <f>A20</f>
        <v>58</v>
      </c>
      <c r="K20" s="29" t="str">
        <f>IF(A20-$M$13&lt;0,"Age dépassé",A20-$M$13)</f>
        <v>Age dépassé</v>
      </c>
      <c r="L20" s="34" t="str">
        <f t="shared" ref="L20:L29" si="0">IF(K20="Age dépassé","---",$H$15*K20)</f>
        <v>---</v>
      </c>
      <c r="M20" s="30" t="str">
        <f t="shared" ref="M20:M29" si="1">IF(K20="Age dépassé","---",$H$16+L20)</f>
        <v>---</v>
      </c>
      <c r="N20" s="31">
        <v>1.536E-2</v>
      </c>
      <c r="O20" s="32">
        <v>16.532</v>
      </c>
      <c r="P20" s="33" t="str">
        <f>IF(ISERR(ROUND(F20*O20,0)),"---",ROUND(F20*O20,0))</f>
        <v>---</v>
      </c>
      <c r="Q20" s="34" t="str">
        <f>IF($H$37=J20,$H$39,"---")</f>
        <v>---</v>
      </c>
      <c r="R20" s="33" t="str">
        <f>IF(ISERR(Q20/O20),"---",ROUND(Q20/O20/12,0)*12)</f>
        <v>---</v>
      </c>
    </row>
    <row r="21" spans="1:25" hidden="1">
      <c r="A21" s="4">
        <v>59</v>
      </c>
      <c r="B21" s="56">
        <f t="shared" ref="B21:B29" si="2">IF($H$13="","",DATE(YEAR($H$13)+A21,MONTH($H$13)+1,1))</f>
        <v>58107</v>
      </c>
      <c r="D21" s="7">
        <v>0</v>
      </c>
      <c r="E21" s="8"/>
      <c r="F21" s="9" t="str">
        <f t="shared" ref="F21:F29" si="3">IF(K21="Age dépassé","-",ROUND(M21*N21/12,0)*12)</f>
        <v>-</v>
      </c>
      <c r="G21" s="8"/>
      <c r="H21" s="7" t="e">
        <f t="shared" ref="H21:H29" si="4">IF(OR(F21-D21=0,D21=0),0,F21-D21)</f>
        <v>#VALUE!</v>
      </c>
      <c r="I21" s="7"/>
      <c r="J21" s="28">
        <f t="shared" ref="J21:J29" si="5">A21</f>
        <v>59</v>
      </c>
      <c r="K21" s="29" t="str">
        <f t="shared" ref="K21:K29" si="6">IF(A21-$M$13&lt;0,"Age dépassé",A21-$M$13)</f>
        <v>Age dépassé</v>
      </c>
      <c r="L21" s="34" t="str">
        <f t="shared" si="0"/>
        <v>---</v>
      </c>
      <c r="M21" s="30" t="str">
        <f t="shared" si="1"/>
        <v>---</v>
      </c>
      <c r="N21" s="31">
        <v>1.5679999999999999E-2</v>
      </c>
      <c r="O21" s="32">
        <v>16.248999999999999</v>
      </c>
      <c r="P21" s="33" t="str">
        <f t="shared" ref="P21:P29" si="7">IF(ISERR(ROUND(F21*O21,0)),"---",ROUND(F21*O21,0))</f>
        <v>---</v>
      </c>
      <c r="Q21" s="34" t="str">
        <f t="shared" ref="Q21:Q29" si="8">IF($H$37=J21,$H$39,"---")</f>
        <v>---</v>
      </c>
      <c r="R21" s="33" t="str">
        <f t="shared" ref="R21:R29" si="9">IF(ISERR(Q21/O21),"---",ROUND(Q21/O21/12,0)*12)</f>
        <v>---</v>
      </c>
    </row>
    <row r="22" spans="1:25" hidden="1">
      <c r="A22" s="4">
        <v>60</v>
      </c>
      <c r="B22" s="56">
        <f t="shared" si="2"/>
        <v>58472</v>
      </c>
      <c r="D22" s="50" t="str">
        <f>IF(K22="Age dépassé","-",ROUND(M22*0.016/12,0)*12)</f>
        <v>-</v>
      </c>
      <c r="E22" s="8"/>
      <c r="F22" s="9" t="str">
        <f t="shared" si="3"/>
        <v>-</v>
      </c>
      <c r="G22" s="8"/>
      <c r="H22" s="7" t="e">
        <f t="shared" si="4"/>
        <v>#VALUE!</v>
      </c>
      <c r="I22" s="7"/>
      <c r="J22" s="28">
        <f t="shared" si="5"/>
        <v>60</v>
      </c>
      <c r="K22" s="29" t="str">
        <f t="shared" si="6"/>
        <v>Age dépassé</v>
      </c>
      <c r="L22" s="34" t="str">
        <f t="shared" si="0"/>
        <v>---</v>
      </c>
      <c r="M22" s="30" t="str">
        <f t="shared" si="1"/>
        <v>---</v>
      </c>
      <c r="N22" s="31">
        <v>1.6E-2</v>
      </c>
      <c r="O22" s="32">
        <v>15.957000000000001</v>
      </c>
      <c r="P22" s="33" t="str">
        <f t="shared" si="7"/>
        <v>---</v>
      </c>
      <c r="Q22" s="34" t="str">
        <f t="shared" si="8"/>
        <v>---</v>
      </c>
      <c r="R22" s="33" t="str">
        <f t="shared" si="9"/>
        <v>---</v>
      </c>
    </row>
    <row r="23" spans="1:25" hidden="1">
      <c r="A23" s="4">
        <v>61</v>
      </c>
      <c r="B23" s="56">
        <f t="shared" si="2"/>
        <v>58838</v>
      </c>
      <c r="D23" s="50" t="str">
        <f t="shared" ref="D23:D27" si="10">IF(K23="Age dépassé","-",ROUND(M23*0.016/12,0)*12)</f>
        <v>-</v>
      </c>
      <c r="E23" s="8"/>
      <c r="F23" s="9" t="str">
        <f t="shared" si="3"/>
        <v>-</v>
      </c>
      <c r="G23" s="8"/>
      <c r="H23" s="7" t="e">
        <f t="shared" si="4"/>
        <v>#VALUE!</v>
      </c>
      <c r="I23" s="7"/>
      <c r="J23" s="28">
        <f t="shared" si="5"/>
        <v>61</v>
      </c>
      <c r="K23" s="29" t="str">
        <f t="shared" si="6"/>
        <v>Age dépassé</v>
      </c>
      <c r="L23" s="34" t="str">
        <f t="shared" si="0"/>
        <v>---</v>
      </c>
      <c r="M23" s="30" t="str">
        <f t="shared" si="1"/>
        <v>---</v>
      </c>
      <c r="N23" s="31">
        <v>1.6E-2</v>
      </c>
      <c r="O23" s="32">
        <v>15.657999999999999</v>
      </c>
      <c r="P23" s="33" t="str">
        <f>IF(ISERR(ROUND(F23*O23,0)),"---",ROUND(F23*O23,0))</f>
        <v>---</v>
      </c>
      <c r="Q23" s="34" t="str">
        <f t="shared" si="8"/>
        <v>---</v>
      </c>
      <c r="R23" s="33" t="str">
        <f t="shared" si="9"/>
        <v>---</v>
      </c>
    </row>
    <row r="24" spans="1:25" hidden="1">
      <c r="A24" s="4">
        <v>62</v>
      </c>
      <c r="B24" s="56">
        <f t="shared" si="2"/>
        <v>59203</v>
      </c>
      <c r="D24" s="50" t="str">
        <f t="shared" si="10"/>
        <v>-</v>
      </c>
      <c r="E24" s="8"/>
      <c r="F24" s="9" t="str">
        <f t="shared" si="3"/>
        <v>-</v>
      </c>
      <c r="G24" s="8"/>
      <c r="H24" s="7" t="e">
        <f t="shared" si="4"/>
        <v>#VALUE!</v>
      </c>
      <c r="I24" s="7"/>
      <c r="J24" s="28">
        <f t="shared" si="5"/>
        <v>62</v>
      </c>
      <c r="K24" s="29" t="str">
        <f t="shared" si="6"/>
        <v>Age dépassé</v>
      </c>
      <c r="L24" s="34" t="str">
        <f>IF(K24="Age dépassé","---",$H$15*K24)</f>
        <v>---</v>
      </c>
      <c r="M24" s="30" t="str">
        <f t="shared" si="1"/>
        <v>---</v>
      </c>
      <c r="N24" s="31">
        <v>1.6E-2</v>
      </c>
      <c r="O24" s="32">
        <v>15.35</v>
      </c>
      <c r="P24" s="33" t="str">
        <f t="shared" si="7"/>
        <v>---</v>
      </c>
      <c r="Q24" s="34" t="str">
        <f t="shared" si="8"/>
        <v>---</v>
      </c>
      <c r="R24" s="33" t="str">
        <f t="shared" si="9"/>
        <v>---</v>
      </c>
    </row>
    <row r="25" spans="1:25" hidden="1">
      <c r="A25" s="4">
        <v>63</v>
      </c>
      <c r="B25" s="56">
        <f t="shared" si="2"/>
        <v>59568</v>
      </c>
      <c r="D25" s="50" t="str">
        <f t="shared" si="10"/>
        <v>-</v>
      </c>
      <c r="E25" s="8"/>
      <c r="F25" s="9" t="str">
        <f t="shared" si="3"/>
        <v>-</v>
      </c>
      <c r="G25" s="8"/>
      <c r="H25" s="7" t="e">
        <f t="shared" si="4"/>
        <v>#VALUE!</v>
      </c>
      <c r="I25" s="7"/>
      <c r="J25" s="28">
        <f t="shared" si="5"/>
        <v>63</v>
      </c>
      <c r="K25" s="29" t="str">
        <f>IF(A25-$M$13&lt;0,"Age dépassé",A25-$M$13)</f>
        <v>Age dépassé</v>
      </c>
      <c r="L25" s="34" t="str">
        <f t="shared" si="0"/>
        <v>---</v>
      </c>
      <c r="M25" s="30" t="str">
        <f t="shared" si="1"/>
        <v>---</v>
      </c>
      <c r="N25" s="31">
        <v>1.6319999999999998E-2</v>
      </c>
      <c r="O25" s="32">
        <v>15.036</v>
      </c>
      <c r="P25" s="33" t="str">
        <f t="shared" si="7"/>
        <v>---</v>
      </c>
      <c r="Q25" s="34" t="str">
        <f t="shared" si="8"/>
        <v>---</v>
      </c>
      <c r="R25" s="33" t="str">
        <f t="shared" si="9"/>
        <v>---</v>
      </c>
    </row>
    <row r="26" spans="1:25" hidden="1">
      <c r="A26" s="4">
        <v>64</v>
      </c>
      <c r="B26" s="56">
        <f t="shared" si="2"/>
        <v>59933</v>
      </c>
      <c r="D26" s="50" t="str">
        <f t="shared" si="10"/>
        <v>-</v>
      </c>
      <c r="E26" s="8"/>
      <c r="F26" s="9" t="str">
        <f t="shared" si="3"/>
        <v>-</v>
      </c>
      <c r="G26" s="8"/>
      <c r="H26" s="7" t="e">
        <f t="shared" si="4"/>
        <v>#VALUE!</v>
      </c>
      <c r="I26" s="7"/>
      <c r="J26" s="28">
        <f t="shared" si="5"/>
        <v>64</v>
      </c>
      <c r="K26" s="29" t="str">
        <f t="shared" si="6"/>
        <v>Age dépassé</v>
      </c>
      <c r="L26" s="34" t="str">
        <f t="shared" si="0"/>
        <v>---</v>
      </c>
      <c r="M26" s="30" t="str">
        <f t="shared" si="1"/>
        <v>---</v>
      </c>
      <c r="N26" s="31">
        <v>1.6639999999999999E-2</v>
      </c>
      <c r="O26" s="32">
        <v>14.714</v>
      </c>
      <c r="P26" s="33" t="str">
        <f t="shared" si="7"/>
        <v>---</v>
      </c>
      <c r="Q26" s="34" t="str">
        <f t="shared" si="8"/>
        <v>---</v>
      </c>
      <c r="R26" s="33" t="str">
        <f t="shared" si="9"/>
        <v>---</v>
      </c>
    </row>
    <row r="27" spans="1:25" hidden="1">
      <c r="A27" s="4">
        <v>65</v>
      </c>
      <c r="B27" s="56">
        <f t="shared" si="2"/>
        <v>60299</v>
      </c>
      <c r="D27" s="50" t="str">
        <f t="shared" si="10"/>
        <v>-</v>
      </c>
      <c r="E27" s="8"/>
      <c r="F27" s="9" t="str">
        <f t="shared" si="3"/>
        <v>-</v>
      </c>
      <c r="G27" s="8"/>
      <c r="H27" s="7" t="e">
        <f t="shared" si="4"/>
        <v>#VALUE!</v>
      </c>
      <c r="I27" s="7"/>
      <c r="J27" s="28">
        <f t="shared" si="5"/>
        <v>65</v>
      </c>
      <c r="K27" s="29" t="str">
        <f t="shared" si="6"/>
        <v>Age dépassé</v>
      </c>
      <c r="L27" s="34" t="str">
        <f t="shared" si="0"/>
        <v>---</v>
      </c>
      <c r="M27" s="30" t="str">
        <f t="shared" si="1"/>
        <v>---</v>
      </c>
      <c r="N27" s="31">
        <v>1.6959999999999999E-2</v>
      </c>
      <c r="O27" s="32">
        <v>14.382999999999999</v>
      </c>
      <c r="P27" s="33" t="str">
        <f t="shared" si="7"/>
        <v>---</v>
      </c>
      <c r="Q27" s="34" t="str">
        <f t="shared" si="8"/>
        <v>---</v>
      </c>
      <c r="R27" s="33" t="str">
        <f t="shared" si="9"/>
        <v>---</v>
      </c>
    </row>
    <row r="28" spans="1:25" hidden="1">
      <c r="A28" s="4">
        <v>66</v>
      </c>
      <c r="B28" s="56">
        <f t="shared" si="2"/>
        <v>60664</v>
      </c>
      <c r="D28" s="7">
        <v>0</v>
      </c>
      <c r="E28" s="8"/>
      <c r="F28" s="9" t="str">
        <f t="shared" si="3"/>
        <v>-</v>
      </c>
      <c r="G28" s="8"/>
      <c r="H28" s="7" t="e">
        <f t="shared" si="4"/>
        <v>#VALUE!</v>
      </c>
      <c r="I28" s="7"/>
      <c r="J28" s="28">
        <f t="shared" si="5"/>
        <v>66</v>
      </c>
      <c r="K28" s="29" t="str">
        <f t="shared" si="6"/>
        <v>Age dépassé</v>
      </c>
      <c r="L28" s="34" t="str">
        <f t="shared" si="0"/>
        <v>---</v>
      </c>
      <c r="M28" s="30" t="str">
        <f t="shared" si="1"/>
        <v>---</v>
      </c>
      <c r="N28" s="31">
        <v>1.728E-2</v>
      </c>
      <c r="O28" s="32">
        <v>14.045</v>
      </c>
      <c r="P28" s="33" t="str">
        <f t="shared" si="7"/>
        <v>---</v>
      </c>
      <c r="Q28" s="34" t="str">
        <f t="shared" si="8"/>
        <v>---</v>
      </c>
      <c r="R28" s="33" t="str">
        <f t="shared" si="9"/>
        <v>---</v>
      </c>
    </row>
    <row r="29" spans="1:25">
      <c r="A29" s="4">
        <v>67</v>
      </c>
      <c r="B29" s="56">
        <f t="shared" si="2"/>
        <v>61029</v>
      </c>
      <c r="D29" s="7">
        <v>0</v>
      </c>
      <c r="E29" s="8"/>
      <c r="F29" s="9">
        <f t="shared" si="3"/>
        <v>8004</v>
      </c>
      <c r="G29" s="8"/>
      <c r="H29" s="7">
        <f t="shared" si="4"/>
        <v>0</v>
      </c>
      <c r="I29" s="7"/>
      <c r="J29" s="28">
        <f t="shared" si="5"/>
        <v>67</v>
      </c>
      <c r="K29" s="29">
        <f t="shared" si="6"/>
        <v>0</v>
      </c>
      <c r="L29" s="34">
        <f t="shared" si="0"/>
        <v>0</v>
      </c>
      <c r="M29" s="30">
        <f t="shared" si="1"/>
        <v>454545</v>
      </c>
      <c r="N29" s="31">
        <v>1.7600000000000001E-2</v>
      </c>
      <c r="O29" s="32">
        <v>13.696999999999999</v>
      </c>
      <c r="P29" s="33">
        <f t="shared" si="7"/>
        <v>109631</v>
      </c>
      <c r="Q29" s="34" t="str">
        <f t="shared" si="8"/>
        <v>---</v>
      </c>
      <c r="R29" s="33" t="str">
        <f t="shared" si="9"/>
        <v>---</v>
      </c>
      <c r="X29" s="57"/>
    </row>
    <row r="30" spans="1:25" ht="25.5" customHeight="1">
      <c r="A30" s="49" t="s">
        <v>31</v>
      </c>
      <c r="J30" s="23"/>
      <c r="K30" s="23"/>
      <c r="L30" s="24"/>
      <c r="M30" s="23"/>
      <c r="N30" s="23"/>
      <c r="O30" s="23"/>
      <c r="P30" s="23"/>
      <c r="Q30" s="23"/>
      <c r="R30" s="23"/>
      <c r="Y30" s="57"/>
    </row>
    <row r="31" spans="1:25" ht="6" customHeight="1">
      <c r="A31" s="49"/>
      <c r="J31" s="23"/>
      <c r="K31" s="23"/>
      <c r="L31" s="24"/>
      <c r="M31" s="23"/>
      <c r="N31" s="23"/>
      <c r="O31" s="23"/>
      <c r="P31" s="23"/>
      <c r="Q31" s="23"/>
      <c r="R31" s="23"/>
    </row>
    <row r="32" spans="1:25">
      <c r="A32" s="58" t="s">
        <v>43</v>
      </c>
      <c r="B32" s="56">
        <f>IF(A32="","",VLOOKUP(A32,I52:T160,12,FALSE))</f>
        <v>61029</v>
      </c>
      <c r="D32" s="7">
        <f>IF(A32="",0,VLOOKUP(A32,I52:U160,13,FALSE))</f>
        <v>0</v>
      </c>
      <c r="E32" s="8"/>
      <c r="F32" s="9">
        <f>IF(A32="",0,VLOOKUP(A32,I52:U160,11,FALSE))</f>
        <v>8004</v>
      </c>
      <c r="G32" s="8"/>
      <c r="H32" s="7">
        <f>IF(A32="",0,IF(OR(D32=0,F32=0),0,F32-D32))</f>
        <v>0</v>
      </c>
      <c r="I32" s="7"/>
      <c r="J32" s="28"/>
      <c r="K32" s="29"/>
      <c r="L32" s="34"/>
      <c r="M32" s="30"/>
      <c r="N32" s="31"/>
      <c r="O32" s="32"/>
      <c r="P32" s="33"/>
      <c r="Q32" s="34"/>
      <c r="R32" s="33"/>
    </row>
    <row r="33" spans="1:42" ht="6" customHeight="1">
      <c r="A33" s="49"/>
      <c r="J33" s="23"/>
      <c r="K33" s="23"/>
      <c r="L33" s="24"/>
      <c r="M33" s="23"/>
      <c r="N33" s="23"/>
      <c r="O33" s="23"/>
      <c r="P33" s="23"/>
      <c r="Q33" s="23"/>
      <c r="R33" s="23"/>
    </row>
    <row r="34" spans="1:42" ht="40.5" customHeight="1">
      <c r="I34" s="13"/>
      <c r="J34" s="13"/>
      <c r="L34" s="6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</row>
    <row r="35" spans="1:42">
      <c r="A35" s="1" t="s">
        <v>32</v>
      </c>
      <c r="I35" s="13"/>
      <c r="J35" s="13"/>
      <c r="L35" s="6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</row>
    <row r="36" spans="1:42" ht="6.75" customHeight="1">
      <c r="I36" s="13"/>
      <c r="J36" s="13"/>
      <c r="L36" s="6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</row>
    <row r="37" spans="1:42">
      <c r="A37" t="s">
        <v>42</v>
      </c>
      <c r="F37" s="12"/>
      <c r="H37" s="7" t="str">
        <f>IF(A32="",0,A32)</f>
        <v xml:space="preserve">67 ans </v>
      </c>
      <c r="I37" s="14"/>
      <c r="J37" s="15"/>
      <c r="R37" s="60"/>
      <c r="S37" s="60"/>
      <c r="T37" s="60"/>
      <c r="U37" s="60"/>
      <c r="V37" s="61"/>
      <c r="W37" s="62"/>
      <c r="X37" s="60"/>
      <c r="Y37" s="17"/>
      <c r="Z37" s="17"/>
      <c r="AA37" s="17"/>
      <c r="AB37" s="17"/>
      <c r="AC37" s="17"/>
      <c r="AD37" s="17"/>
      <c r="AE37" s="17"/>
      <c r="AF37" s="60"/>
      <c r="AG37" s="17"/>
      <c r="AH37" s="60"/>
      <c r="AI37" s="60"/>
      <c r="AJ37" s="60"/>
      <c r="AK37" s="60"/>
      <c r="AL37" s="60"/>
      <c r="AM37" s="60"/>
      <c r="AN37" s="60"/>
      <c r="AO37" s="60"/>
      <c r="AP37" s="60"/>
    </row>
    <row r="38" spans="1:42">
      <c r="A38" t="s">
        <v>33</v>
      </c>
      <c r="H38" s="9">
        <f>IF(H37=0,0,ROUND(VLOOKUP(H37,I52:P160,8,FALSE)/4,0))</f>
        <v>27408</v>
      </c>
      <c r="I38" s="16"/>
      <c r="J38" s="13"/>
      <c r="R38" s="60"/>
      <c r="S38" s="60"/>
      <c r="T38" s="60"/>
      <c r="U38" s="60"/>
      <c r="V38" s="61"/>
      <c r="W38" s="63"/>
      <c r="X38" s="60"/>
      <c r="Y38" s="17"/>
      <c r="Z38" s="17"/>
      <c r="AA38" s="17"/>
      <c r="AB38" s="17"/>
      <c r="AC38" s="17"/>
      <c r="AD38" s="17"/>
      <c r="AE38" s="17"/>
      <c r="AF38" s="60"/>
      <c r="AG38" s="17"/>
      <c r="AH38" s="60"/>
      <c r="AI38" s="60"/>
      <c r="AJ38" s="60"/>
      <c r="AK38" s="60"/>
      <c r="AL38" s="60"/>
      <c r="AM38" s="60"/>
      <c r="AN38" s="60"/>
      <c r="AO38" s="60"/>
      <c r="AP38" s="60"/>
    </row>
    <row r="39" spans="1:42">
      <c r="A39" t="s">
        <v>16</v>
      </c>
      <c r="H39" s="54"/>
      <c r="I39" s="17"/>
      <c r="J39" s="13"/>
      <c r="R39" s="60"/>
      <c r="S39" s="60"/>
      <c r="T39" s="60"/>
      <c r="U39" s="60"/>
      <c r="V39" s="61"/>
      <c r="W39" s="63"/>
      <c r="X39" s="60"/>
      <c r="Y39" s="17"/>
      <c r="Z39" s="17"/>
      <c r="AA39" s="17"/>
      <c r="AB39" s="17"/>
      <c r="AC39" s="17"/>
      <c r="AD39" s="17"/>
      <c r="AE39" s="17"/>
      <c r="AF39" s="60"/>
      <c r="AG39" s="17"/>
      <c r="AH39" s="60"/>
      <c r="AI39" s="60"/>
      <c r="AJ39" s="60"/>
      <c r="AK39" s="60"/>
      <c r="AL39" s="60"/>
      <c r="AM39" s="60"/>
      <c r="AN39" s="60"/>
      <c r="AO39" s="60"/>
      <c r="AP39" s="60"/>
    </row>
    <row r="40" spans="1:42" ht="6.75" customHeight="1">
      <c r="I40" s="13"/>
      <c r="J40" s="13"/>
      <c r="R40" s="60"/>
      <c r="S40" s="60"/>
      <c r="T40" s="60"/>
      <c r="U40" s="60"/>
      <c r="V40" s="61"/>
      <c r="W40" s="63"/>
      <c r="X40" s="60"/>
      <c r="Y40" s="17"/>
      <c r="Z40" s="17"/>
      <c r="AA40" s="17"/>
      <c r="AB40" s="17"/>
      <c r="AC40" s="17"/>
      <c r="AD40" s="17"/>
      <c r="AE40" s="17"/>
      <c r="AF40" s="60"/>
      <c r="AG40" s="17"/>
      <c r="AH40" s="60"/>
      <c r="AI40" s="60"/>
      <c r="AJ40" s="60"/>
      <c r="AK40" s="60"/>
      <c r="AL40" s="60"/>
      <c r="AM40" s="60"/>
      <c r="AN40" s="60"/>
      <c r="AO40" s="60"/>
      <c r="AP40" s="60"/>
    </row>
    <row r="41" spans="1:42">
      <c r="A41" t="s">
        <v>18</v>
      </c>
      <c r="G41" t="s">
        <v>21</v>
      </c>
      <c r="H41" s="7">
        <f>IF(H37=0,0,VLOOKUP(H37,I52:U160,11,FALSE))</f>
        <v>8004</v>
      </c>
      <c r="I41" s="16"/>
      <c r="J41" s="13"/>
      <c r="R41" s="60"/>
      <c r="S41" s="60"/>
      <c r="T41" s="60"/>
      <c r="U41" s="60"/>
      <c r="V41" s="61"/>
      <c r="W41" s="63"/>
      <c r="X41" s="60"/>
      <c r="Y41" s="17"/>
      <c r="Z41" s="17"/>
      <c r="AA41" s="17"/>
      <c r="AB41" s="17"/>
      <c r="AC41" s="17"/>
      <c r="AD41" s="17"/>
      <c r="AE41" s="17"/>
      <c r="AF41" s="60"/>
      <c r="AG41" s="17"/>
      <c r="AH41" s="60"/>
      <c r="AI41" s="60"/>
      <c r="AJ41" s="60"/>
      <c r="AK41" s="60"/>
      <c r="AL41" s="60"/>
      <c r="AM41" s="60"/>
      <c r="AN41" s="60"/>
      <c r="AO41" s="60"/>
      <c r="AP41" s="60"/>
    </row>
    <row r="42" spans="1:42">
      <c r="A42" t="s">
        <v>19</v>
      </c>
      <c r="G42" t="s">
        <v>21</v>
      </c>
      <c r="H42" s="7">
        <f>IF(H38="",0,MAX(R52:R160))</f>
        <v>0</v>
      </c>
      <c r="I42" s="16"/>
      <c r="J42" s="13"/>
      <c r="R42" s="60"/>
      <c r="S42" s="60"/>
      <c r="T42" s="60"/>
      <c r="U42" s="60"/>
      <c r="V42" s="61"/>
      <c r="W42" s="63"/>
      <c r="X42" s="60"/>
      <c r="Y42" s="17"/>
      <c r="Z42" s="17"/>
      <c r="AA42" s="17"/>
      <c r="AB42" s="17"/>
      <c r="AC42" s="17"/>
      <c r="AD42" s="17"/>
      <c r="AE42" s="17"/>
      <c r="AF42" s="60"/>
      <c r="AG42" s="17"/>
      <c r="AH42" s="60"/>
      <c r="AI42" s="60"/>
      <c r="AJ42" s="60"/>
      <c r="AK42" s="60"/>
      <c r="AL42" s="60"/>
      <c r="AM42" s="60"/>
      <c r="AN42" s="60"/>
      <c r="AO42" s="60"/>
      <c r="AP42" s="60"/>
    </row>
    <row r="43" spans="1:42">
      <c r="A43" s="1" t="s">
        <v>20</v>
      </c>
      <c r="B43" s="1"/>
      <c r="C43" s="1"/>
      <c r="D43" s="1"/>
      <c r="E43" s="1"/>
      <c r="F43" s="1"/>
      <c r="G43" s="1" t="s">
        <v>21</v>
      </c>
      <c r="H43" s="59">
        <f>IF(H38="",0,H41-H42)</f>
        <v>8004</v>
      </c>
      <c r="I43" s="18"/>
      <c r="J43" s="13"/>
      <c r="R43" s="60"/>
      <c r="S43" s="60"/>
      <c r="T43" s="60"/>
      <c r="U43" s="60"/>
      <c r="V43" s="61"/>
      <c r="W43" s="63"/>
      <c r="X43" s="60"/>
      <c r="Y43" s="17"/>
      <c r="Z43" s="17"/>
      <c r="AA43" s="17"/>
      <c r="AB43" s="17"/>
      <c r="AC43" s="17"/>
      <c r="AD43" s="17"/>
      <c r="AE43" s="17"/>
      <c r="AF43" s="60"/>
      <c r="AG43" s="17"/>
      <c r="AH43" s="60"/>
      <c r="AI43" s="60"/>
      <c r="AJ43" s="60"/>
      <c r="AK43" s="60"/>
      <c r="AL43" s="60"/>
      <c r="AM43" s="60"/>
      <c r="AN43" s="60"/>
      <c r="AO43" s="60"/>
      <c r="AP43" s="60"/>
    </row>
    <row r="44" spans="1:42">
      <c r="R44" s="60"/>
      <c r="S44" s="60"/>
      <c r="T44" s="60"/>
      <c r="U44" s="60"/>
      <c r="V44" s="61"/>
      <c r="W44" s="63"/>
      <c r="X44" s="60"/>
      <c r="Y44" s="17"/>
      <c r="Z44" s="17"/>
      <c r="AA44" s="17"/>
      <c r="AB44" s="17"/>
      <c r="AC44" s="17"/>
      <c r="AD44" s="17"/>
      <c r="AE44" s="17"/>
      <c r="AF44" s="60"/>
      <c r="AG44" s="17"/>
      <c r="AH44" s="60"/>
      <c r="AI44" s="60"/>
      <c r="AJ44" s="60"/>
      <c r="AK44" s="60"/>
      <c r="AL44" s="60"/>
      <c r="AM44" s="60"/>
      <c r="AN44" s="60"/>
      <c r="AO44" s="60"/>
      <c r="AP44" s="60"/>
    </row>
    <row r="45" spans="1:42">
      <c r="R45" s="60"/>
      <c r="S45" s="60"/>
      <c r="T45" s="60"/>
      <c r="U45" s="60"/>
      <c r="V45" s="61"/>
      <c r="W45" s="63"/>
      <c r="X45" s="60"/>
      <c r="Y45" s="17"/>
      <c r="Z45" s="17"/>
      <c r="AA45" s="17"/>
      <c r="AB45" s="17"/>
      <c r="AC45" s="17"/>
      <c r="AD45" s="17"/>
      <c r="AE45" s="17"/>
      <c r="AF45" s="60"/>
      <c r="AG45" s="17"/>
      <c r="AH45" s="60"/>
      <c r="AI45" s="60"/>
      <c r="AJ45" s="60"/>
      <c r="AK45" s="60"/>
      <c r="AL45" s="60"/>
      <c r="AM45" s="60"/>
      <c r="AN45" s="60"/>
      <c r="AO45" s="60"/>
      <c r="AP45" s="60"/>
    </row>
    <row r="46" spans="1:42">
      <c r="R46" s="60"/>
      <c r="S46" s="60"/>
      <c r="T46" s="60"/>
      <c r="U46" s="60"/>
      <c r="V46" s="61"/>
      <c r="W46" s="63"/>
      <c r="X46" s="60"/>
      <c r="Y46" s="17"/>
      <c r="Z46" s="17"/>
      <c r="AA46" s="17"/>
      <c r="AB46" s="17"/>
      <c r="AC46" s="17"/>
      <c r="AD46" s="17"/>
      <c r="AE46" s="17"/>
      <c r="AF46" s="60"/>
      <c r="AG46" s="17"/>
      <c r="AH46" s="60"/>
      <c r="AI46" s="60"/>
      <c r="AJ46" s="60"/>
      <c r="AK46" s="60"/>
      <c r="AL46" s="60"/>
      <c r="AM46" s="60"/>
      <c r="AN46" s="60"/>
      <c r="AO46" s="60"/>
      <c r="AP46" s="60"/>
    </row>
    <row r="47" spans="1:42">
      <c r="R47" s="60"/>
      <c r="S47" s="60"/>
      <c r="T47" s="60"/>
      <c r="U47" s="60"/>
      <c r="V47" s="61"/>
      <c r="W47" s="63"/>
      <c r="X47" s="60"/>
      <c r="Y47" s="17"/>
      <c r="Z47" s="17"/>
      <c r="AA47" s="17"/>
      <c r="AB47" s="17"/>
      <c r="AC47" s="17"/>
      <c r="AD47" s="17"/>
      <c r="AE47" s="17"/>
      <c r="AF47" s="60"/>
      <c r="AG47" s="17"/>
      <c r="AH47" s="60"/>
      <c r="AI47" s="60"/>
      <c r="AJ47" s="60"/>
      <c r="AK47" s="60"/>
      <c r="AL47" s="60"/>
      <c r="AM47" s="60"/>
      <c r="AN47" s="60"/>
      <c r="AO47" s="60"/>
      <c r="AP47" s="60"/>
    </row>
    <row r="48" spans="1:42">
      <c r="R48" s="60"/>
      <c r="S48" s="60"/>
      <c r="T48" s="60"/>
      <c r="U48" s="60"/>
      <c r="V48" s="61"/>
      <c r="W48" s="63"/>
      <c r="X48" s="60"/>
      <c r="Y48" s="17"/>
      <c r="Z48" s="17"/>
      <c r="AA48" s="17"/>
      <c r="AB48" s="17"/>
      <c r="AC48" s="17"/>
      <c r="AD48" s="17"/>
      <c r="AE48" s="17"/>
      <c r="AF48" s="60"/>
      <c r="AG48" s="17"/>
      <c r="AH48" s="60"/>
      <c r="AI48" s="60"/>
      <c r="AJ48" s="60"/>
      <c r="AK48" s="60"/>
      <c r="AL48" s="60"/>
      <c r="AM48" s="60"/>
      <c r="AN48" s="60"/>
      <c r="AO48" s="60"/>
      <c r="AP48" s="60"/>
    </row>
    <row r="49" spans="9:42">
      <c r="R49" s="60"/>
      <c r="S49" s="60"/>
      <c r="T49" s="60"/>
      <c r="U49" s="60"/>
      <c r="V49" s="61"/>
      <c r="W49" s="63"/>
      <c r="X49" s="60"/>
      <c r="Y49" s="17"/>
      <c r="Z49" s="17"/>
      <c r="AA49" s="17"/>
      <c r="AB49" s="17"/>
      <c r="AC49" s="17"/>
      <c r="AD49" s="17"/>
      <c r="AE49" s="17"/>
      <c r="AF49" s="60"/>
      <c r="AG49" s="17"/>
      <c r="AH49" s="60"/>
      <c r="AI49" s="60"/>
      <c r="AJ49" s="60"/>
      <c r="AK49" s="60"/>
      <c r="AL49" s="60"/>
      <c r="AM49" s="60"/>
      <c r="AN49" s="60"/>
      <c r="AO49" s="60"/>
      <c r="AP49" s="60"/>
    </row>
    <row r="50" spans="9:42">
      <c r="R50" s="60"/>
      <c r="S50" s="60"/>
      <c r="T50" s="60"/>
      <c r="U50" s="60"/>
      <c r="V50" s="61"/>
      <c r="W50" s="63"/>
      <c r="X50" s="60"/>
      <c r="Y50" s="17"/>
      <c r="Z50" s="17"/>
      <c r="AA50" s="17"/>
      <c r="AB50" s="17"/>
      <c r="AC50" s="17"/>
      <c r="AD50" s="17"/>
      <c r="AE50" s="17"/>
      <c r="AF50" s="60"/>
      <c r="AG50" s="17"/>
      <c r="AH50" s="60"/>
      <c r="AI50" s="60"/>
      <c r="AJ50" s="60"/>
      <c r="AK50" s="60"/>
      <c r="AL50" s="60"/>
      <c r="AM50" s="60"/>
      <c r="AN50" s="60"/>
      <c r="AO50" s="60"/>
      <c r="AP50" s="60"/>
    </row>
    <row r="51" spans="9:42" s="64" customFormat="1" ht="45">
      <c r="I51" s="71" t="s">
        <v>39</v>
      </c>
      <c r="J51" s="72" t="s">
        <v>0</v>
      </c>
      <c r="K51" s="72" t="s">
        <v>9</v>
      </c>
      <c r="L51" s="72" t="s">
        <v>10</v>
      </c>
      <c r="M51" s="72" t="s">
        <v>11</v>
      </c>
      <c r="N51" s="72" t="s">
        <v>27</v>
      </c>
      <c r="O51" s="72" t="s">
        <v>28</v>
      </c>
      <c r="P51" s="72" t="s">
        <v>15</v>
      </c>
      <c r="Q51" s="72" t="s">
        <v>35</v>
      </c>
      <c r="R51" s="72" t="s">
        <v>22</v>
      </c>
      <c r="S51" s="73" t="s">
        <v>38</v>
      </c>
      <c r="T51" s="72" t="s">
        <v>29</v>
      </c>
      <c r="U51" s="88" t="s">
        <v>41</v>
      </c>
      <c r="V51" s="66"/>
      <c r="W51" s="65"/>
      <c r="X51" s="67"/>
      <c r="Y51" s="67"/>
      <c r="Z51" s="67"/>
      <c r="AA51" s="67"/>
      <c r="AB51" s="67"/>
      <c r="AC51" s="67"/>
      <c r="AD51" s="67"/>
      <c r="AE51" s="65"/>
      <c r="AF51" s="67"/>
      <c r="AG51" s="65"/>
      <c r="AH51" s="65"/>
      <c r="AI51" s="65"/>
      <c r="AJ51" s="65"/>
      <c r="AK51" s="65"/>
      <c r="AL51" s="65"/>
      <c r="AM51" s="65"/>
      <c r="AN51" s="65"/>
      <c r="AO51" s="65"/>
    </row>
    <row r="52" spans="9:42" ht="15.75">
      <c r="I52" s="74" t="str">
        <f t="shared" ref="I52:I83" si="11">IF(J52&lt;$M$13,"",INT(J52)&amp;" ans "&amp;IF(ROUND((J52-INT(J52))*12,0)=0,"","et "&amp;ROUND((J52-INT(J52))*12,0)&amp;" mois"))</f>
        <v/>
      </c>
      <c r="J52" s="75">
        <v>58</v>
      </c>
      <c r="K52" s="76" t="str">
        <f>IF(J52-$M$13&lt;0,"&lt; 0   --",ROUND(J52-$M$13,5))</f>
        <v>&lt; 0   --</v>
      </c>
      <c r="L52" s="77" t="str">
        <f>IF(K52="&lt; 0   --","---",$H$15*K52)</f>
        <v>---</v>
      </c>
      <c r="M52" s="77" t="str">
        <f>IF(K52="&lt; 0   --","---",$H$16+L52)</f>
        <v>---</v>
      </c>
      <c r="N52" s="78">
        <v>1.536</v>
      </c>
      <c r="O52" s="78">
        <v>16.532</v>
      </c>
      <c r="P52" s="17" t="str">
        <f>IF(ISERR(ROUND(S52*O52,0)),"---",ROUND(S52*O52,0))</f>
        <v>---</v>
      </c>
      <c r="Q52" s="17" t="str">
        <f>IF($H$37=I52,$H$39,"---")</f>
        <v>---</v>
      </c>
      <c r="R52" s="17" t="str">
        <f>IF(ISERR(Q52/O52),"---",ROUND(Q52/O52/12,0)*12)</f>
        <v>---</v>
      </c>
      <c r="S52" s="17" t="str">
        <f>IF(K52="&lt; 0   --","-",ROUND(M52*N52/100/12,0)*12)</f>
        <v>-</v>
      </c>
      <c r="T52" s="79">
        <f>DATE(YEAR($H$13)+58,MONTH($H$13)+1,1)</f>
        <v>57742</v>
      </c>
      <c r="U52" s="89">
        <v>0</v>
      </c>
      <c r="V52" s="63"/>
      <c r="W52" s="60"/>
      <c r="X52" s="17"/>
      <c r="Y52" s="17"/>
      <c r="Z52" s="17"/>
      <c r="AA52" s="17"/>
      <c r="AB52" s="17"/>
      <c r="AC52" s="17"/>
      <c r="AD52" s="17"/>
      <c r="AE52" s="60"/>
      <c r="AF52" s="17"/>
      <c r="AG52" s="60"/>
      <c r="AH52" s="60"/>
      <c r="AI52" s="60"/>
      <c r="AJ52" s="60"/>
      <c r="AK52" s="60"/>
      <c r="AL52" s="60"/>
      <c r="AM52" s="60"/>
      <c r="AN52" s="60"/>
      <c r="AO52" s="60"/>
    </row>
    <row r="53" spans="9:42">
      <c r="I53" s="74" t="str">
        <f t="shared" si="11"/>
        <v/>
      </c>
      <c r="J53" s="75">
        <v>58.083329999999997</v>
      </c>
      <c r="K53" s="76" t="str">
        <f t="shared" ref="K53:K83" si="12">IF(J53-$M$13&lt;0,"&lt; 0   --",ROUND(J53-$M$13,5))</f>
        <v>&lt; 0   --</v>
      </c>
      <c r="L53" s="77" t="str">
        <f t="shared" ref="L53:L116" si="13">IF(K53="&lt; 0   --","---",$H$15*K53)</f>
        <v>---</v>
      </c>
      <c r="M53" s="77" t="str">
        <f t="shared" ref="M53:M116" si="14">IF(K53="&lt; 0   --","---",$H$16+L53)</f>
        <v>---</v>
      </c>
      <c r="N53" s="80">
        <v>1.53867</v>
      </c>
      <c r="O53" s="80">
        <v>16.508420000000001</v>
      </c>
      <c r="P53" s="17" t="str">
        <f t="shared" ref="P53:P116" si="15">IF(ISERR(ROUND(S53*O53,0)),"---",ROUND(S53*O53,0))</f>
        <v>---</v>
      </c>
      <c r="Q53" s="17" t="str">
        <f t="shared" ref="Q53:Q116" si="16">IF($H$37=I53,$H$39,"---")</f>
        <v>---</v>
      </c>
      <c r="R53" s="17" t="str">
        <f t="shared" ref="R53:R116" si="17">IF(ISERR(Q53/O53),"---",ROUND(Q53/O53/12,0)*12)</f>
        <v>---</v>
      </c>
      <c r="S53" s="17" t="str">
        <f t="shared" ref="S53:S116" si="18">IF(K53="&lt; 0   --","-",ROUND(M53*N53/100/12,0)*12)</f>
        <v>-</v>
      </c>
      <c r="T53" s="62">
        <f>DATE(YEAR(T52),MONTH(T52)+1,1)</f>
        <v>57770</v>
      </c>
      <c r="U53" s="89">
        <v>0</v>
      </c>
      <c r="V53" s="63"/>
      <c r="W53" s="60"/>
      <c r="X53" s="17"/>
      <c r="Y53" s="17"/>
      <c r="Z53" s="17"/>
      <c r="AA53" s="17"/>
      <c r="AB53" s="17"/>
      <c r="AC53" s="17"/>
      <c r="AD53" s="17"/>
      <c r="AE53" s="60"/>
      <c r="AF53" s="17"/>
      <c r="AG53" s="60"/>
      <c r="AH53" s="60"/>
      <c r="AI53" s="60"/>
      <c r="AJ53" s="60"/>
      <c r="AK53" s="60"/>
      <c r="AL53" s="60"/>
      <c r="AM53" s="60"/>
      <c r="AN53" s="60"/>
      <c r="AO53" s="60"/>
    </row>
    <row r="54" spans="9:42">
      <c r="I54" s="74" t="str">
        <f t="shared" si="11"/>
        <v/>
      </c>
      <c r="J54" s="75">
        <v>58.166670000000003</v>
      </c>
      <c r="K54" s="76" t="str">
        <f t="shared" si="12"/>
        <v>&lt; 0   --</v>
      </c>
      <c r="L54" s="77" t="str">
        <f t="shared" si="13"/>
        <v>---</v>
      </c>
      <c r="M54" s="77" t="str">
        <f t="shared" si="14"/>
        <v>---</v>
      </c>
      <c r="N54" s="80">
        <v>1.5413300000000001</v>
      </c>
      <c r="O54" s="80">
        <v>16.484829999999999</v>
      </c>
      <c r="P54" s="17" t="str">
        <f t="shared" si="15"/>
        <v>---</v>
      </c>
      <c r="Q54" s="17" t="str">
        <f t="shared" si="16"/>
        <v>---</v>
      </c>
      <c r="R54" s="17" t="str">
        <f t="shared" si="17"/>
        <v>---</v>
      </c>
      <c r="S54" s="17" t="str">
        <f t="shared" si="18"/>
        <v>-</v>
      </c>
      <c r="T54" s="62">
        <f t="shared" ref="T54:T117" si="19">DATE(YEAR(T53),MONTH(T53)+1,1)</f>
        <v>57801</v>
      </c>
      <c r="U54" s="89">
        <v>0</v>
      </c>
      <c r="V54" s="63"/>
      <c r="W54" s="60"/>
      <c r="X54" s="17"/>
      <c r="Y54" s="17"/>
      <c r="Z54" s="17"/>
      <c r="AA54" s="17"/>
      <c r="AB54" s="17"/>
      <c r="AC54" s="17"/>
      <c r="AD54" s="17"/>
      <c r="AE54" s="60"/>
      <c r="AF54" s="17"/>
      <c r="AG54" s="60"/>
      <c r="AH54" s="60"/>
      <c r="AI54" s="60"/>
      <c r="AJ54" s="60"/>
      <c r="AK54" s="60"/>
      <c r="AL54" s="60"/>
      <c r="AM54" s="60"/>
      <c r="AN54" s="60"/>
      <c r="AO54" s="60"/>
    </row>
    <row r="55" spans="9:42">
      <c r="I55" s="74" t="str">
        <f t="shared" si="11"/>
        <v/>
      </c>
      <c r="J55" s="75">
        <v>58.25</v>
      </c>
      <c r="K55" s="76" t="str">
        <f t="shared" si="12"/>
        <v>&lt; 0   --</v>
      </c>
      <c r="L55" s="77" t="str">
        <f t="shared" si="13"/>
        <v>---</v>
      </c>
      <c r="M55" s="77" t="str">
        <f t="shared" si="14"/>
        <v>---</v>
      </c>
      <c r="N55" s="80">
        <v>1.544</v>
      </c>
      <c r="O55" s="80">
        <v>16.46125</v>
      </c>
      <c r="P55" s="17" t="str">
        <f t="shared" si="15"/>
        <v>---</v>
      </c>
      <c r="Q55" s="17" t="str">
        <f t="shared" si="16"/>
        <v>---</v>
      </c>
      <c r="R55" s="17" t="str">
        <f t="shared" si="17"/>
        <v>---</v>
      </c>
      <c r="S55" s="17" t="str">
        <f t="shared" si="18"/>
        <v>-</v>
      </c>
      <c r="T55" s="62">
        <f t="shared" si="19"/>
        <v>57831</v>
      </c>
      <c r="U55" s="89">
        <v>0</v>
      </c>
      <c r="V55" s="63"/>
      <c r="W55" s="60"/>
      <c r="X55" s="17"/>
      <c r="Y55" s="17"/>
      <c r="Z55" s="17"/>
      <c r="AA55" s="17"/>
      <c r="AB55" s="17"/>
      <c r="AC55" s="17"/>
      <c r="AD55" s="17"/>
      <c r="AE55" s="60"/>
      <c r="AF55" s="17"/>
      <c r="AG55" s="60"/>
      <c r="AH55" s="60"/>
      <c r="AI55" s="60"/>
      <c r="AJ55" s="60"/>
      <c r="AK55" s="60"/>
      <c r="AL55" s="60"/>
      <c r="AM55" s="60"/>
      <c r="AN55" s="60"/>
      <c r="AO55" s="60"/>
    </row>
    <row r="56" spans="9:42">
      <c r="I56" s="74" t="str">
        <f t="shared" si="11"/>
        <v/>
      </c>
      <c r="J56" s="75">
        <v>58.333329999999997</v>
      </c>
      <c r="K56" s="76" t="str">
        <f t="shared" si="12"/>
        <v>&lt; 0   --</v>
      </c>
      <c r="L56" s="77" t="str">
        <f t="shared" si="13"/>
        <v>---</v>
      </c>
      <c r="M56" s="77" t="str">
        <f t="shared" si="14"/>
        <v>---</v>
      </c>
      <c r="N56" s="80">
        <v>1.54667</v>
      </c>
      <c r="O56" s="80">
        <v>16.437670000000001</v>
      </c>
      <c r="P56" s="17" t="str">
        <f t="shared" si="15"/>
        <v>---</v>
      </c>
      <c r="Q56" s="17" t="str">
        <f t="shared" si="16"/>
        <v>---</v>
      </c>
      <c r="R56" s="17" t="str">
        <f t="shared" si="17"/>
        <v>---</v>
      </c>
      <c r="S56" s="17" t="str">
        <f t="shared" si="18"/>
        <v>-</v>
      </c>
      <c r="T56" s="62">
        <f t="shared" si="19"/>
        <v>57862</v>
      </c>
      <c r="U56" s="89">
        <v>0</v>
      </c>
      <c r="V56" s="63"/>
      <c r="W56" s="60"/>
      <c r="X56" s="17"/>
      <c r="Y56" s="17"/>
      <c r="Z56" s="17"/>
      <c r="AA56" s="17"/>
      <c r="AB56" s="17"/>
      <c r="AC56" s="17"/>
      <c r="AD56" s="17"/>
      <c r="AE56" s="60"/>
      <c r="AF56" s="17"/>
      <c r="AG56" s="60"/>
      <c r="AH56" s="60"/>
      <c r="AI56" s="60"/>
      <c r="AJ56" s="60"/>
      <c r="AK56" s="60"/>
      <c r="AL56" s="60"/>
      <c r="AM56" s="60"/>
      <c r="AN56" s="60"/>
      <c r="AO56" s="60"/>
    </row>
    <row r="57" spans="9:42">
      <c r="I57" s="74" t="str">
        <f t="shared" si="11"/>
        <v/>
      </c>
      <c r="J57" s="75">
        <v>58.416670000000003</v>
      </c>
      <c r="K57" s="76" t="str">
        <f t="shared" si="12"/>
        <v>&lt; 0   --</v>
      </c>
      <c r="L57" s="77" t="str">
        <f t="shared" si="13"/>
        <v>---</v>
      </c>
      <c r="M57" s="77" t="str">
        <f t="shared" si="14"/>
        <v>---</v>
      </c>
      <c r="N57" s="80">
        <v>1.5493300000000001</v>
      </c>
      <c r="O57" s="80">
        <v>16.414079999999998</v>
      </c>
      <c r="P57" s="17" t="str">
        <f t="shared" si="15"/>
        <v>---</v>
      </c>
      <c r="Q57" s="17" t="str">
        <f t="shared" si="16"/>
        <v>---</v>
      </c>
      <c r="R57" s="17" t="str">
        <f t="shared" si="17"/>
        <v>---</v>
      </c>
      <c r="S57" s="17" t="str">
        <f t="shared" si="18"/>
        <v>-</v>
      </c>
      <c r="T57" s="62">
        <f t="shared" si="19"/>
        <v>57892</v>
      </c>
      <c r="U57" s="89">
        <v>0</v>
      </c>
      <c r="V57" s="63"/>
      <c r="W57" s="60"/>
      <c r="X57" s="17"/>
      <c r="Y57" s="17"/>
      <c r="Z57" s="17"/>
      <c r="AA57" s="17"/>
      <c r="AB57" s="17"/>
      <c r="AC57" s="17"/>
      <c r="AD57" s="17"/>
      <c r="AE57" s="60"/>
      <c r="AF57" s="17"/>
      <c r="AG57" s="60"/>
      <c r="AH57" s="60"/>
      <c r="AI57" s="60"/>
      <c r="AJ57" s="60"/>
      <c r="AK57" s="60"/>
      <c r="AL57" s="60"/>
      <c r="AM57" s="60"/>
      <c r="AN57" s="60"/>
      <c r="AO57" s="60"/>
    </row>
    <row r="58" spans="9:42">
      <c r="I58" s="74" t="str">
        <f t="shared" si="11"/>
        <v/>
      </c>
      <c r="J58" s="75">
        <v>58.5</v>
      </c>
      <c r="K58" s="76" t="str">
        <f t="shared" si="12"/>
        <v>&lt; 0   --</v>
      </c>
      <c r="L58" s="77" t="str">
        <f t="shared" si="13"/>
        <v>---</v>
      </c>
      <c r="M58" s="77" t="str">
        <f t="shared" si="14"/>
        <v>---</v>
      </c>
      <c r="N58" s="80">
        <v>1.552</v>
      </c>
      <c r="O58" s="80">
        <v>16.390499999999999</v>
      </c>
      <c r="P58" s="17" t="str">
        <f t="shared" si="15"/>
        <v>---</v>
      </c>
      <c r="Q58" s="17" t="str">
        <f t="shared" si="16"/>
        <v>---</v>
      </c>
      <c r="R58" s="17" t="str">
        <f t="shared" si="17"/>
        <v>---</v>
      </c>
      <c r="S58" s="17" t="str">
        <f t="shared" si="18"/>
        <v>-</v>
      </c>
      <c r="T58" s="62">
        <f t="shared" si="19"/>
        <v>57923</v>
      </c>
      <c r="U58" s="89">
        <v>0</v>
      </c>
      <c r="V58" s="63"/>
      <c r="W58" s="60"/>
      <c r="X58" s="17"/>
      <c r="Y58" s="17"/>
      <c r="Z58" s="17"/>
      <c r="AA58" s="17"/>
      <c r="AB58" s="17"/>
      <c r="AC58" s="17"/>
      <c r="AD58" s="17"/>
      <c r="AE58" s="60"/>
      <c r="AF58" s="17"/>
      <c r="AG58" s="60"/>
      <c r="AH58" s="60"/>
      <c r="AI58" s="60"/>
      <c r="AJ58" s="60"/>
      <c r="AK58" s="60"/>
      <c r="AL58" s="60"/>
      <c r="AM58" s="60"/>
      <c r="AN58" s="60"/>
      <c r="AO58" s="60"/>
    </row>
    <row r="59" spans="9:42">
      <c r="I59" s="74" t="str">
        <f t="shared" si="11"/>
        <v/>
      </c>
      <c r="J59" s="75">
        <v>58.583329999999997</v>
      </c>
      <c r="K59" s="76" t="str">
        <f t="shared" si="12"/>
        <v>&lt; 0   --</v>
      </c>
      <c r="L59" s="77" t="str">
        <f t="shared" si="13"/>
        <v>---</v>
      </c>
      <c r="M59" s="77" t="str">
        <f t="shared" si="14"/>
        <v>---</v>
      </c>
      <c r="N59" s="80">
        <v>1.55467</v>
      </c>
      <c r="O59" s="80">
        <v>16.36692</v>
      </c>
      <c r="P59" s="17" t="str">
        <f t="shared" si="15"/>
        <v>---</v>
      </c>
      <c r="Q59" s="17" t="str">
        <f t="shared" si="16"/>
        <v>---</v>
      </c>
      <c r="R59" s="17" t="str">
        <f t="shared" si="17"/>
        <v>---</v>
      </c>
      <c r="S59" s="17" t="str">
        <f t="shared" si="18"/>
        <v>-</v>
      </c>
      <c r="T59" s="62">
        <f t="shared" si="19"/>
        <v>57954</v>
      </c>
      <c r="U59" s="89">
        <v>0</v>
      </c>
      <c r="V59" s="63"/>
      <c r="W59" s="60"/>
      <c r="X59" s="17"/>
      <c r="Y59" s="17"/>
      <c r="Z59" s="17"/>
      <c r="AA59" s="17"/>
      <c r="AB59" s="17"/>
      <c r="AC59" s="17"/>
      <c r="AD59" s="17"/>
      <c r="AE59" s="60"/>
      <c r="AF59" s="17"/>
      <c r="AG59" s="60"/>
      <c r="AH59" s="60"/>
      <c r="AI59" s="60"/>
      <c r="AJ59" s="60"/>
      <c r="AK59" s="60"/>
      <c r="AL59" s="60"/>
      <c r="AM59" s="60"/>
      <c r="AN59" s="60"/>
      <c r="AO59" s="60"/>
    </row>
    <row r="60" spans="9:42">
      <c r="I60" s="74" t="str">
        <f t="shared" si="11"/>
        <v/>
      </c>
      <c r="J60" s="75">
        <v>58.666670000000003</v>
      </c>
      <c r="K60" s="76" t="str">
        <f t="shared" si="12"/>
        <v>&lt; 0   --</v>
      </c>
      <c r="L60" s="77" t="str">
        <f t="shared" si="13"/>
        <v>---</v>
      </c>
      <c r="M60" s="77" t="str">
        <f t="shared" si="14"/>
        <v>---</v>
      </c>
      <c r="N60" s="80">
        <v>1.5573300000000001</v>
      </c>
      <c r="O60" s="80">
        <v>16.343330000000002</v>
      </c>
      <c r="P60" s="17" t="str">
        <f t="shared" si="15"/>
        <v>---</v>
      </c>
      <c r="Q60" s="17" t="str">
        <f t="shared" si="16"/>
        <v>---</v>
      </c>
      <c r="R60" s="17" t="str">
        <f t="shared" si="17"/>
        <v>---</v>
      </c>
      <c r="S60" s="17" t="str">
        <f t="shared" si="18"/>
        <v>-</v>
      </c>
      <c r="T60" s="62">
        <f t="shared" si="19"/>
        <v>57984</v>
      </c>
      <c r="U60" s="89">
        <v>0</v>
      </c>
      <c r="V60" s="63"/>
      <c r="W60" s="60"/>
      <c r="X60" s="17"/>
      <c r="Y60" s="17"/>
      <c r="Z60" s="17"/>
      <c r="AA60" s="17"/>
      <c r="AB60" s="17"/>
      <c r="AC60" s="17"/>
      <c r="AD60" s="17"/>
      <c r="AE60" s="60"/>
      <c r="AF60" s="17"/>
      <c r="AG60" s="60"/>
      <c r="AH60" s="60"/>
      <c r="AI60" s="60"/>
      <c r="AJ60" s="60"/>
      <c r="AK60" s="60"/>
      <c r="AL60" s="60"/>
      <c r="AM60" s="60"/>
      <c r="AN60" s="60"/>
      <c r="AO60" s="60"/>
    </row>
    <row r="61" spans="9:42">
      <c r="I61" s="74" t="str">
        <f t="shared" si="11"/>
        <v/>
      </c>
      <c r="J61" s="75">
        <v>58.75</v>
      </c>
      <c r="K61" s="76" t="str">
        <f t="shared" si="12"/>
        <v>&lt; 0   --</v>
      </c>
      <c r="L61" s="77" t="str">
        <f t="shared" si="13"/>
        <v>---</v>
      </c>
      <c r="M61" s="77" t="str">
        <f t="shared" si="14"/>
        <v>---</v>
      </c>
      <c r="N61" s="80">
        <v>1.56</v>
      </c>
      <c r="O61" s="80">
        <v>16.319749999999999</v>
      </c>
      <c r="P61" s="17" t="str">
        <f t="shared" si="15"/>
        <v>---</v>
      </c>
      <c r="Q61" s="17" t="str">
        <f t="shared" si="16"/>
        <v>---</v>
      </c>
      <c r="R61" s="17" t="str">
        <f t="shared" si="17"/>
        <v>---</v>
      </c>
      <c r="S61" s="17" t="str">
        <f t="shared" si="18"/>
        <v>-</v>
      </c>
      <c r="T61" s="62">
        <f t="shared" si="19"/>
        <v>58015</v>
      </c>
      <c r="U61" s="89">
        <v>0</v>
      </c>
      <c r="V61" s="63"/>
      <c r="W61" s="60"/>
      <c r="X61" s="17"/>
      <c r="Y61" s="17"/>
      <c r="Z61" s="17"/>
      <c r="AA61" s="17"/>
      <c r="AB61" s="17"/>
      <c r="AC61" s="17"/>
      <c r="AD61" s="17"/>
      <c r="AE61" s="60"/>
      <c r="AF61" s="17"/>
      <c r="AG61" s="60"/>
      <c r="AH61" s="60"/>
      <c r="AI61" s="60"/>
      <c r="AJ61" s="60"/>
      <c r="AK61" s="60"/>
      <c r="AL61" s="60"/>
      <c r="AM61" s="60"/>
      <c r="AN61" s="60"/>
      <c r="AO61" s="60"/>
    </row>
    <row r="62" spans="9:42">
      <c r="I62" s="74" t="str">
        <f t="shared" si="11"/>
        <v/>
      </c>
      <c r="J62" s="75">
        <v>58.833329999999997</v>
      </c>
      <c r="K62" s="76" t="str">
        <f t="shared" si="12"/>
        <v>&lt; 0   --</v>
      </c>
      <c r="L62" s="77" t="str">
        <f t="shared" si="13"/>
        <v>---</v>
      </c>
      <c r="M62" s="77" t="str">
        <f t="shared" si="14"/>
        <v>---</v>
      </c>
      <c r="N62" s="80">
        <v>1.56267</v>
      </c>
      <c r="O62" s="80">
        <v>16.29617</v>
      </c>
      <c r="P62" s="17" t="str">
        <f t="shared" si="15"/>
        <v>---</v>
      </c>
      <c r="Q62" s="17" t="str">
        <f t="shared" si="16"/>
        <v>---</v>
      </c>
      <c r="R62" s="17" t="str">
        <f t="shared" si="17"/>
        <v>---</v>
      </c>
      <c r="S62" s="17" t="str">
        <f t="shared" si="18"/>
        <v>-</v>
      </c>
      <c r="T62" s="62">
        <f t="shared" si="19"/>
        <v>58045</v>
      </c>
      <c r="U62" s="89">
        <v>0</v>
      </c>
      <c r="V62" s="63"/>
      <c r="W62" s="60"/>
      <c r="X62" s="17"/>
      <c r="Y62" s="17"/>
      <c r="Z62" s="17"/>
      <c r="AA62" s="17"/>
      <c r="AB62" s="17"/>
      <c r="AC62" s="17"/>
      <c r="AD62" s="17"/>
      <c r="AE62" s="60"/>
      <c r="AF62" s="17"/>
      <c r="AG62" s="60"/>
      <c r="AH62" s="60"/>
      <c r="AI62" s="60"/>
      <c r="AJ62" s="60"/>
      <c r="AK62" s="60"/>
      <c r="AL62" s="60"/>
      <c r="AM62" s="60"/>
      <c r="AN62" s="60"/>
      <c r="AO62" s="60"/>
    </row>
    <row r="63" spans="9:42">
      <c r="I63" s="74" t="str">
        <f t="shared" si="11"/>
        <v/>
      </c>
      <c r="J63" s="75">
        <v>58.916670000000003</v>
      </c>
      <c r="K63" s="76" t="str">
        <f t="shared" si="12"/>
        <v>&lt; 0   --</v>
      </c>
      <c r="L63" s="77" t="str">
        <f t="shared" si="13"/>
        <v>---</v>
      </c>
      <c r="M63" s="77" t="str">
        <f t="shared" si="14"/>
        <v>---</v>
      </c>
      <c r="N63" s="80">
        <v>1.5653300000000001</v>
      </c>
      <c r="O63" s="80">
        <v>16.272580000000001</v>
      </c>
      <c r="P63" s="17" t="str">
        <f t="shared" si="15"/>
        <v>---</v>
      </c>
      <c r="Q63" s="17" t="str">
        <f t="shared" si="16"/>
        <v>---</v>
      </c>
      <c r="R63" s="17" t="str">
        <f t="shared" si="17"/>
        <v>---</v>
      </c>
      <c r="S63" s="17" t="str">
        <f t="shared" si="18"/>
        <v>-</v>
      </c>
      <c r="T63" s="62">
        <f t="shared" si="19"/>
        <v>58076</v>
      </c>
      <c r="U63" s="89">
        <v>0</v>
      </c>
      <c r="V63" s="63"/>
      <c r="W63" s="60"/>
      <c r="X63" s="17"/>
      <c r="Y63" s="17"/>
      <c r="Z63" s="17"/>
      <c r="AA63" s="17"/>
      <c r="AB63" s="17"/>
      <c r="AC63" s="17"/>
      <c r="AD63" s="17"/>
      <c r="AE63" s="60"/>
      <c r="AF63" s="17"/>
      <c r="AG63" s="60"/>
      <c r="AH63" s="60"/>
      <c r="AI63" s="60"/>
      <c r="AJ63" s="60"/>
      <c r="AK63" s="60"/>
      <c r="AL63" s="60"/>
      <c r="AM63" s="60"/>
      <c r="AN63" s="60"/>
      <c r="AO63" s="60"/>
    </row>
    <row r="64" spans="9:42" ht="15.75">
      <c r="I64" s="74" t="str">
        <f t="shared" si="11"/>
        <v/>
      </c>
      <c r="J64" s="75">
        <v>59</v>
      </c>
      <c r="K64" s="76" t="str">
        <f t="shared" si="12"/>
        <v>&lt; 0   --</v>
      </c>
      <c r="L64" s="77" t="str">
        <f t="shared" si="13"/>
        <v>---</v>
      </c>
      <c r="M64" s="77" t="str">
        <f t="shared" si="14"/>
        <v>---</v>
      </c>
      <c r="N64" s="78">
        <v>1.5680000000000001</v>
      </c>
      <c r="O64" s="78">
        <v>16.248999999999999</v>
      </c>
      <c r="P64" s="17" t="str">
        <f t="shared" si="15"/>
        <v>---</v>
      </c>
      <c r="Q64" s="17" t="str">
        <f t="shared" si="16"/>
        <v>---</v>
      </c>
      <c r="R64" s="17" t="str">
        <f t="shared" si="17"/>
        <v>---</v>
      </c>
      <c r="S64" s="17" t="str">
        <f t="shared" si="18"/>
        <v>-</v>
      </c>
      <c r="T64" s="62">
        <f t="shared" si="19"/>
        <v>58107</v>
      </c>
      <c r="U64" s="89">
        <v>0</v>
      </c>
      <c r="V64" s="63"/>
      <c r="W64" s="60"/>
      <c r="X64" s="17"/>
      <c r="Y64" s="17"/>
      <c r="Z64" s="17"/>
      <c r="AA64" s="17"/>
      <c r="AB64" s="17"/>
      <c r="AC64" s="17"/>
      <c r="AD64" s="17"/>
      <c r="AE64" s="60"/>
      <c r="AF64" s="17"/>
      <c r="AG64" s="60"/>
      <c r="AH64" s="60"/>
      <c r="AI64" s="60"/>
      <c r="AJ64" s="60"/>
      <c r="AK64" s="60"/>
      <c r="AL64" s="60"/>
      <c r="AM64" s="60"/>
      <c r="AN64" s="60"/>
      <c r="AO64" s="60"/>
    </row>
    <row r="65" spans="9:41">
      <c r="I65" s="74" t="str">
        <f t="shared" si="11"/>
        <v/>
      </c>
      <c r="J65" s="75">
        <v>59.083329999999997</v>
      </c>
      <c r="K65" s="76" t="str">
        <f t="shared" si="12"/>
        <v>&lt; 0   --</v>
      </c>
      <c r="L65" s="77" t="str">
        <f t="shared" si="13"/>
        <v>---</v>
      </c>
      <c r="M65" s="77" t="str">
        <f t="shared" si="14"/>
        <v>---</v>
      </c>
      <c r="N65" s="80">
        <v>1.57067</v>
      </c>
      <c r="O65" s="80">
        <v>16.22467</v>
      </c>
      <c r="P65" s="17" t="str">
        <f t="shared" si="15"/>
        <v>---</v>
      </c>
      <c r="Q65" s="17" t="str">
        <f t="shared" si="16"/>
        <v>---</v>
      </c>
      <c r="R65" s="17" t="str">
        <f t="shared" si="17"/>
        <v>---</v>
      </c>
      <c r="S65" s="17" t="str">
        <f t="shared" si="18"/>
        <v>-</v>
      </c>
      <c r="T65" s="62">
        <f t="shared" si="19"/>
        <v>58135</v>
      </c>
      <c r="U65" s="89">
        <v>0</v>
      </c>
      <c r="V65" s="63"/>
      <c r="W65" s="60"/>
      <c r="X65" s="17"/>
      <c r="Y65" s="17"/>
      <c r="Z65" s="17"/>
      <c r="AA65" s="17"/>
      <c r="AB65" s="17"/>
      <c r="AC65" s="17"/>
      <c r="AD65" s="17"/>
      <c r="AE65" s="60"/>
      <c r="AF65" s="17"/>
      <c r="AG65" s="60"/>
      <c r="AH65" s="60"/>
      <c r="AI65" s="60"/>
      <c r="AJ65" s="60"/>
      <c r="AK65" s="60"/>
      <c r="AL65" s="60"/>
      <c r="AM65" s="60"/>
      <c r="AN65" s="60"/>
      <c r="AO65" s="60"/>
    </row>
    <row r="66" spans="9:41">
      <c r="I66" s="74" t="str">
        <f t="shared" si="11"/>
        <v/>
      </c>
      <c r="J66" s="75">
        <v>59.166670000000003</v>
      </c>
      <c r="K66" s="76" t="str">
        <f t="shared" si="12"/>
        <v>&lt; 0   --</v>
      </c>
      <c r="L66" s="77" t="str">
        <f t="shared" si="13"/>
        <v>---</v>
      </c>
      <c r="M66" s="77" t="str">
        <f t="shared" si="14"/>
        <v>---</v>
      </c>
      <c r="N66" s="80">
        <v>1.5733299999999999</v>
      </c>
      <c r="O66" s="80">
        <v>16.200330000000001</v>
      </c>
      <c r="P66" s="17" t="str">
        <f t="shared" si="15"/>
        <v>---</v>
      </c>
      <c r="Q66" s="17" t="str">
        <f t="shared" si="16"/>
        <v>---</v>
      </c>
      <c r="R66" s="17" t="str">
        <f t="shared" si="17"/>
        <v>---</v>
      </c>
      <c r="S66" s="17" t="str">
        <f t="shared" si="18"/>
        <v>-</v>
      </c>
      <c r="T66" s="62">
        <f t="shared" si="19"/>
        <v>58166</v>
      </c>
      <c r="U66" s="89">
        <v>0</v>
      </c>
      <c r="V66" s="63"/>
      <c r="W66" s="60"/>
      <c r="X66" s="17"/>
      <c r="Y66" s="17"/>
      <c r="Z66" s="17"/>
      <c r="AA66" s="17"/>
      <c r="AB66" s="17"/>
      <c r="AC66" s="17"/>
      <c r="AD66" s="17"/>
      <c r="AE66" s="60"/>
      <c r="AF66" s="17"/>
      <c r="AG66" s="60"/>
      <c r="AH66" s="60"/>
      <c r="AI66" s="60"/>
      <c r="AJ66" s="60"/>
      <c r="AK66" s="60"/>
      <c r="AL66" s="60"/>
      <c r="AM66" s="60"/>
      <c r="AN66" s="60"/>
      <c r="AO66" s="60"/>
    </row>
    <row r="67" spans="9:41">
      <c r="I67" s="74" t="str">
        <f t="shared" si="11"/>
        <v/>
      </c>
      <c r="J67" s="75">
        <v>59.25</v>
      </c>
      <c r="K67" s="76" t="str">
        <f t="shared" si="12"/>
        <v>&lt; 0   --</v>
      </c>
      <c r="L67" s="77" t="str">
        <f t="shared" si="13"/>
        <v>---</v>
      </c>
      <c r="M67" s="77" t="str">
        <f t="shared" si="14"/>
        <v>---</v>
      </c>
      <c r="N67" s="80">
        <v>1.5760000000000001</v>
      </c>
      <c r="O67" s="80">
        <v>16.175999999999998</v>
      </c>
      <c r="P67" s="17" t="str">
        <f t="shared" si="15"/>
        <v>---</v>
      </c>
      <c r="Q67" s="17" t="str">
        <f t="shared" si="16"/>
        <v>---</v>
      </c>
      <c r="R67" s="17" t="str">
        <f t="shared" si="17"/>
        <v>---</v>
      </c>
      <c r="S67" s="17" t="str">
        <f t="shared" si="18"/>
        <v>-</v>
      </c>
      <c r="T67" s="62">
        <f t="shared" si="19"/>
        <v>58196</v>
      </c>
      <c r="U67" s="89">
        <v>0</v>
      </c>
      <c r="V67" s="63"/>
      <c r="W67" s="60"/>
      <c r="X67" s="17"/>
      <c r="Y67" s="17"/>
      <c r="Z67" s="17"/>
      <c r="AA67" s="17"/>
      <c r="AB67" s="17"/>
      <c r="AC67" s="17"/>
      <c r="AD67" s="17"/>
      <c r="AE67" s="60"/>
      <c r="AF67" s="17"/>
      <c r="AG67" s="60"/>
      <c r="AH67" s="60"/>
      <c r="AI67" s="60"/>
      <c r="AJ67" s="60"/>
      <c r="AK67" s="60"/>
      <c r="AL67" s="60"/>
      <c r="AM67" s="60"/>
      <c r="AN67" s="60"/>
      <c r="AO67" s="60"/>
    </row>
    <row r="68" spans="9:41">
      <c r="I68" s="74" t="str">
        <f t="shared" si="11"/>
        <v/>
      </c>
      <c r="J68" s="75">
        <v>59.333329999999997</v>
      </c>
      <c r="K68" s="76" t="str">
        <f t="shared" si="12"/>
        <v>&lt; 0   --</v>
      </c>
      <c r="L68" s="77" t="str">
        <f t="shared" si="13"/>
        <v>---</v>
      </c>
      <c r="M68" s="77" t="str">
        <f t="shared" si="14"/>
        <v>---</v>
      </c>
      <c r="N68" s="80">
        <v>1.57867</v>
      </c>
      <c r="O68" s="80">
        <v>16.151669999999999</v>
      </c>
      <c r="P68" s="17" t="str">
        <f t="shared" si="15"/>
        <v>---</v>
      </c>
      <c r="Q68" s="17" t="str">
        <f t="shared" si="16"/>
        <v>---</v>
      </c>
      <c r="R68" s="17" t="str">
        <f t="shared" si="17"/>
        <v>---</v>
      </c>
      <c r="S68" s="17" t="str">
        <f t="shared" si="18"/>
        <v>-</v>
      </c>
      <c r="T68" s="62">
        <f t="shared" si="19"/>
        <v>58227</v>
      </c>
      <c r="U68" s="89">
        <v>0</v>
      </c>
      <c r="V68" s="63"/>
      <c r="W68" s="60"/>
      <c r="X68" s="17"/>
      <c r="Y68" s="17"/>
      <c r="Z68" s="17"/>
      <c r="AA68" s="17"/>
      <c r="AB68" s="17"/>
      <c r="AC68" s="17"/>
      <c r="AD68" s="17"/>
      <c r="AE68" s="60"/>
      <c r="AF68" s="17"/>
      <c r="AG68" s="60"/>
      <c r="AH68" s="60"/>
      <c r="AI68" s="60"/>
      <c r="AJ68" s="60"/>
      <c r="AK68" s="60"/>
      <c r="AL68" s="60"/>
      <c r="AM68" s="60"/>
      <c r="AN68" s="60"/>
      <c r="AO68" s="60"/>
    </row>
    <row r="69" spans="9:41">
      <c r="I69" s="74" t="str">
        <f t="shared" si="11"/>
        <v/>
      </c>
      <c r="J69" s="75">
        <v>59.416670000000003</v>
      </c>
      <c r="K69" s="76" t="str">
        <f t="shared" si="12"/>
        <v>&lt; 0   --</v>
      </c>
      <c r="L69" s="77" t="str">
        <f t="shared" si="13"/>
        <v>---</v>
      </c>
      <c r="M69" s="77" t="str">
        <f t="shared" si="14"/>
        <v>---</v>
      </c>
      <c r="N69" s="80">
        <v>1.5813299999999999</v>
      </c>
      <c r="O69" s="80">
        <v>16.127330000000001</v>
      </c>
      <c r="P69" s="17" t="str">
        <f t="shared" si="15"/>
        <v>---</v>
      </c>
      <c r="Q69" s="17" t="str">
        <f t="shared" si="16"/>
        <v>---</v>
      </c>
      <c r="R69" s="17" t="str">
        <f t="shared" si="17"/>
        <v>---</v>
      </c>
      <c r="S69" s="17" t="str">
        <f t="shared" si="18"/>
        <v>-</v>
      </c>
      <c r="T69" s="62">
        <f t="shared" si="19"/>
        <v>58257</v>
      </c>
      <c r="U69" s="89">
        <v>0</v>
      </c>
      <c r="V69" s="63"/>
      <c r="W69" s="60"/>
      <c r="X69" s="17"/>
      <c r="Y69" s="17"/>
      <c r="Z69" s="17"/>
      <c r="AA69" s="17"/>
      <c r="AB69" s="17"/>
      <c r="AC69" s="17"/>
      <c r="AD69" s="17"/>
      <c r="AE69" s="60"/>
      <c r="AF69" s="17"/>
      <c r="AG69" s="60"/>
      <c r="AH69" s="60"/>
      <c r="AI69" s="60"/>
      <c r="AJ69" s="60"/>
      <c r="AK69" s="60"/>
      <c r="AL69" s="60"/>
      <c r="AM69" s="60"/>
      <c r="AN69" s="60"/>
      <c r="AO69" s="60"/>
    </row>
    <row r="70" spans="9:41">
      <c r="I70" s="74" t="str">
        <f t="shared" si="11"/>
        <v/>
      </c>
      <c r="J70" s="75">
        <v>59.5</v>
      </c>
      <c r="K70" s="76" t="str">
        <f t="shared" si="12"/>
        <v>&lt; 0   --</v>
      </c>
      <c r="L70" s="77" t="str">
        <f t="shared" si="13"/>
        <v>---</v>
      </c>
      <c r="M70" s="77" t="str">
        <f t="shared" si="14"/>
        <v>---</v>
      </c>
      <c r="N70" s="80">
        <v>1.5840000000000001</v>
      </c>
      <c r="O70" s="80">
        <v>16.103000000000002</v>
      </c>
      <c r="P70" s="17" t="str">
        <f t="shared" si="15"/>
        <v>---</v>
      </c>
      <c r="Q70" s="17" t="str">
        <f t="shared" si="16"/>
        <v>---</v>
      </c>
      <c r="R70" s="17" t="str">
        <f t="shared" si="17"/>
        <v>---</v>
      </c>
      <c r="S70" s="17" t="str">
        <f t="shared" si="18"/>
        <v>-</v>
      </c>
      <c r="T70" s="62">
        <f t="shared" si="19"/>
        <v>58288</v>
      </c>
      <c r="U70" s="89">
        <v>0</v>
      </c>
      <c r="V70" s="63"/>
      <c r="W70" s="60"/>
      <c r="X70" s="17"/>
      <c r="Y70" s="17"/>
      <c r="Z70" s="17"/>
      <c r="AA70" s="17"/>
      <c r="AB70" s="17"/>
      <c r="AC70" s="17"/>
      <c r="AD70" s="17"/>
      <c r="AE70" s="60"/>
      <c r="AF70" s="17"/>
      <c r="AG70" s="60"/>
      <c r="AH70" s="60"/>
      <c r="AI70" s="60"/>
      <c r="AJ70" s="60"/>
      <c r="AK70" s="60"/>
      <c r="AL70" s="60"/>
      <c r="AM70" s="60"/>
      <c r="AN70" s="60"/>
      <c r="AO70" s="60"/>
    </row>
    <row r="71" spans="9:41">
      <c r="I71" s="74" t="str">
        <f t="shared" si="11"/>
        <v/>
      </c>
      <c r="J71" s="75">
        <v>59.583329999999997</v>
      </c>
      <c r="K71" s="76" t="str">
        <f t="shared" si="12"/>
        <v>&lt; 0   --</v>
      </c>
      <c r="L71" s="77" t="str">
        <f t="shared" si="13"/>
        <v>---</v>
      </c>
      <c r="M71" s="77" t="str">
        <f t="shared" si="14"/>
        <v>---</v>
      </c>
      <c r="N71" s="80">
        <v>1.58667</v>
      </c>
      <c r="O71" s="80">
        <v>16.078669999999999</v>
      </c>
      <c r="P71" s="17" t="str">
        <f t="shared" si="15"/>
        <v>---</v>
      </c>
      <c r="Q71" s="17" t="str">
        <f t="shared" si="16"/>
        <v>---</v>
      </c>
      <c r="R71" s="17" t="str">
        <f t="shared" si="17"/>
        <v>---</v>
      </c>
      <c r="S71" s="17" t="str">
        <f t="shared" si="18"/>
        <v>-</v>
      </c>
      <c r="T71" s="62">
        <f t="shared" si="19"/>
        <v>58319</v>
      </c>
      <c r="U71" s="89">
        <v>0</v>
      </c>
      <c r="V71" s="63"/>
      <c r="W71" s="60"/>
      <c r="X71" s="17"/>
      <c r="Y71" s="17"/>
      <c r="Z71" s="17"/>
      <c r="AA71" s="17"/>
      <c r="AB71" s="17"/>
      <c r="AC71" s="17"/>
      <c r="AD71" s="17"/>
      <c r="AE71" s="60"/>
      <c r="AF71" s="17"/>
      <c r="AG71" s="60"/>
      <c r="AH71" s="60"/>
      <c r="AI71" s="60"/>
      <c r="AJ71" s="60"/>
      <c r="AK71" s="60"/>
      <c r="AL71" s="60"/>
      <c r="AM71" s="60"/>
      <c r="AN71" s="60"/>
      <c r="AO71" s="60"/>
    </row>
    <row r="72" spans="9:41">
      <c r="I72" s="74" t="str">
        <f t="shared" si="11"/>
        <v/>
      </c>
      <c r="J72" s="75">
        <v>59.666670000000003</v>
      </c>
      <c r="K72" s="76" t="str">
        <f t="shared" si="12"/>
        <v>&lt; 0   --</v>
      </c>
      <c r="L72" s="77" t="str">
        <f t="shared" si="13"/>
        <v>---</v>
      </c>
      <c r="M72" s="77" t="str">
        <f t="shared" si="14"/>
        <v>---</v>
      </c>
      <c r="N72" s="80">
        <v>1.5893299999999999</v>
      </c>
      <c r="O72" s="80">
        <v>16.05433</v>
      </c>
      <c r="P72" s="17" t="str">
        <f t="shared" si="15"/>
        <v>---</v>
      </c>
      <c r="Q72" s="17" t="str">
        <f t="shared" si="16"/>
        <v>---</v>
      </c>
      <c r="R72" s="17" t="str">
        <f t="shared" si="17"/>
        <v>---</v>
      </c>
      <c r="S72" s="17" t="str">
        <f t="shared" si="18"/>
        <v>-</v>
      </c>
      <c r="T72" s="62">
        <f t="shared" si="19"/>
        <v>58349</v>
      </c>
      <c r="U72" s="89">
        <v>0</v>
      </c>
      <c r="V72" s="63"/>
      <c r="W72" s="60"/>
      <c r="X72" s="17"/>
      <c r="Y72" s="17"/>
      <c r="Z72" s="17"/>
      <c r="AA72" s="17"/>
      <c r="AB72" s="17"/>
      <c r="AC72" s="17"/>
      <c r="AD72" s="17"/>
      <c r="AE72" s="60"/>
      <c r="AF72" s="17"/>
      <c r="AG72" s="60"/>
      <c r="AH72" s="60"/>
      <c r="AI72" s="60"/>
      <c r="AJ72" s="60"/>
      <c r="AK72" s="60"/>
      <c r="AL72" s="60"/>
      <c r="AM72" s="60"/>
      <c r="AN72" s="60"/>
      <c r="AO72" s="60"/>
    </row>
    <row r="73" spans="9:41">
      <c r="I73" s="74" t="str">
        <f t="shared" si="11"/>
        <v/>
      </c>
      <c r="J73" s="75">
        <v>59.75</v>
      </c>
      <c r="K73" s="76" t="str">
        <f t="shared" si="12"/>
        <v>&lt; 0   --</v>
      </c>
      <c r="L73" s="77" t="str">
        <f t="shared" si="13"/>
        <v>---</v>
      </c>
      <c r="M73" s="77" t="str">
        <f t="shared" si="14"/>
        <v>---</v>
      </c>
      <c r="N73" s="80">
        <v>1.5920000000000001</v>
      </c>
      <c r="O73" s="80">
        <v>16.03</v>
      </c>
      <c r="P73" s="17" t="str">
        <f t="shared" si="15"/>
        <v>---</v>
      </c>
      <c r="Q73" s="17" t="str">
        <f t="shared" si="16"/>
        <v>---</v>
      </c>
      <c r="R73" s="17" t="str">
        <f t="shared" si="17"/>
        <v>---</v>
      </c>
      <c r="S73" s="17" t="str">
        <f t="shared" si="18"/>
        <v>-</v>
      </c>
      <c r="T73" s="62">
        <f t="shared" si="19"/>
        <v>58380</v>
      </c>
      <c r="U73" s="89">
        <v>0</v>
      </c>
      <c r="V73" s="63"/>
      <c r="W73" s="60"/>
      <c r="X73" s="17"/>
      <c r="Y73" s="17"/>
      <c r="Z73" s="17"/>
      <c r="AA73" s="17"/>
      <c r="AB73" s="17"/>
      <c r="AC73" s="17"/>
      <c r="AD73" s="17"/>
      <c r="AE73" s="60"/>
      <c r="AF73" s="17"/>
      <c r="AG73" s="60"/>
      <c r="AH73" s="60"/>
      <c r="AI73" s="60"/>
      <c r="AJ73" s="60"/>
      <c r="AK73" s="60"/>
      <c r="AL73" s="60"/>
      <c r="AM73" s="60"/>
      <c r="AN73" s="60"/>
      <c r="AO73" s="60"/>
    </row>
    <row r="74" spans="9:41">
      <c r="I74" s="74" t="str">
        <f t="shared" si="11"/>
        <v/>
      </c>
      <c r="J74" s="75">
        <v>59.833329999999997</v>
      </c>
      <c r="K74" s="76" t="str">
        <f t="shared" si="12"/>
        <v>&lt; 0   --</v>
      </c>
      <c r="L74" s="77" t="str">
        <f t="shared" si="13"/>
        <v>---</v>
      </c>
      <c r="M74" s="77" t="str">
        <f t="shared" si="14"/>
        <v>---</v>
      </c>
      <c r="N74" s="80">
        <v>1.59467</v>
      </c>
      <c r="O74" s="80">
        <v>16.005669999999999</v>
      </c>
      <c r="P74" s="17" t="str">
        <f t="shared" si="15"/>
        <v>---</v>
      </c>
      <c r="Q74" s="17" t="str">
        <f t="shared" si="16"/>
        <v>---</v>
      </c>
      <c r="R74" s="17" t="str">
        <f t="shared" si="17"/>
        <v>---</v>
      </c>
      <c r="S74" s="17" t="str">
        <f t="shared" si="18"/>
        <v>-</v>
      </c>
      <c r="T74" s="62">
        <f t="shared" si="19"/>
        <v>58410</v>
      </c>
      <c r="U74" s="89">
        <v>0</v>
      </c>
      <c r="V74" s="63"/>
      <c r="W74" s="60"/>
      <c r="X74" s="17"/>
      <c r="Y74" s="17"/>
      <c r="Z74" s="17"/>
      <c r="AA74" s="17"/>
      <c r="AB74" s="17"/>
      <c r="AC74" s="17"/>
      <c r="AD74" s="17"/>
      <c r="AE74" s="60"/>
      <c r="AF74" s="17"/>
      <c r="AG74" s="60"/>
      <c r="AH74" s="60"/>
      <c r="AI74" s="60"/>
      <c r="AJ74" s="60"/>
      <c r="AK74" s="60"/>
      <c r="AL74" s="60"/>
      <c r="AM74" s="60"/>
      <c r="AN74" s="60"/>
      <c r="AO74" s="60"/>
    </row>
    <row r="75" spans="9:41">
      <c r="I75" s="74" t="str">
        <f t="shared" si="11"/>
        <v/>
      </c>
      <c r="J75" s="75">
        <v>59.916670000000003</v>
      </c>
      <c r="K75" s="76" t="str">
        <f t="shared" si="12"/>
        <v>&lt; 0   --</v>
      </c>
      <c r="L75" s="77" t="str">
        <f t="shared" si="13"/>
        <v>---</v>
      </c>
      <c r="M75" s="77" t="str">
        <f t="shared" si="14"/>
        <v>---</v>
      </c>
      <c r="N75" s="80">
        <v>1.5973299999999999</v>
      </c>
      <c r="O75" s="80">
        <v>15.98133</v>
      </c>
      <c r="P75" s="17" t="str">
        <f t="shared" si="15"/>
        <v>---</v>
      </c>
      <c r="Q75" s="17" t="str">
        <f t="shared" si="16"/>
        <v>---</v>
      </c>
      <c r="R75" s="17" t="str">
        <f t="shared" si="17"/>
        <v>---</v>
      </c>
      <c r="S75" s="17" t="str">
        <f t="shared" si="18"/>
        <v>-</v>
      </c>
      <c r="T75" s="62">
        <f t="shared" si="19"/>
        <v>58441</v>
      </c>
      <c r="U75" s="89">
        <v>0</v>
      </c>
      <c r="V75" s="63"/>
      <c r="W75" s="60"/>
      <c r="X75" s="17"/>
      <c r="Y75" s="17"/>
      <c r="Z75" s="17"/>
      <c r="AA75" s="17"/>
      <c r="AB75" s="17"/>
      <c r="AC75" s="17"/>
      <c r="AD75" s="17"/>
      <c r="AE75" s="60"/>
      <c r="AF75" s="17"/>
      <c r="AG75" s="60"/>
      <c r="AH75" s="60"/>
      <c r="AI75" s="60"/>
      <c r="AJ75" s="60"/>
      <c r="AK75" s="60"/>
      <c r="AL75" s="60"/>
      <c r="AM75" s="60"/>
      <c r="AN75" s="60"/>
      <c r="AO75" s="60"/>
    </row>
    <row r="76" spans="9:41" ht="15.75">
      <c r="I76" s="74" t="str">
        <f t="shared" si="11"/>
        <v/>
      </c>
      <c r="J76" s="75">
        <v>60</v>
      </c>
      <c r="K76" s="76" t="str">
        <f>IF(J76-$M$13&lt;0,"&lt; 0   --",ROUND(J76-$M$13,5))</f>
        <v>&lt; 0   --</v>
      </c>
      <c r="L76" s="77" t="str">
        <f t="shared" si="13"/>
        <v>---</v>
      </c>
      <c r="M76" s="77" t="str">
        <f t="shared" si="14"/>
        <v>---</v>
      </c>
      <c r="N76" s="78">
        <v>1.6</v>
      </c>
      <c r="O76" s="78">
        <v>15.957000000000001</v>
      </c>
      <c r="P76" s="17" t="str">
        <f t="shared" si="15"/>
        <v>---</v>
      </c>
      <c r="Q76" s="17" t="str">
        <f t="shared" si="16"/>
        <v>---</v>
      </c>
      <c r="R76" s="17" t="str">
        <f t="shared" si="17"/>
        <v>---</v>
      </c>
      <c r="S76" s="17" t="str">
        <f t="shared" si="18"/>
        <v>-</v>
      </c>
      <c r="T76" s="62">
        <f t="shared" si="19"/>
        <v>58472</v>
      </c>
      <c r="U76" s="90" t="str">
        <f>IF(K76="&lt; 0   --","-",ROUND(M76*0.016/12,0)*12)</f>
        <v>-</v>
      </c>
      <c r="V76" s="63"/>
      <c r="W76" s="60"/>
      <c r="X76" s="17"/>
      <c r="Y76" s="17"/>
      <c r="Z76" s="17"/>
      <c r="AA76" s="17"/>
      <c r="AB76" s="17"/>
      <c r="AC76" s="17"/>
      <c r="AD76" s="17"/>
      <c r="AE76" s="60"/>
      <c r="AF76" s="17"/>
      <c r="AG76" s="60"/>
      <c r="AH76" s="60"/>
      <c r="AI76" s="60"/>
      <c r="AJ76" s="60"/>
      <c r="AK76" s="60"/>
      <c r="AL76" s="60"/>
      <c r="AM76" s="60"/>
      <c r="AN76" s="60"/>
      <c r="AO76" s="60"/>
    </row>
    <row r="77" spans="9:41">
      <c r="I77" s="74" t="str">
        <f t="shared" si="11"/>
        <v/>
      </c>
      <c r="J77" s="75">
        <v>60.083329999999997</v>
      </c>
      <c r="K77" s="76" t="str">
        <f t="shared" si="12"/>
        <v>&lt; 0   --</v>
      </c>
      <c r="L77" s="77" t="str">
        <f t="shared" si="13"/>
        <v>---</v>
      </c>
      <c r="M77" s="77" t="str">
        <f t="shared" si="14"/>
        <v>---</v>
      </c>
      <c r="N77" s="80">
        <v>1.6</v>
      </c>
      <c r="O77" s="80">
        <v>15.932079999999999</v>
      </c>
      <c r="P77" s="17" t="str">
        <f t="shared" si="15"/>
        <v>---</v>
      </c>
      <c r="Q77" s="17" t="str">
        <f t="shared" si="16"/>
        <v>---</v>
      </c>
      <c r="R77" s="17" t="str">
        <f t="shared" si="17"/>
        <v>---</v>
      </c>
      <c r="S77" s="17" t="str">
        <f t="shared" si="18"/>
        <v>-</v>
      </c>
      <c r="T77" s="62">
        <f t="shared" si="19"/>
        <v>58501</v>
      </c>
      <c r="U77" s="90" t="str">
        <f t="shared" ref="U77:U136" si="20">IF(K77="&lt; 0   --","-",ROUND(M77*0.016/12,0)*12)</f>
        <v>-</v>
      </c>
      <c r="V77" s="63"/>
      <c r="W77" s="60"/>
      <c r="X77" s="17"/>
      <c r="Y77" s="17"/>
      <c r="Z77" s="17"/>
      <c r="AA77" s="17"/>
      <c r="AB77" s="17"/>
      <c r="AC77" s="17"/>
      <c r="AD77" s="17"/>
      <c r="AE77" s="60"/>
      <c r="AF77" s="17"/>
      <c r="AG77" s="60"/>
      <c r="AH77" s="60"/>
      <c r="AI77" s="60"/>
      <c r="AJ77" s="60"/>
      <c r="AK77" s="60"/>
      <c r="AL77" s="60"/>
      <c r="AM77" s="60"/>
      <c r="AN77" s="60"/>
      <c r="AO77" s="60"/>
    </row>
    <row r="78" spans="9:41">
      <c r="I78" s="74" t="str">
        <f t="shared" si="11"/>
        <v/>
      </c>
      <c r="J78" s="75">
        <v>60.166670000000003</v>
      </c>
      <c r="K78" s="76" t="str">
        <f t="shared" si="12"/>
        <v>&lt; 0   --</v>
      </c>
      <c r="L78" s="77" t="str">
        <f t="shared" si="13"/>
        <v>---</v>
      </c>
      <c r="M78" s="77" t="str">
        <f t="shared" si="14"/>
        <v>---</v>
      </c>
      <c r="N78" s="80">
        <v>1.6</v>
      </c>
      <c r="O78" s="80">
        <v>15.907170000000001</v>
      </c>
      <c r="P78" s="17" t="str">
        <f t="shared" si="15"/>
        <v>---</v>
      </c>
      <c r="Q78" s="17" t="str">
        <f t="shared" si="16"/>
        <v>---</v>
      </c>
      <c r="R78" s="17" t="str">
        <f t="shared" si="17"/>
        <v>---</v>
      </c>
      <c r="S78" s="17" t="str">
        <f t="shared" si="18"/>
        <v>-</v>
      </c>
      <c r="T78" s="62">
        <f t="shared" si="19"/>
        <v>58532</v>
      </c>
      <c r="U78" s="90" t="str">
        <f t="shared" si="20"/>
        <v>-</v>
      </c>
      <c r="V78" s="63"/>
      <c r="W78" s="60"/>
      <c r="X78" s="17"/>
      <c r="Y78" s="17"/>
      <c r="Z78" s="17"/>
      <c r="AA78" s="17"/>
      <c r="AB78" s="17"/>
      <c r="AC78" s="17"/>
      <c r="AD78" s="17"/>
      <c r="AE78" s="60"/>
      <c r="AF78" s="17"/>
      <c r="AG78" s="60"/>
      <c r="AH78" s="60"/>
      <c r="AI78" s="60"/>
      <c r="AJ78" s="60"/>
      <c r="AK78" s="60"/>
      <c r="AL78" s="60"/>
      <c r="AM78" s="60"/>
      <c r="AN78" s="60"/>
      <c r="AO78" s="60"/>
    </row>
    <row r="79" spans="9:41">
      <c r="I79" s="74" t="str">
        <f t="shared" si="11"/>
        <v/>
      </c>
      <c r="J79" s="75">
        <v>60.25</v>
      </c>
      <c r="K79" s="76" t="str">
        <f t="shared" si="12"/>
        <v>&lt; 0   --</v>
      </c>
      <c r="L79" s="77" t="str">
        <f t="shared" si="13"/>
        <v>---</v>
      </c>
      <c r="M79" s="77" t="str">
        <f t="shared" si="14"/>
        <v>---</v>
      </c>
      <c r="N79" s="80">
        <v>1.6</v>
      </c>
      <c r="O79" s="80">
        <v>15.882250000000001</v>
      </c>
      <c r="P79" s="17" t="str">
        <f t="shared" si="15"/>
        <v>---</v>
      </c>
      <c r="Q79" s="17" t="str">
        <f t="shared" si="16"/>
        <v>---</v>
      </c>
      <c r="R79" s="17" t="str">
        <f t="shared" si="17"/>
        <v>---</v>
      </c>
      <c r="S79" s="17" t="str">
        <f t="shared" si="18"/>
        <v>-</v>
      </c>
      <c r="T79" s="62">
        <f t="shared" si="19"/>
        <v>58562</v>
      </c>
      <c r="U79" s="90" t="str">
        <f t="shared" si="20"/>
        <v>-</v>
      </c>
      <c r="V79" s="63"/>
      <c r="W79" s="60"/>
      <c r="X79" s="17"/>
      <c r="Y79" s="17"/>
      <c r="Z79" s="17"/>
      <c r="AA79" s="17"/>
      <c r="AB79" s="17"/>
      <c r="AC79" s="17"/>
      <c r="AD79" s="17"/>
      <c r="AE79" s="60"/>
      <c r="AF79" s="17"/>
      <c r="AG79" s="60"/>
      <c r="AH79" s="60"/>
      <c r="AI79" s="60"/>
      <c r="AJ79" s="60"/>
      <c r="AK79" s="60"/>
      <c r="AL79" s="60"/>
      <c r="AM79" s="60"/>
      <c r="AN79" s="60"/>
      <c r="AO79" s="60"/>
    </row>
    <row r="80" spans="9:41">
      <c r="I80" s="74" t="str">
        <f t="shared" si="11"/>
        <v/>
      </c>
      <c r="J80" s="75">
        <v>60.333329999999997</v>
      </c>
      <c r="K80" s="76" t="str">
        <f t="shared" si="12"/>
        <v>&lt; 0   --</v>
      </c>
      <c r="L80" s="77" t="str">
        <f t="shared" si="13"/>
        <v>---</v>
      </c>
      <c r="M80" s="77" t="str">
        <f t="shared" si="14"/>
        <v>---</v>
      </c>
      <c r="N80" s="80">
        <v>1.6</v>
      </c>
      <c r="O80" s="80">
        <v>15.857329999999999</v>
      </c>
      <c r="P80" s="17" t="str">
        <f t="shared" si="15"/>
        <v>---</v>
      </c>
      <c r="Q80" s="17" t="str">
        <f t="shared" si="16"/>
        <v>---</v>
      </c>
      <c r="R80" s="17" t="str">
        <f t="shared" si="17"/>
        <v>---</v>
      </c>
      <c r="S80" s="17" t="str">
        <f t="shared" si="18"/>
        <v>-</v>
      </c>
      <c r="T80" s="62">
        <f t="shared" si="19"/>
        <v>58593</v>
      </c>
      <c r="U80" s="90" t="str">
        <f t="shared" si="20"/>
        <v>-</v>
      </c>
      <c r="V80" s="63"/>
      <c r="W80" s="60"/>
      <c r="X80" s="17"/>
      <c r="Y80" s="17"/>
      <c r="Z80" s="17"/>
      <c r="AA80" s="17"/>
      <c r="AB80" s="17"/>
      <c r="AC80" s="17"/>
      <c r="AD80" s="17"/>
      <c r="AE80" s="60"/>
      <c r="AF80" s="17"/>
      <c r="AG80" s="60"/>
      <c r="AH80" s="60"/>
      <c r="AI80" s="60"/>
      <c r="AJ80" s="60"/>
      <c r="AK80" s="60"/>
      <c r="AL80" s="60"/>
      <c r="AM80" s="60"/>
      <c r="AN80" s="60"/>
      <c r="AO80" s="60"/>
    </row>
    <row r="81" spans="9:41">
      <c r="I81" s="74" t="str">
        <f t="shared" si="11"/>
        <v/>
      </c>
      <c r="J81" s="75">
        <v>60.416670000000003</v>
      </c>
      <c r="K81" s="76" t="str">
        <f t="shared" si="12"/>
        <v>&lt; 0   --</v>
      </c>
      <c r="L81" s="77" t="str">
        <f t="shared" si="13"/>
        <v>---</v>
      </c>
      <c r="M81" s="77" t="str">
        <f t="shared" si="14"/>
        <v>---</v>
      </c>
      <c r="N81" s="80">
        <v>1.6</v>
      </c>
      <c r="O81" s="80">
        <v>15.832420000000001</v>
      </c>
      <c r="P81" s="17" t="str">
        <f t="shared" si="15"/>
        <v>---</v>
      </c>
      <c r="Q81" s="17" t="str">
        <f t="shared" si="16"/>
        <v>---</v>
      </c>
      <c r="R81" s="17" t="str">
        <f t="shared" si="17"/>
        <v>---</v>
      </c>
      <c r="S81" s="17" t="str">
        <f t="shared" si="18"/>
        <v>-</v>
      </c>
      <c r="T81" s="62">
        <f t="shared" si="19"/>
        <v>58623</v>
      </c>
      <c r="U81" s="90" t="str">
        <f t="shared" si="20"/>
        <v>-</v>
      </c>
      <c r="V81" s="63"/>
      <c r="W81" s="60"/>
      <c r="X81" s="17"/>
      <c r="Y81" s="17"/>
      <c r="Z81" s="17"/>
      <c r="AA81" s="17"/>
      <c r="AB81" s="17"/>
      <c r="AC81" s="17"/>
      <c r="AD81" s="17"/>
      <c r="AE81" s="60"/>
      <c r="AF81" s="17"/>
      <c r="AG81" s="60"/>
      <c r="AH81" s="60"/>
      <c r="AI81" s="60"/>
      <c r="AJ81" s="60"/>
      <c r="AK81" s="60"/>
      <c r="AL81" s="60"/>
      <c r="AM81" s="60"/>
      <c r="AN81" s="60"/>
      <c r="AO81" s="60"/>
    </row>
    <row r="82" spans="9:41">
      <c r="I82" s="74" t="str">
        <f t="shared" si="11"/>
        <v/>
      </c>
      <c r="J82" s="75">
        <v>60.5</v>
      </c>
      <c r="K82" s="76" t="str">
        <f t="shared" si="12"/>
        <v>&lt; 0   --</v>
      </c>
      <c r="L82" s="77" t="str">
        <f t="shared" si="13"/>
        <v>---</v>
      </c>
      <c r="M82" s="77" t="str">
        <f t="shared" si="14"/>
        <v>---</v>
      </c>
      <c r="N82" s="80">
        <v>1.6</v>
      </c>
      <c r="O82" s="80">
        <v>15.807499999999999</v>
      </c>
      <c r="P82" s="17" t="str">
        <f t="shared" si="15"/>
        <v>---</v>
      </c>
      <c r="Q82" s="17" t="str">
        <f t="shared" si="16"/>
        <v>---</v>
      </c>
      <c r="R82" s="17" t="str">
        <f t="shared" si="17"/>
        <v>---</v>
      </c>
      <c r="S82" s="17" t="str">
        <f t="shared" si="18"/>
        <v>-</v>
      </c>
      <c r="T82" s="62">
        <f t="shared" si="19"/>
        <v>58654</v>
      </c>
      <c r="U82" s="90" t="str">
        <f t="shared" si="20"/>
        <v>-</v>
      </c>
      <c r="V82" s="63"/>
      <c r="W82" s="60"/>
      <c r="X82" s="17"/>
      <c r="Y82" s="17"/>
      <c r="Z82" s="17"/>
      <c r="AA82" s="17"/>
      <c r="AB82" s="17"/>
      <c r="AC82" s="17"/>
      <c r="AD82" s="17"/>
      <c r="AE82" s="60"/>
      <c r="AF82" s="17"/>
      <c r="AG82" s="60"/>
      <c r="AH82" s="60"/>
      <c r="AI82" s="60"/>
      <c r="AJ82" s="60"/>
      <c r="AK82" s="60"/>
      <c r="AL82" s="60"/>
      <c r="AM82" s="60"/>
      <c r="AN82" s="60"/>
      <c r="AO82" s="60"/>
    </row>
    <row r="83" spans="9:41">
      <c r="I83" s="74" t="str">
        <f t="shared" si="11"/>
        <v/>
      </c>
      <c r="J83" s="75">
        <v>60.583329999999997</v>
      </c>
      <c r="K83" s="76" t="str">
        <f t="shared" si="12"/>
        <v>&lt; 0   --</v>
      </c>
      <c r="L83" s="77" t="str">
        <f t="shared" si="13"/>
        <v>---</v>
      </c>
      <c r="M83" s="77" t="str">
        <f t="shared" si="14"/>
        <v>---</v>
      </c>
      <c r="N83" s="80">
        <v>1.6</v>
      </c>
      <c r="O83" s="80">
        <v>15.782579999999999</v>
      </c>
      <c r="P83" s="17" t="str">
        <f t="shared" si="15"/>
        <v>---</v>
      </c>
      <c r="Q83" s="17" t="str">
        <f t="shared" si="16"/>
        <v>---</v>
      </c>
      <c r="R83" s="17" t="str">
        <f t="shared" si="17"/>
        <v>---</v>
      </c>
      <c r="S83" s="17" t="str">
        <f t="shared" si="18"/>
        <v>-</v>
      </c>
      <c r="T83" s="62">
        <f t="shared" si="19"/>
        <v>58685</v>
      </c>
      <c r="U83" s="90" t="str">
        <f t="shared" si="20"/>
        <v>-</v>
      </c>
      <c r="V83" s="63"/>
      <c r="W83" s="60"/>
      <c r="X83" s="17"/>
      <c r="Y83" s="17"/>
      <c r="Z83" s="17"/>
      <c r="AA83" s="17"/>
      <c r="AB83" s="17"/>
      <c r="AC83" s="17"/>
      <c r="AD83" s="17"/>
      <c r="AE83" s="60"/>
      <c r="AF83" s="17"/>
      <c r="AG83" s="60"/>
      <c r="AH83" s="60"/>
      <c r="AI83" s="60"/>
      <c r="AJ83" s="60"/>
      <c r="AK83" s="60"/>
      <c r="AL83" s="60"/>
      <c r="AM83" s="60"/>
      <c r="AN83" s="60"/>
      <c r="AO83" s="60"/>
    </row>
    <row r="84" spans="9:41">
      <c r="I84" s="74" t="str">
        <f t="shared" ref="I84:I115" si="21">IF(J84&lt;$M$13,"",INT(J84)&amp;" ans "&amp;IF(ROUND((J84-INT(J84))*12,0)=0,"","et "&amp;ROUND((J84-INT(J84))*12,0)&amp;" mois"))</f>
        <v/>
      </c>
      <c r="J84" s="75">
        <v>60.666670000000003</v>
      </c>
      <c r="K84" s="76" t="str">
        <f t="shared" ref="K84:K115" si="22">IF(J84-$M$13&lt;0,"&lt; 0   --",ROUND(J84-$M$13,5))</f>
        <v>&lt; 0   --</v>
      </c>
      <c r="L84" s="77" t="str">
        <f t="shared" si="13"/>
        <v>---</v>
      </c>
      <c r="M84" s="77" t="str">
        <f t="shared" si="14"/>
        <v>---</v>
      </c>
      <c r="N84" s="80">
        <v>1.6</v>
      </c>
      <c r="O84" s="80">
        <v>15.757669999999999</v>
      </c>
      <c r="P84" s="17" t="str">
        <f t="shared" si="15"/>
        <v>---</v>
      </c>
      <c r="Q84" s="17" t="str">
        <f t="shared" si="16"/>
        <v>---</v>
      </c>
      <c r="R84" s="17" t="str">
        <f t="shared" si="17"/>
        <v>---</v>
      </c>
      <c r="S84" s="17" t="str">
        <f t="shared" si="18"/>
        <v>-</v>
      </c>
      <c r="T84" s="62">
        <f t="shared" si="19"/>
        <v>58715</v>
      </c>
      <c r="U84" s="90" t="str">
        <f t="shared" si="20"/>
        <v>-</v>
      </c>
      <c r="V84" s="63"/>
      <c r="W84" s="60"/>
      <c r="X84" s="17"/>
      <c r="Y84" s="17"/>
      <c r="Z84" s="17"/>
      <c r="AA84" s="17"/>
      <c r="AB84" s="17"/>
      <c r="AC84" s="17"/>
      <c r="AD84" s="17"/>
      <c r="AE84" s="60"/>
      <c r="AF84" s="17"/>
      <c r="AG84" s="60"/>
      <c r="AH84" s="60"/>
      <c r="AI84" s="60"/>
      <c r="AJ84" s="60"/>
      <c r="AK84" s="60"/>
      <c r="AL84" s="60"/>
      <c r="AM84" s="60"/>
      <c r="AN84" s="60"/>
      <c r="AO84" s="60"/>
    </row>
    <row r="85" spans="9:41">
      <c r="I85" s="74" t="str">
        <f t="shared" si="21"/>
        <v/>
      </c>
      <c r="J85" s="75">
        <v>60.75</v>
      </c>
      <c r="K85" s="76" t="str">
        <f t="shared" si="22"/>
        <v>&lt; 0   --</v>
      </c>
      <c r="L85" s="77" t="str">
        <f t="shared" si="13"/>
        <v>---</v>
      </c>
      <c r="M85" s="77" t="str">
        <f t="shared" si="14"/>
        <v>---</v>
      </c>
      <c r="N85" s="80">
        <v>1.6</v>
      </c>
      <c r="O85" s="80">
        <v>15.732749999999999</v>
      </c>
      <c r="P85" s="17" t="str">
        <f t="shared" si="15"/>
        <v>---</v>
      </c>
      <c r="Q85" s="17" t="str">
        <f t="shared" si="16"/>
        <v>---</v>
      </c>
      <c r="R85" s="17" t="str">
        <f t="shared" si="17"/>
        <v>---</v>
      </c>
      <c r="S85" s="17" t="str">
        <f t="shared" si="18"/>
        <v>-</v>
      </c>
      <c r="T85" s="62">
        <f t="shared" si="19"/>
        <v>58746</v>
      </c>
      <c r="U85" s="90" t="str">
        <f t="shared" si="20"/>
        <v>-</v>
      </c>
      <c r="V85" s="63"/>
      <c r="W85" s="60"/>
      <c r="X85" s="17"/>
      <c r="Y85" s="17"/>
      <c r="Z85" s="17"/>
      <c r="AA85" s="17"/>
      <c r="AB85" s="17"/>
      <c r="AC85" s="17"/>
      <c r="AD85" s="17"/>
      <c r="AE85" s="60"/>
      <c r="AF85" s="17"/>
      <c r="AG85" s="60"/>
      <c r="AH85" s="60"/>
      <c r="AI85" s="60"/>
      <c r="AJ85" s="60"/>
      <c r="AK85" s="60"/>
      <c r="AL85" s="60"/>
      <c r="AM85" s="60"/>
      <c r="AN85" s="60"/>
      <c r="AO85" s="60"/>
    </row>
    <row r="86" spans="9:41">
      <c r="I86" s="74" t="str">
        <f t="shared" si="21"/>
        <v/>
      </c>
      <c r="J86" s="75">
        <v>60.833329999999997</v>
      </c>
      <c r="K86" s="76" t="str">
        <f t="shared" si="22"/>
        <v>&lt; 0   --</v>
      </c>
      <c r="L86" s="77" t="str">
        <f t="shared" si="13"/>
        <v>---</v>
      </c>
      <c r="M86" s="77" t="str">
        <f t="shared" si="14"/>
        <v>---</v>
      </c>
      <c r="N86" s="80">
        <v>1.6</v>
      </c>
      <c r="O86" s="80">
        <v>15.70783</v>
      </c>
      <c r="P86" s="17" t="str">
        <f t="shared" si="15"/>
        <v>---</v>
      </c>
      <c r="Q86" s="17" t="str">
        <f t="shared" si="16"/>
        <v>---</v>
      </c>
      <c r="R86" s="17" t="str">
        <f t="shared" si="17"/>
        <v>---</v>
      </c>
      <c r="S86" s="17" t="str">
        <f t="shared" si="18"/>
        <v>-</v>
      </c>
      <c r="T86" s="62">
        <f t="shared" si="19"/>
        <v>58776</v>
      </c>
      <c r="U86" s="90" t="str">
        <f t="shared" si="20"/>
        <v>-</v>
      </c>
      <c r="V86" s="63"/>
      <c r="W86" s="60"/>
      <c r="X86" s="17"/>
      <c r="Y86" s="17"/>
      <c r="Z86" s="17"/>
      <c r="AA86" s="17"/>
      <c r="AB86" s="17"/>
      <c r="AC86" s="17"/>
      <c r="AD86" s="17"/>
      <c r="AE86" s="60"/>
      <c r="AF86" s="17"/>
      <c r="AG86" s="60"/>
      <c r="AH86" s="60"/>
      <c r="AI86" s="60"/>
      <c r="AJ86" s="60"/>
      <c r="AK86" s="60"/>
      <c r="AL86" s="60"/>
      <c r="AM86" s="60"/>
      <c r="AN86" s="60"/>
      <c r="AO86" s="60"/>
    </row>
    <row r="87" spans="9:41">
      <c r="I87" s="74" t="str">
        <f t="shared" si="21"/>
        <v/>
      </c>
      <c r="J87" s="75">
        <v>60.916670000000003</v>
      </c>
      <c r="K87" s="76" t="str">
        <f t="shared" si="22"/>
        <v>&lt; 0   --</v>
      </c>
      <c r="L87" s="77" t="str">
        <f t="shared" si="13"/>
        <v>---</v>
      </c>
      <c r="M87" s="77" t="str">
        <f t="shared" si="14"/>
        <v>---</v>
      </c>
      <c r="N87" s="80">
        <v>1.6</v>
      </c>
      <c r="O87" s="80">
        <v>15.682919999999999</v>
      </c>
      <c r="P87" s="17" t="str">
        <f t="shared" si="15"/>
        <v>---</v>
      </c>
      <c r="Q87" s="17" t="str">
        <f t="shared" si="16"/>
        <v>---</v>
      </c>
      <c r="R87" s="17" t="str">
        <f t="shared" si="17"/>
        <v>---</v>
      </c>
      <c r="S87" s="17" t="str">
        <f t="shared" si="18"/>
        <v>-</v>
      </c>
      <c r="T87" s="62">
        <f t="shared" si="19"/>
        <v>58807</v>
      </c>
      <c r="U87" s="90" t="str">
        <f t="shared" si="20"/>
        <v>-</v>
      </c>
      <c r="V87" s="63"/>
      <c r="W87" s="60"/>
      <c r="X87" s="17"/>
      <c r="Y87" s="17"/>
      <c r="Z87" s="17"/>
      <c r="AA87" s="17"/>
      <c r="AB87" s="17"/>
      <c r="AC87" s="17"/>
      <c r="AD87" s="17"/>
      <c r="AE87" s="60"/>
      <c r="AF87" s="17"/>
      <c r="AG87" s="60"/>
      <c r="AH87" s="60"/>
      <c r="AI87" s="60"/>
      <c r="AJ87" s="60"/>
      <c r="AK87" s="60"/>
      <c r="AL87" s="60"/>
      <c r="AM87" s="60"/>
      <c r="AN87" s="60"/>
      <c r="AO87" s="60"/>
    </row>
    <row r="88" spans="9:41" ht="15.75">
      <c r="I88" s="74" t="str">
        <f t="shared" si="21"/>
        <v/>
      </c>
      <c r="J88" s="75">
        <v>61</v>
      </c>
      <c r="K88" s="76" t="str">
        <f t="shared" si="22"/>
        <v>&lt; 0   --</v>
      </c>
      <c r="L88" s="77" t="str">
        <f t="shared" si="13"/>
        <v>---</v>
      </c>
      <c r="M88" s="77" t="str">
        <f t="shared" si="14"/>
        <v>---</v>
      </c>
      <c r="N88" s="78">
        <v>1.6</v>
      </c>
      <c r="O88" s="78">
        <v>15.657999999999999</v>
      </c>
      <c r="P88" s="17" t="str">
        <f t="shared" si="15"/>
        <v>---</v>
      </c>
      <c r="Q88" s="17" t="str">
        <f t="shared" si="16"/>
        <v>---</v>
      </c>
      <c r="R88" s="17" t="str">
        <f t="shared" si="17"/>
        <v>---</v>
      </c>
      <c r="S88" s="17" t="str">
        <f t="shared" si="18"/>
        <v>-</v>
      </c>
      <c r="T88" s="62">
        <f t="shared" si="19"/>
        <v>58838</v>
      </c>
      <c r="U88" s="90" t="str">
        <f t="shared" si="20"/>
        <v>-</v>
      </c>
      <c r="V88" s="63"/>
      <c r="W88" s="60"/>
      <c r="X88" s="17"/>
      <c r="Y88" s="17"/>
      <c r="Z88" s="17"/>
      <c r="AA88" s="17"/>
      <c r="AB88" s="17"/>
      <c r="AC88" s="17"/>
      <c r="AD88" s="17"/>
      <c r="AE88" s="60"/>
      <c r="AF88" s="17"/>
      <c r="AG88" s="60"/>
      <c r="AH88" s="60"/>
      <c r="AI88" s="60"/>
      <c r="AJ88" s="60"/>
      <c r="AK88" s="60"/>
      <c r="AL88" s="60"/>
      <c r="AM88" s="60"/>
      <c r="AN88" s="60"/>
      <c r="AO88" s="60"/>
    </row>
    <row r="89" spans="9:41">
      <c r="I89" s="74" t="str">
        <f t="shared" si="21"/>
        <v/>
      </c>
      <c r="J89" s="75">
        <v>61.083329999999997</v>
      </c>
      <c r="K89" s="76" t="str">
        <f t="shared" si="22"/>
        <v>&lt; 0   --</v>
      </c>
      <c r="L89" s="77" t="str">
        <f t="shared" si="13"/>
        <v>---</v>
      </c>
      <c r="M89" s="77" t="str">
        <f t="shared" si="14"/>
        <v>---</v>
      </c>
      <c r="N89" s="80">
        <v>1.6</v>
      </c>
      <c r="O89" s="80">
        <v>15.63233</v>
      </c>
      <c r="P89" s="17" t="str">
        <f t="shared" si="15"/>
        <v>---</v>
      </c>
      <c r="Q89" s="17" t="str">
        <f t="shared" si="16"/>
        <v>---</v>
      </c>
      <c r="R89" s="17" t="str">
        <f t="shared" si="17"/>
        <v>---</v>
      </c>
      <c r="S89" s="17" t="str">
        <f t="shared" si="18"/>
        <v>-</v>
      </c>
      <c r="T89" s="62">
        <f t="shared" si="19"/>
        <v>58866</v>
      </c>
      <c r="U89" s="90" t="str">
        <f t="shared" si="20"/>
        <v>-</v>
      </c>
      <c r="V89" s="63"/>
      <c r="W89" s="60"/>
      <c r="X89" s="17"/>
      <c r="Y89" s="17"/>
      <c r="Z89" s="17"/>
      <c r="AA89" s="17"/>
      <c r="AB89" s="17"/>
      <c r="AC89" s="17"/>
      <c r="AD89" s="17"/>
      <c r="AE89" s="60"/>
      <c r="AF89" s="17"/>
      <c r="AG89" s="60"/>
      <c r="AH89" s="60"/>
      <c r="AI89" s="60"/>
      <c r="AJ89" s="60"/>
      <c r="AK89" s="60"/>
      <c r="AL89" s="60"/>
      <c r="AM89" s="60"/>
      <c r="AN89" s="60"/>
      <c r="AO89" s="60"/>
    </row>
    <row r="90" spans="9:41">
      <c r="I90" s="74" t="str">
        <f t="shared" si="21"/>
        <v/>
      </c>
      <c r="J90" s="75">
        <v>61.166670000000003</v>
      </c>
      <c r="K90" s="76" t="str">
        <f t="shared" si="22"/>
        <v>&lt; 0   --</v>
      </c>
      <c r="L90" s="77" t="str">
        <f t="shared" si="13"/>
        <v>---</v>
      </c>
      <c r="M90" s="77" t="str">
        <f t="shared" si="14"/>
        <v>---</v>
      </c>
      <c r="N90" s="80">
        <v>1.6</v>
      </c>
      <c r="O90" s="80">
        <v>15.606669999999999</v>
      </c>
      <c r="P90" s="17" t="str">
        <f t="shared" si="15"/>
        <v>---</v>
      </c>
      <c r="Q90" s="17" t="str">
        <f t="shared" si="16"/>
        <v>---</v>
      </c>
      <c r="R90" s="17" t="str">
        <f t="shared" si="17"/>
        <v>---</v>
      </c>
      <c r="S90" s="17" t="str">
        <f t="shared" si="18"/>
        <v>-</v>
      </c>
      <c r="T90" s="62">
        <f t="shared" si="19"/>
        <v>58897</v>
      </c>
      <c r="U90" s="90" t="str">
        <f t="shared" si="20"/>
        <v>-</v>
      </c>
      <c r="V90" s="63"/>
      <c r="W90" s="60"/>
      <c r="X90" s="17"/>
      <c r="Y90" s="17"/>
      <c r="Z90" s="17"/>
      <c r="AA90" s="17"/>
      <c r="AB90" s="17"/>
      <c r="AC90" s="17"/>
      <c r="AD90" s="17"/>
      <c r="AE90" s="60"/>
      <c r="AF90" s="17"/>
      <c r="AG90" s="60"/>
      <c r="AH90" s="60"/>
      <c r="AI90" s="60"/>
      <c r="AJ90" s="60"/>
      <c r="AK90" s="60"/>
      <c r="AL90" s="60"/>
      <c r="AM90" s="60"/>
      <c r="AN90" s="60"/>
      <c r="AO90" s="60"/>
    </row>
    <row r="91" spans="9:41">
      <c r="I91" s="74" t="str">
        <f t="shared" si="21"/>
        <v/>
      </c>
      <c r="J91" s="75">
        <v>61.25</v>
      </c>
      <c r="K91" s="76" t="str">
        <f t="shared" si="22"/>
        <v>&lt; 0   --</v>
      </c>
      <c r="L91" s="77" t="str">
        <f t="shared" si="13"/>
        <v>---</v>
      </c>
      <c r="M91" s="77" t="str">
        <f t="shared" si="14"/>
        <v>---</v>
      </c>
      <c r="N91" s="80">
        <v>1.6</v>
      </c>
      <c r="O91" s="80">
        <v>15.581</v>
      </c>
      <c r="P91" s="17" t="str">
        <f t="shared" si="15"/>
        <v>---</v>
      </c>
      <c r="Q91" s="17" t="str">
        <f t="shared" si="16"/>
        <v>---</v>
      </c>
      <c r="R91" s="17" t="str">
        <f t="shared" si="17"/>
        <v>---</v>
      </c>
      <c r="S91" s="17" t="str">
        <f t="shared" si="18"/>
        <v>-</v>
      </c>
      <c r="T91" s="62">
        <f t="shared" si="19"/>
        <v>58927</v>
      </c>
      <c r="U91" s="90" t="str">
        <f t="shared" si="20"/>
        <v>-</v>
      </c>
      <c r="V91" s="63"/>
      <c r="W91" s="60"/>
      <c r="X91" s="17"/>
      <c r="Y91" s="17"/>
      <c r="Z91" s="17"/>
      <c r="AA91" s="17"/>
      <c r="AB91" s="17"/>
      <c r="AC91" s="17"/>
      <c r="AD91" s="17"/>
      <c r="AE91" s="60"/>
      <c r="AF91" s="17"/>
      <c r="AG91" s="60"/>
      <c r="AH91" s="60"/>
      <c r="AI91" s="60"/>
      <c r="AJ91" s="60"/>
      <c r="AK91" s="60"/>
      <c r="AL91" s="60"/>
      <c r="AM91" s="60"/>
      <c r="AN91" s="60"/>
      <c r="AO91" s="60"/>
    </row>
    <row r="92" spans="9:41">
      <c r="I92" s="74" t="str">
        <f t="shared" si="21"/>
        <v/>
      </c>
      <c r="J92" s="75">
        <v>61.333329999999997</v>
      </c>
      <c r="K92" s="76" t="str">
        <f t="shared" si="22"/>
        <v>&lt; 0   --</v>
      </c>
      <c r="L92" s="77" t="str">
        <f t="shared" si="13"/>
        <v>---</v>
      </c>
      <c r="M92" s="77" t="str">
        <f t="shared" si="14"/>
        <v>---</v>
      </c>
      <c r="N92" s="80">
        <v>1.6</v>
      </c>
      <c r="O92" s="80">
        <v>15.55533</v>
      </c>
      <c r="P92" s="17" t="str">
        <f t="shared" si="15"/>
        <v>---</v>
      </c>
      <c r="Q92" s="17" t="str">
        <f t="shared" si="16"/>
        <v>---</v>
      </c>
      <c r="R92" s="17" t="str">
        <f t="shared" si="17"/>
        <v>---</v>
      </c>
      <c r="S92" s="17" t="str">
        <f t="shared" si="18"/>
        <v>-</v>
      </c>
      <c r="T92" s="62">
        <f t="shared" si="19"/>
        <v>58958</v>
      </c>
      <c r="U92" s="90" t="str">
        <f t="shared" si="20"/>
        <v>-</v>
      </c>
      <c r="V92" s="63"/>
      <c r="W92" s="60"/>
      <c r="X92" s="17"/>
      <c r="Y92" s="17"/>
      <c r="Z92" s="17"/>
      <c r="AA92" s="17"/>
      <c r="AB92" s="17"/>
      <c r="AC92" s="17"/>
      <c r="AD92" s="17"/>
      <c r="AE92" s="60"/>
      <c r="AF92" s="17"/>
      <c r="AG92" s="60"/>
      <c r="AH92" s="60"/>
      <c r="AI92" s="60"/>
      <c r="AJ92" s="60"/>
      <c r="AK92" s="60"/>
      <c r="AL92" s="60"/>
      <c r="AM92" s="60"/>
      <c r="AN92" s="60"/>
      <c r="AO92" s="60"/>
    </row>
    <row r="93" spans="9:41">
      <c r="I93" s="74" t="str">
        <f t="shared" si="21"/>
        <v/>
      </c>
      <c r="J93" s="75">
        <v>61.416670000000003</v>
      </c>
      <c r="K93" s="76" t="str">
        <f t="shared" si="22"/>
        <v>&lt; 0   --</v>
      </c>
      <c r="L93" s="77" t="str">
        <f t="shared" si="13"/>
        <v>---</v>
      </c>
      <c r="M93" s="77" t="str">
        <f t="shared" si="14"/>
        <v>---</v>
      </c>
      <c r="N93" s="80">
        <v>1.6</v>
      </c>
      <c r="O93" s="80">
        <v>15.529669999999999</v>
      </c>
      <c r="P93" s="17" t="str">
        <f t="shared" si="15"/>
        <v>---</v>
      </c>
      <c r="Q93" s="17" t="str">
        <f t="shared" si="16"/>
        <v>---</v>
      </c>
      <c r="R93" s="17" t="str">
        <f t="shared" si="17"/>
        <v>---</v>
      </c>
      <c r="S93" s="17" t="str">
        <f t="shared" si="18"/>
        <v>-</v>
      </c>
      <c r="T93" s="62">
        <f t="shared" si="19"/>
        <v>58988</v>
      </c>
      <c r="U93" s="90" t="str">
        <f t="shared" si="20"/>
        <v>-</v>
      </c>
      <c r="V93" s="63"/>
      <c r="W93" s="60"/>
      <c r="X93" s="17"/>
      <c r="Y93" s="17"/>
      <c r="Z93" s="17"/>
      <c r="AA93" s="17"/>
      <c r="AB93" s="17"/>
      <c r="AC93" s="17"/>
      <c r="AD93" s="17"/>
      <c r="AE93" s="60"/>
      <c r="AF93" s="17"/>
      <c r="AG93" s="60"/>
      <c r="AH93" s="60"/>
      <c r="AI93" s="60"/>
      <c r="AJ93" s="60"/>
      <c r="AK93" s="60"/>
      <c r="AL93" s="60"/>
      <c r="AM93" s="60"/>
      <c r="AN93" s="60"/>
      <c r="AO93" s="60"/>
    </row>
    <row r="94" spans="9:41">
      <c r="I94" s="74" t="str">
        <f t="shared" si="21"/>
        <v/>
      </c>
      <c r="J94" s="75">
        <v>61.5</v>
      </c>
      <c r="K94" s="76" t="str">
        <f t="shared" si="22"/>
        <v>&lt; 0   --</v>
      </c>
      <c r="L94" s="77" t="str">
        <f t="shared" si="13"/>
        <v>---</v>
      </c>
      <c r="M94" s="77" t="str">
        <f t="shared" si="14"/>
        <v>---</v>
      </c>
      <c r="N94" s="80">
        <v>1.6</v>
      </c>
      <c r="O94" s="80">
        <v>15.504</v>
      </c>
      <c r="P94" s="17" t="str">
        <f t="shared" si="15"/>
        <v>---</v>
      </c>
      <c r="Q94" s="17" t="str">
        <f t="shared" si="16"/>
        <v>---</v>
      </c>
      <c r="R94" s="17" t="str">
        <f t="shared" si="17"/>
        <v>---</v>
      </c>
      <c r="S94" s="17" t="str">
        <f t="shared" si="18"/>
        <v>-</v>
      </c>
      <c r="T94" s="62">
        <f t="shared" si="19"/>
        <v>59019</v>
      </c>
      <c r="U94" s="90" t="str">
        <f t="shared" si="20"/>
        <v>-</v>
      </c>
      <c r="V94" s="63"/>
      <c r="W94" s="60"/>
      <c r="X94" s="17"/>
      <c r="Y94" s="17"/>
      <c r="Z94" s="17"/>
      <c r="AA94" s="17"/>
      <c r="AB94" s="17"/>
      <c r="AC94" s="17"/>
      <c r="AD94" s="17"/>
      <c r="AE94" s="60"/>
      <c r="AF94" s="17"/>
      <c r="AG94" s="60"/>
      <c r="AH94" s="60"/>
      <c r="AI94" s="60"/>
      <c r="AJ94" s="60"/>
      <c r="AK94" s="60"/>
      <c r="AL94" s="60"/>
      <c r="AM94" s="60"/>
      <c r="AN94" s="60"/>
      <c r="AO94" s="60"/>
    </row>
    <row r="95" spans="9:41">
      <c r="I95" s="74" t="str">
        <f t="shared" si="21"/>
        <v/>
      </c>
      <c r="J95" s="75">
        <v>61.583329999999997</v>
      </c>
      <c r="K95" s="76" t="str">
        <f t="shared" si="22"/>
        <v>&lt; 0   --</v>
      </c>
      <c r="L95" s="77" t="str">
        <f t="shared" si="13"/>
        <v>---</v>
      </c>
      <c r="M95" s="77" t="str">
        <f t="shared" si="14"/>
        <v>---</v>
      </c>
      <c r="N95" s="80">
        <v>1.6</v>
      </c>
      <c r="O95" s="80">
        <v>15.47833</v>
      </c>
      <c r="P95" s="17" t="str">
        <f t="shared" si="15"/>
        <v>---</v>
      </c>
      <c r="Q95" s="17" t="str">
        <f t="shared" si="16"/>
        <v>---</v>
      </c>
      <c r="R95" s="17" t="str">
        <f t="shared" si="17"/>
        <v>---</v>
      </c>
      <c r="S95" s="17" t="str">
        <f t="shared" si="18"/>
        <v>-</v>
      </c>
      <c r="T95" s="62">
        <f t="shared" si="19"/>
        <v>59050</v>
      </c>
      <c r="U95" s="90" t="str">
        <f t="shared" si="20"/>
        <v>-</v>
      </c>
      <c r="V95" s="63"/>
      <c r="W95" s="60"/>
      <c r="X95" s="17"/>
      <c r="Y95" s="17"/>
      <c r="Z95" s="17"/>
      <c r="AA95" s="17"/>
      <c r="AB95" s="17"/>
      <c r="AC95" s="17"/>
      <c r="AD95" s="17"/>
      <c r="AE95" s="60"/>
      <c r="AF95" s="17"/>
      <c r="AG95" s="60"/>
      <c r="AH95" s="60"/>
      <c r="AI95" s="60"/>
      <c r="AJ95" s="60"/>
      <c r="AK95" s="60"/>
      <c r="AL95" s="60"/>
      <c r="AM95" s="60"/>
      <c r="AN95" s="60"/>
      <c r="AO95" s="60"/>
    </row>
    <row r="96" spans="9:41">
      <c r="I96" s="74" t="str">
        <f t="shared" si="21"/>
        <v/>
      </c>
      <c r="J96" s="75">
        <v>61.666670000000003</v>
      </c>
      <c r="K96" s="76" t="str">
        <f t="shared" si="22"/>
        <v>&lt; 0   --</v>
      </c>
      <c r="L96" s="77" t="str">
        <f t="shared" si="13"/>
        <v>---</v>
      </c>
      <c r="M96" s="77" t="str">
        <f t="shared" si="14"/>
        <v>---</v>
      </c>
      <c r="N96" s="80">
        <v>1.6</v>
      </c>
      <c r="O96" s="80">
        <v>15.452669999999999</v>
      </c>
      <c r="P96" s="17" t="str">
        <f t="shared" si="15"/>
        <v>---</v>
      </c>
      <c r="Q96" s="17" t="str">
        <f t="shared" si="16"/>
        <v>---</v>
      </c>
      <c r="R96" s="17" t="str">
        <f t="shared" si="17"/>
        <v>---</v>
      </c>
      <c r="S96" s="17" t="str">
        <f t="shared" si="18"/>
        <v>-</v>
      </c>
      <c r="T96" s="62">
        <f t="shared" si="19"/>
        <v>59080</v>
      </c>
      <c r="U96" s="90" t="str">
        <f t="shared" si="20"/>
        <v>-</v>
      </c>
      <c r="V96" s="63"/>
      <c r="W96" s="60"/>
      <c r="X96" s="17"/>
      <c r="Y96" s="17"/>
      <c r="Z96" s="17"/>
      <c r="AA96" s="17"/>
      <c r="AB96" s="17"/>
      <c r="AC96" s="17"/>
      <c r="AD96" s="17"/>
      <c r="AE96" s="60"/>
      <c r="AF96" s="17"/>
      <c r="AG96" s="60"/>
      <c r="AH96" s="60"/>
      <c r="AI96" s="60"/>
      <c r="AJ96" s="60"/>
      <c r="AK96" s="60"/>
      <c r="AL96" s="60"/>
      <c r="AM96" s="60"/>
      <c r="AN96" s="60"/>
      <c r="AO96" s="60"/>
    </row>
    <row r="97" spans="9:41">
      <c r="I97" s="74" t="str">
        <f t="shared" si="21"/>
        <v/>
      </c>
      <c r="J97" s="75">
        <v>61.75</v>
      </c>
      <c r="K97" s="76" t="str">
        <f t="shared" si="22"/>
        <v>&lt; 0   --</v>
      </c>
      <c r="L97" s="77" t="str">
        <f t="shared" si="13"/>
        <v>---</v>
      </c>
      <c r="M97" s="77" t="str">
        <f t="shared" si="14"/>
        <v>---</v>
      </c>
      <c r="N97" s="80">
        <v>1.6</v>
      </c>
      <c r="O97" s="80">
        <v>15.427</v>
      </c>
      <c r="P97" s="17" t="str">
        <f t="shared" si="15"/>
        <v>---</v>
      </c>
      <c r="Q97" s="17" t="str">
        <f t="shared" si="16"/>
        <v>---</v>
      </c>
      <c r="R97" s="17" t="str">
        <f t="shared" si="17"/>
        <v>---</v>
      </c>
      <c r="S97" s="17" t="str">
        <f t="shared" si="18"/>
        <v>-</v>
      </c>
      <c r="T97" s="62">
        <f t="shared" si="19"/>
        <v>59111</v>
      </c>
      <c r="U97" s="90" t="str">
        <f t="shared" si="20"/>
        <v>-</v>
      </c>
      <c r="V97" s="63"/>
      <c r="W97" s="60"/>
      <c r="X97" s="17"/>
      <c r="Y97" s="17"/>
      <c r="Z97" s="17"/>
      <c r="AA97" s="17"/>
      <c r="AB97" s="17"/>
      <c r="AC97" s="17"/>
      <c r="AD97" s="17"/>
      <c r="AE97" s="60"/>
      <c r="AF97" s="17"/>
      <c r="AG97" s="60"/>
      <c r="AH97" s="60"/>
      <c r="AI97" s="60"/>
      <c r="AJ97" s="60"/>
      <c r="AK97" s="60"/>
      <c r="AL97" s="60"/>
      <c r="AM97" s="60"/>
      <c r="AN97" s="60"/>
      <c r="AO97" s="60"/>
    </row>
    <row r="98" spans="9:41">
      <c r="I98" s="74" t="str">
        <f t="shared" si="21"/>
        <v/>
      </c>
      <c r="J98" s="75">
        <v>61.833329999999997</v>
      </c>
      <c r="K98" s="76" t="str">
        <f t="shared" si="22"/>
        <v>&lt; 0   --</v>
      </c>
      <c r="L98" s="77" t="str">
        <f t="shared" si="13"/>
        <v>---</v>
      </c>
      <c r="M98" s="77" t="str">
        <f t="shared" si="14"/>
        <v>---</v>
      </c>
      <c r="N98" s="80">
        <v>1.6</v>
      </c>
      <c r="O98" s="80">
        <v>15.40133</v>
      </c>
      <c r="P98" s="17" t="str">
        <f t="shared" si="15"/>
        <v>---</v>
      </c>
      <c r="Q98" s="17" t="str">
        <f t="shared" si="16"/>
        <v>---</v>
      </c>
      <c r="R98" s="17" t="str">
        <f t="shared" si="17"/>
        <v>---</v>
      </c>
      <c r="S98" s="17" t="str">
        <f t="shared" si="18"/>
        <v>-</v>
      </c>
      <c r="T98" s="62">
        <f t="shared" si="19"/>
        <v>59141</v>
      </c>
      <c r="U98" s="90" t="str">
        <f t="shared" si="20"/>
        <v>-</v>
      </c>
      <c r="V98" s="63"/>
      <c r="W98" s="60"/>
      <c r="X98" s="17"/>
      <c r="Y98" s="17"/>
      <c r="Z98" s="17"/>
      <c r="AA98" s="17"/>
      <c r="AB98" s="17"/>
      <c r="AC98" s="17"/>
      <c r="AD98" s="17"/>
      <c r="AE98" s="60"/>
      <c r="AF98" s="17"/>
      <c r="AG98" s="60"/>
      <c r="AH98" s="60"/>
      <c r="AI98" s="60"/>
      <c r="AJ98" s="60"/>
      <c r="AK98" s="60"/>
      <c r="AL98" s="60"/>
      <c r="AM98" s="60"/>
      <c r="AN98" s="60"/>
      <c r="AO98" s="60"/>
    </row>
    <row r="99" spans="9:41">
      <c r="I99" s="74" t="str">
        <f t="shared" si="21"/>
        <v/>
      </c>
      <c r="J99" s="75">
        <v>61.916670000000003</v>
      </c>
      <c r="K99" s="76" t="str">
        <f t="shared" si="22"/>
        <v>&lt; 0   --</v>
      </c>
      <c r="L99" s="77" t="str">
        <f t="shared" si="13"/>
        <v>---</v>
      </c>
      <c r="M99" s="77" t="str">
        <f t="shared" si="14"/>
        <v>---</v>
      </c>
      <c r="N99" s="80">
        <v>1.6</v>
      </c>
      <c r="O99" s="80">
        <v>15.37567</v>
      </c>
      <c r="P99" s="17" t="str">
        <f t="shared" si="15"/>
        <v>---</v>
      </c>
      <c r="Q99" s="17" t="str">
        <f t="shared" si="16"/>
        <v>---</v>
      </c>
      <c r="R99" s="17" t="str">
        <f t="shared" si="17"/>
        <v>---</v>
      </c>
      <c r="S99" s="17" t="str">
        <f t="shared" si="18"/>
        <v>-</v>
      </c>
      <c r="T99" s="62">
        <f t="shared" si="19"/>
        <v>59172</v>
      </c>
      <c r="U99" s="90" t="str">
        <f t="shared" si="20"/>
        <v>-</v>
      </c>
      <c r="V99" s="63"/>
      <c r="W99" s="60"/>
      <c r="X99" s="17"/>
      <c r="Y99" s="17"/>
      <c r="Z99" s="17"/>
      <c r="AA99" s="17"/>
      <c r="AB99" s="17"/>
      <c r="AC99" s="17"/>
      <c r="AD99" s="17"/>
      <c r="AE99" s="60"/>
      <c r="AF99" s="17"/>
      <c r="AG99" s="60"/>
      <c r="AH99" s="60"/>
      <c r="AI99" s="60"/>
      <c r="AJ99" s="60"/>
      <c r="AK99" s="60"/>
      <c r="AL99" s="60"/>
      <c r="AM99" s="60"/>
      <c r="AN99" s="60"/>
      <c r="AO99" s="60"/>
    </row>
    <row r="100" spans="9:41" ht="15.75">
      <c r="I100" s="74" t="str">
        <f t="shared" si="21"/>
        <v/>
      </c>
      <c r="J100" s="75">
        <v>62</v>
      </c>
      <c r="K100" s="76" t="str">
        <f t="shared" si="22"/>
        <v>&lt; 0   --</v>
      </c>
      <c r="L100" s="77" t="str">
        <f t="shared" si="13"/>
        <v>---</v>
      </c>
      <c r="M100" s="77" t="str">
        <f t="shared" si="14"/>
        <v>---</v>
      </c>
      <c r="N100" s="78">
        <v>1.6</v>
      </c>
      <c r="O100" s="78">
        <v>15.35</v>
      </c>
      <c r="P100" s="17" t="str">
        <f t="shared" si="15"/>
        <v>---</v>
      </c>
      <c r="Q100" s="17" t="str">
        <f t="shared" si="16"/>
        <v>---</v>
      </c>
      <c r="R100" s="17" t="str">
        <f t="shared" si="17"/>
        <v>---</v>
      </c>
      <c r="S100" s="17" t="str">
        <f t="shared" si="18"/>
        <v>-</v>
      </c>
      <c r="T100" s="62">
        <f t="shared" si="19"/>
        <v>59203</v>
      </c>
      <c r="U100" s="90" t="str">
        <f t="shared" si="20"/>
        <v>-</v>
      </c>
      <c r="V100" s="63"/>
      <c r="W100" s="60"/>
      <c r="X100" s="17"/>
      <c r="Y100" s="17"/>
      <c r="Z100" s="17"/>
      <c r="AA100" s="17"/>
      <c r="AB100" s="17"/>
      <c r="AC100" s="17"/>
      <c r="AD100" s="17"/>
      <c r="AE100" s="60"/>
      <c r="AF100" s="17"/>
      <c r="AG100" s="60"/>
      <c r="AH100" s="60"/>
      <c r="AI100" s="60"/>
      <c r="AJ100" s="60"/>
      <c r="AK100" s="60"/>
      <c r="AL100" s="60"/>
      <c r="AM100" s="60"/>
      <c r="AN100" s="60"/>
      <c r="AO100" s="60"/>
    </row>
    <row r="101" spans="9:41">
      <c r="I101" s="74" t="str">
        <f t="shared" si="21"/>
        <v/>
      </c>
      <c r="J101" s="75">
        <v>62.083329999999997</v>
      </c>
      <c r="K101" s="76" t="str">
        <f t="shared" si="22"/>
        <v>&lt; 0   --</v>
      </c>
      <c r="L101" s="77" t="str">
        <f t="shared" si="13"/>
        <v>---</v>
      </c>
      <c r="M101" s="77" t="str">
        <f t="shared" si="14"/>
        <v>---</v>
      </c>
      <c r="N101" s="80">
        <v>1.60267</v>
      </c>
      <c r="O101" s="80">
        <v>15.323829999999999</v>
      </c>
      <c r="P101" s="17" t="str">
        <f t="shared" si="15"/>
        <v>---</v>
      </c>
      <c r="Q101" s="17" t="str">
        <f t="shared" si="16"/>
        <v>---</v>
      </c>
      <c r="R101" s="17" t="str">
        <f t="shared" si="17"/>
        <v>---</v>
      </c>
      <c r="S101" s="17" t="str">
        <f t="shared" si="18"/>
        <v>-</v>
      </c>
      <c r="T101" s="62">
        <f t="shared" si="19"/>
        <v>59231</v>
      </c>
      <c r="U101" s="90" t="str">
        <f t="shared" si="20"/>
        <v>-</v>
      </c>
      <c r="V101" s="63"/>
      <c r="W101" s="60"/>
      <c r="X101" s="17"/>
      <c r="Y101" s="17"/>
      <c r="Z101" s="17"/>
      <c r="AA101" s="17"/>
      <c r="AB101" s="17"/>
      <c r="AC101" s="17"/>
      <c r="AD101" s="17"/>
      <c r="AE101" s="60"/>
      <c r="AF101" s="17"/>
      <c r="AG101" s="60"/>
      <c r="AH101" s="60"/>
      <c r="AI101" s="60"/>
      <c r="AJ101" s="60"/>
      <c r="AK101" s="60"/>
      <c r="AL101" s="60"/>
      <c r="AM101" s="60"/>
      <c r="AN101" s="60"/>
      <c r="AO101" s="60"/>
    </row>
    <row r="102" spans="9:41">
      <c r="I102" s="74" t="str">
        <f t="shared" si="21"/>
        <v/>
      </c>
      <c r="J102" s="75">
        <v>62.166670000000003</v>
      </c>
      <c r="K102" s="76" t="str">
        <f t="shared" si="22"/>
        <v>&lt; 0   --</v>
      </c>
      <c r="L102" s="77" t="str">
        <f t="shared" si="13"/>
        <v>---</v>
      </c>
      <c r="M102" s="77" t="str">
        <f t="shared" si="14"/>
        <v>---</v>
      </c>
      <c r="N102" s="80">
        <v>1.6053299999999999</v>
      </c>
      <c r="O102" s="80">
        <v>15.29767</v>
      </c>
      <c r="P102" s="17" t="str">
        <f t="shared" si="15"/>
        <v>---</v>
      </c>
      <c r="Q102" s="17" t="str">
        <f t="shared" si="16"/>
        <v>---</v>
      </c>
      <c r="R102" s="17" t="str">
        <f t="shared" si="17"/>
        <v>---</v>
      </c>
      <c r="S102" s="17" t="str">
        <f t="shared" si="18"/>
        <v>-</v>
      </c>
      <c r="T102" s="62">
        <f t="shared" si="19"/>
        <v>59262</v>
      </c>
      <c r="U102" s="90" t="str">
        <f t="shared" si="20"/>
        <v>-</v>
      </c>
      <c r="V102" s="63"/>
      <c r="W102" s="60"/>
      <c r="X102" s="17"/>
      <c r="Y102" s="17"/>
      <c r="Z102" s="17"/>
      <c r="AA102" s="17"/>
      <c r="AB102" s="17"/>
      <c r="AC102" s="17"/>
      <c r="AD102" s="17"/>
      <c r="AE102" s="60"/>
      <c r="AF102" s="17"/>
      <c r="AG102" s="60"/>
      <c r="AH102" s="60"/>
      <c r="AI102" s="60"/>
      <c r="AJ102" s="60"/>
      <c r="AK102" s="60"/>
      <c r="AL102" s="60"/>
      <c r="AM102" s="60"/>
      <c r="AN102" s="60"/>
      <c r="AO102" s="60"/>
    </row>
    <row r="103" spans="9:41">
      <c r="I103" s="74" t="str">
        <f t="shared" si="21"/>
        <v/>
      </c>
      <c r="J103" s="75">
        <v>62.25</v>
      </c>
      <c r="K103" s="76" t="str">
        <f t="shared" si="22"/>
        <v>&lt; 0   --</v>
      </c>
      <c r="L103" s="77" t="str">
        <f t="shared" si="13"/>
        <v>---</v>
      </c>
      <c r="M103" s="77" t="str">
        <f t="shared" si="14"/>
        <v>---</v>
      </c>
      <c r="N103" s="80">
        <v>1.6080000000000001</v>
      </c>
      <c r="O103" s="80">
        <v>15.2715</v>
      </c>
      <c r="P103" s="17" t="str">
        <f t="shared" si="15"/>
        <v>---</v>
      </c>
      <c r="Q103" s="17" t="str">
        <f t="shared" si="16"/>
        <v>---</v>
      </c>
      <c r="R103" s="17" t="str">
        <f t="shared" si="17"/>
        <v>---</v>
      </c>
      <c r="S103" s="17" t="str">
        <f t="shared" si="18"/>
        <v>-</v>
      </c>
      <c r="T103" s="62">
        <f t="shared" si="19"/>
        <v>59292</v>
      </c>
      <c r="U103" s="90" t="str">
        <f t="shared" si="20"/>
        <v>-</v>
      </c>
      <c r="V103" s="63"/>
      <c r="W103" s="60"/>
      <c r="X103" s="17"/>
      <c r="Y103" s="17"/>
      <c r="Z103" s="17"/>
      <c r="AA103" s="17"/>
      <c r="AB103" s="17"/>
      <c r="AC103" s="17"/>
      <c r="AD103" s="17"/>
      <c r="AE103" s="60"/>
      <c r="AF103" s="17"/>
      <c r="AG103" s="60"/>
      <c r="AH103" s="60"/>
      <c r="AI103" s="60"/>
      <c r="AJ103" s="60"/>
      <c r="AK103" s="60"/>
      <c r="AL103" s="60"/>
      <c r="AM103" s="60"/>
      <c r="AN103" s="60"/>
      <c r="AO103" s="60"/>
    </row>
    <row r="104" spans="9:41">
      <c r="I104" s="74" t="str">
        <f t="shared" si="21"/>
        <v/>
      </c>
      <c r="J104" s="75">
        <v>62.333329999999997</v>
      </c>
      <c r="K104" s="76" t="str">
        <f t="shared" si="22"/>
        <v>&lt; 0   --</v>
      </c>
      <c r="L104" s="77" t="str">
        <f t="shared" si="13"/>
        <v>---</v>
      </c>
      <c r="M104" s="77" t="str">
        <f t="shared" si="14"/>
        <v>---</v>
      </c>
      <c r="N104" s="80">
        <v>1.61067</v>
      </c>
      <c r="O104" s="80">
        <v>15.245329999999999</v>
      </c>
      <c r="P104" s="17" t="str">
        <f t="shared" si="15"/>
        <v>---</v>
      </c>
      <c r="Q104" s="17" t="str">
        <f t="shared" si="16"/>
        <v>---</v>
      </c>
      <c r="R104" s="17" t="str">
        <f t="shared" si="17"/>
        <v>---</v>
      </c>
      <c r="S104" s="17" t="str">
        <f t="shared" si="18"/>
        <v>-</v>
      </c>
      <c r="T104" s="62">
        <f t="shared" si="19"/>
        <v>59323</v>
      </c>
      <c r="U104" s="90" t="str">
        <f t="shared" si="20"/>
        <v>-</v>
      </c>
      <c r="V104" s="63"/>
      <c r="W104" s="60"/>
      <c r="X104" s="17"/>
      <c r="Y104" s="17"/>
      <c r="Z104" s="17"/>
      <c r="AA104" s="17"/>
      <c r="AB104" s="17"/>
      <c r="AC104" s="17"/>
      <c r="AD104" s="17"/>
      <c r="AE104" s="60"/>
      <c r="AF104" s="17"/>
      <c r="AG104" s="60"/>
      <c r="AH104" s="60"/>
      <c r="AI104" s="60"/>
      <c r="AJ104" s="60"/>
      <c r="AK104" s="60"/>
      <c r="AL104" s="60"/>
      <c r="AM104" s="60"/>
      <c r="AN104" s="60"/>
      <c r="AO104" s="60"/>
    </row>
    <row r="105" spans="9:41">
      <c r="I105" s="74" t="str">
        <f t="shared" si="21"/>
        <v/>
      </c>
      <c r="J105" s="75">
        <v>62.416670000000003</v>
      </c>
      <c r="K105" s="76" t="str">
        <f t="shared" si="22"/>
        <v>&lt; 0   --</v>
      </c>
      <c r="L105" s="77" t="str">
        <f t="shared" si="13"/>
        <v>---</v>
      </c>
      <c r="M105" s="77" t="str">
        <f t="shared" si="14"/>
        <v>---</v>
      </c>
      <c r="N105" s="80">
        <v>1.6133299999999999</v>
      </c>
      <c r="O105" s="80">
        <v>15.21917</v>
      </c>
      <c r="P105" s="17" t="str">
        <f t="shared" si="15"/>
        <v>---</v>
      </c>
      <c r="Q105" s="17" t="str">
        <f t="shared" si="16"/>
        <v>---</v>
      </c>
      <c r="R105" s="17" t="str">
        <f t="shared" si="17"/>
        <v>---</v>
      </c>
      <c r="S105" s="17" t="str">
        <f t="shared" si="18"/>
        <v>-</v>
      </c>
      <c r="T105" s="62">
        <f t="shared" si="19"/>
        <v>59353</v>
      </c>
      <c r="U105" s="90" t="str">
        <f t="shared" si="20"/>
        <v>-</v>
      </c>
      <c r="V105" s="63"/>
      <c r="W105" s="60"/>
      <c r="X105" s="17"/>
      <c r="Y105" s="17"/>
      <c r="Z105" s="17"/>
      <c r="AA105" s="17"/>
      <c r="AB105" s="17"/>
      <c r="AC105" s="17"/>
      <c r="AD105" s="17"/>
      <c r="AE105" s="60"/>
      <c r="AF105" s="17"/>
      <c r="AG105" s="60"/>
      <c r="AH105" s="60"/>
      <c r="AI105" s="60"/>
      <c r="AJ105" s="60"/>
      <c r="AK105" s="60"/>
      <c r="AL105" s="60"/>
      <c r="AM105" s="60"/>
      <c r="AN105" s="60"/>
      <c r="AO105" s="60"/>
    </row>
    <row r="106" spans="9:41">
      <c r="I106" s="74" t="str">
        <f t="shared" si="21"/>
        <v/>
      </c>
      <c r="J106" s="75">
        <v>62.5</v>
      </c>
      <c r="K106" s="76" t="str">
        <f t="shared" si="22"/>
        <v>&lt; 0   --</v>
      </c>
      <c r="L106" s="77" t="str">
        <f t="shared" si="13"/>
        <v>---</v>
      </c>
      <c r="M106" s="77" t="str">
        <f t="shared" si="14"/>
        <v>---</v>
      </c>
      <c r="N106" s="80">
        <v>1.6160000000000001</v>
      </c>
      <c r="O106" s="80">
        <v>15.193</v>
      </c>
      <c r="P106" s="17" t="str">
        <f t="shared" si="15"/>
        <v>---</v>
      </c>
      <c r="Q106" s="17" t="str">
        <f t="shared" si="16"/>
        <v>---</v>
      </c>
      <c r="R106" s="17" t="str">
        <f t="shared" si="17"/>
        <v>---</v>
      </c>
      <c r="S106" s="17" t="str">
        <f t="shared" si="18"/>
        <v>-</v>
      </c>
      <c r="T106" s="62">
        <f t="shared" si="19"/>
        <v>59384</v>
      </c>
      <c r="U106" s="90" t="str">
        <f t="shared" si="20"/>
        <v>-</v>
      </c>
      <c r="V106" s="63"/>
      <c r="W106" s="60"/>
      <c r="X106" s="17"/>
      <c r="Y106" s="17"/>
      <c r="Z106" s="17"/>
      <c r="AA106" s="17"/>
      <c r="AB106" s="17"/>
      <c r="AC106" s="17"/>
      <c r="AD106" s="17"/>
      <c r="AE106" s="60"/>
      <c r="AF106" s="17"/>
      <c r="AG106" s="60"/>
      <c r="AH106" s="60"/>
      <c r="AI106" s="60"/>
      <c r="AJ106" s="60"/>
      <c r="AK106" s="60"/>
      <c r="AL106" s="60"/>
      <c r="AM106" s="60"/>
      <c r="AN106" s="60"/>
      <c r="AO106" s="60"/>
    </row>
    <row r="107" spans="9:41">
      <c r="I107" s="74" t="str">
        <f t="shared" si="21"/>
        <v/>
      </c>
      <c r="J107" s="75">
        <v>62.583329999999997</v>
      </c>
      <c r="K107" s="76" t="str">
        <f t="shared" si="22"/>
        <v>&lt; 0   --</v>
      </c>
      <c r="L107" s="77" t="str">
        <f t="shared" si="13"/>
        <v>---</v>
      </c>
      <c r="M107" s="77" t="str">
        <f t="shared" si="14"/>
        <v>---</v>
      </c>
      <c r="N107" s="80">
        <v>1.6186700000000001</v>
      </c>
      <c r="O107" s="80">
        <v>15.166829999999999</v>
      </c>
      <c r="P107" s="17" t="str">
        <f t="shared" si="15"/>
        <v>---</v>
      </c>
      <c r="Q107" s="17" t="str">
        <f t="shared" si="16"/>
        <v>---</v>
      </c>
      <c r="R107" s="17" t="str">
        <f t="shared" si="17"/>
        <v>---</v>
      </c>
      <c r="S107" s="17" t="str">
        <f t="shared" si="18"/>
        <v>-</v>
      </c>
      <c r="T107" s="62">
        <f t="shared" si="19"/>
        <v>59415</v>
      </c>
      <c r="U107" s="90" t="str">
        <f t="shared" si="20"/>
        <v>-</v>
      </c>
      <c r="V107" s="63"/>
      <c r="W107" s="60"/>
      <c r="X107" s="17"/>
      <c r="Y107" s="17"/>
      <c r="Z107" s="17"/>
      <c r="AA107" s="17"/>
      <c r="AB107" s="17"/>
      <c r="AC107" s="17"/>
      <c r="AD107" s="17"/>
      <c r="AE107" s="60"/>
      <c r="AF107" s="17"/>
      <c r="AG107" s="60"/>
      <c r="AH107" s="60"/>
      <c r="AI107" s="60"/>
      <c r="AJ107" s="60"/>
      <c r="AK107" s="60"/>
      <c r="AL107" s="60"/>
      <c r="AM107" s="60"/>
      <c r="AN107" s="60"/>
      <c r="AO107" s="60"/>
    </row>
    <row r="108" spans="9:41">
      <c r="I108" s="74" t="str">
        <f t="shared" si="21"/>
        <v/>
      </c>
      <c r="J108" s="75">
        <v>62.666670000000003</v>
      </c>
      <c r="K108" s="76" t="str">
        <f t="shared" si="22"/>
        <v>&lt; 0   --</v>
      </c>
      <c r="L108" s="77" t="str">
        <f t="shared" si="13"/>
        <v>---</v>
      </c>
      <c r="M108" s="77" t="str">
        <f t="shared" si="14"/>
        <v>---</v>
      </c>
      <c r="N108" s="80">
        <v>1.6213299999999999</v>
      </c>
      <c r="O108" s="80">
        <v>15.14067</v>
      </c>
      <c r="P108" s="17" t="str">
        <f t="shared" si="15"/>
        <v>---</v>
      </c>
      <c r="Q108" s="17" t="str">
        <f t="shared" si="16"/>
        <v>---</v>
      </c>
      <c r="R108" s="17" t="str">
        <f t="shared" si="17"/>
        <v>---</v>
      </c>
      <c r="S108" s="17" t="str">
        <f t="shared" si="18"/>
        <v>-</v>
      </c>
      <c r="T108" s="62">
        <f t="shared" si="19"/>
        <v>59445</v>
      </c>
      <c r="U108" s="90" t="str">
        <f t="shared" si="20"/>
        <v>-</v>
      </c>
      <c r="V108" s="63"/>
      <c r="W108" s="60"/>
      <c r="X108" s="17"/>
      <c r="Y108" s="17"/>
      <c r="Z108" s="17"/>
      <c r="AA108" s="17"/>
      <c r="AB108" s="17"/>
      <c r="AC108" s="17"/>
      <c r="AD108" s="17"/>
      <c r="AE108" s="60"/>
      <c r="AF108" s="17"/>
      <c r="AG108" s="60"/>
      <c r="AH108" s="60"/>
      <c r="AI108" s="60"/>
      <c r="AJ108" s="60"/>
      <c r="AK108" s="60"/>
      <c r="AL108" s="60"/>
      <c r="AM108" s="60"/>
      <c r="AN108" s="60"/>
      <c r="AO108" s="60"/>
    </row>
    <row r="109" spans="9:41">
      <c r="I109" s="74" t="str">
        <f t="shared" si="21"/>
        <v/>
      </c>
      <c r="J109" s="75">
        <v>62.75</v>
      </c>
      <c r="K109" s="76" t="str">
        <f t="shared" si="22"/>
        <v>&lt; 0   --</v>
      </c>
      <c r="L109" s="77" t="str">
        <f t="shared" si="13"/>
        <v>---</v>
      </c>
      <c r="M109" s="77" t="str">
        <f t="shared" si="14"/>
        <v>---</v>
      </c>
      <c r="N109" s="80">
        <v>1.6240000000000001</v>
      </c>
      <c r="O109" s="80">
        <v>15.1145</v>
      </c>
      <c r="P109" s="17" t="str">
        <f t="shared" si="15"/>
        <v>---</v>
      </c>
      <c r="Q109" s="17" t="str">
        <f t="shared" si="16"/>
        <v>---</v>
      </c>
      <c r="R109" s="17" t="str">
        <f t="shared" si="17"/>
        <v>---</v>
      </c>
      <c r="S109" s="17" t="str">
        <f t="shared" si="18"/>
        <v>-</v>
      </c>
      <c r="T109" s="62">
        <f t="shared" si="19"/>
        <v>59476</v>
      </c>
      <c r="U109" s="90" t="str">
        <f t="shared" si="20"/>
        <v>-</v>
      </c>
      <c r="V109" s="63"/>
      <c r="W109" s="60"/>
      <c r="X109" s="17"/>
      <c r="Y109" s="17"/>
      <c r="Z109" s="17"/>
      <c r="AA109" s="17"/>
      <c r="AB109" s="17"/>
      <c r="AC109" s="17"/>
      <c r="AD109" s="17"/>
      <c r="AE109" s="60"/>
      <c r="AF109" s="17"/>
      <c r="AG109" s="60"/>
      <c r="AH109" s="60"/>
      <c r="AI109" s="60"/>
      <c r="AJ109" s="60"/>
      <c r="AK109" s="60"/>
      <c r="AL109" s="60"/>
      <c r="AM109" s="60"/>
      <c r="AN109" s="60"/>
      <c r="AO109" s="60"/>
    </row>
    <row r="110" spans="9:41">
      <c r="I110" s="74" t="str">
        <f t="shared" si="21"/>
        <v/>
      </c>
      <c r="J110" s="75">
        <v>62.833329999999997</v>
      </c>
      <c r="K110" s="76" t="str">
        <f t="shared" si="22"/>
        <v>&lt; 0   --</v>
      </c>
      <c r="L110" s="77" t="str">
        <f t="shared" si="13"/>
        <v>---</v>
      </c>
      <c r="M110" s="77" t="str">
        <f t="shared" si="14"/>
        <v>---</v>
      </c>
      <c r="N110" s="80">
        <v>1.6266700000000001</v>
      </c>
      <c r="O110" s="80">
        <v>15.088329999999999</v>
      </c>
      <c r="P110" s="17" t="str">
        <f t="shared" si="15"/>
        <v>---</v>
      </c>
      <c r="Q110" s="17" t="str">
        <f t="shared" si="16"/>
        <v>---</v>
      </c>
      <c r="R110" s="17" t="str">
        <f t="shared" si="17"/>
        <v>---</v>
      </c>
      <c r="S110" s="17" t="str">
        <f t="shared" si="18"/>
        <v>-</v>
      </c>
      <c r="T110" s="62">
        <f t="shared" si="19"/>
        <v>59506</v>
      </c>
      <c r="U110" s="90" t="str">
        <f t="shared" si="20"/>
        <v>-</v>
      </c>
      <c r="V110" s="63"/>
      <c r="W110" s="60"/>
      <c r="X110" s="17"/>
      <c r="Y110" s="17"/>
      <c r="Z110" s="17"/>
      <c r="AA110" s="17"/>
      <c r="AB110" s="17"/>
      <c r="AC110" s="17"/>
      <c r="AD110" s="17"/>
      <c r="AE110" s="60"/>
      <c r="AF110" s="17"/>
      <c r="AG110" s="60"/>
      <c r="AH110" s="60"/>
      <c r="AI110" s="60"/>
      <c r="AJ110" s="60"/>
      <c r="AK110" s="60"/>
      <c r="AL110" s="60"/>
      <c r="AM110" s="60"/>
      <c r="AN110" s="60"/>
      <c r="AO110" s="60"/>
    </row>
    <row r="111" spans="9:41">
      <c r="I111" s="74" t="str">
        <f t="shared" si="21"/>
        <v/>
      </c>
      <c r="J111" s="75">
        <v>62.916670000000003</v>
      </c>
      <c r="K111" s="76" t="str">
        <f t="shared" si="22"/>
        <v>&lt; 0   --</v>
      </c>
      <c r="L111" s="77" t="str">
        <f t="shared" si="13"/>
        <v>---</v>
      </c>
      <c r="M111" s="77" t="str">
        <f t="shared" si="14"/>
        <v>---</v>
      </c>
      <c r="N111" s="80">
        <v>1.6293299999999999</v>
      </c>
      <c r="O111" s="80">
        <v>15.06217</v>
      </c>
      <c r="P111" s="17" t="str">
        <f t="shared" si="15"/>
        <v>---</v>
      </c>
      <c r="Q111" s="17" t="str">
        <f t="shared" si="16"/>
        <v>---</v>
      </c>
      <c r="R111" s="17" t="str">
        <f t="shared" si="17"/>
        <v>---</v>
      </c>
      <c r="S111" s="17" t="str">
        <f t="shared" si="18"/>
        <v>-</v>
      </c>
      <c r="T111" s="62">
        <f t="shared" si="19"/>
        <v>59537</v>
      </c>
      <c r="U111" s="90" t="str">
        <f t="shared" si="20"/>
        <v>-</v>
      </c>
      <c r="V111" s="63"/>
      <c r="W111" s="60"/>
      <c r="X111" s="17"/>
      <c r="Y111" s="17"/>
      <c r="Z111" s="17"/>
      <c r="AA111" s="17"/>
      <c r="AB111" s="17"/>
      <c r="AC111" s="17"/>
      <c r="AD111" s="17"/>
      <c r="AE111" s="60"/>
      <c r="AF111" s="17"/>
      <c r="AG111" s="60"/>
      <c r="AH111" s="60"/>
      <c r="AI111" s="60"/>
      <c r="AJ111" s="60"/>
      <c r="AK111" s="60"/>
      <c r="AL111" s="60"/>
      <c r="AM111" s="60"/>
      <c r="AN111" s="60"/>
      <c r="AO111" s="60"/>
    </row>
    <row r="112" spans="9:41" ht="15.75">
      <c r="I112" s="74" t="str">
        <f t="shared" si="21"/>
        <v/>
      </c>
      <c r="J112" s="75">
        <v>63</v>
      </c>
      <c r="K112" s="76" t="str">
        <f t="shared" si="22"/>
        <v>&lt; 0   --</v>
      </c>
      <c r="L112" s="77" t="str">
        <f t="shared" si="13"/>
        <v>---</v>
      </c>
      <c r="M112" s="77" t="str">
        <f t="shared" si="14"/>
        <v>---</v>
      </c>
      <c r="N112" s="78">
        <v>1.6319999999999999</v>
      </c>
      <c r="O112" s="78">
        <v>15.036</v>
      </c>
      <c r="P112" s="17" t="str">
        <f t="shared" si="15"/>
        <v>---</v>
      </c>
      <c r="Q112" s="17" t="str">
        <f t="shared" si="16"/>
        <v>---</v>
      </c>
      <c r="R112" s="17" t="str">
        <f t="shared" si="17"/>
        <v>---</v>
      </c>
      <c r="S112" s="17" t="str">
        <f t="shared" si="18"/>
        <v>-</v>
      </c>
      <c r="T112" s="62">
        <f t="shared" si="19"/>
        <v>59568</v>
      </c>
      <c r="U112" s="90" t="str">
        <f t="shared" si="20"/>
        <v>-</v>
      </c>
      <c r="V112" s="63"/>
      <c r="W112" s="60"/>
      <c r="X112" s="17"/>
      <c r="Y112" s="17"/>
      <c r="Z112" s="17"/>
      <c r="AA112" s="17"/>
      <c r="AB112" s="17"/>
      <c r="AC112" s="17"/>
      <c r="AD112" s="17"/>
      <c r="AE112" s="60"/>
      <c r="AF112" s="17"/>
      <c r="AG112" s="60"/>
      <c r="AH112" s="60"/>
      <c r="AI112" s="60"/>
      <c r="AJ112" s="60"/>
      <c r="AK112" s="60"/>
      <c r="AL112" s="60"/>
      <c r="AM112" s="60"/>
      <c r="AN112" s="60"/>
      <c r="AO112" s="60"/>
    </row>
    <row r="113" spans="9:41">
      <c r="I113" s="74" t="str">
        <f t="shared" si="21"/>
        <v/>
      </c>
      <c r="J113" s="75">
        <v>63.083329999999997</v>
      </c>
      <c r="K113" s="76" t="str">
        <f t="shared" si="22"/>
        <v>&lt; 0   --</v>
      </c>
      <c r="L113" s="77" t="str">
        <f t="shared" si="13"/>
        <v>---</v>
      </c>
      <c r="M113" s="77" t="str">
        <f t="shared" si="14"/>
        <v>---</v>
      </c>
      <c r="N113" s="80">
        <v>1.6346700000000001</v>
      </c>
      <c r="O113" s="80">
        <v>15.009169999999999</v>
      </c>
      <c r="P113" s="17" t="str">
        <f t="shared" si="15"/>
        <v>---</v>
      </c>
      <c r="Q113" s="17" t="str">
        <f t="shared" si="16"/>
        <v>---</v>
      </c>
      <c r="R113" s="17" t="str">
        <f t="shared" si="17"/>
        <v>---</v>
      </c>
      <c r="S113" s="17" t="str">
        <f t="shared" si="18"/>
        <v>-</v>
      </c>
      <c r="T113" s="62">
        <f t="shared" si="19"/>
        <v>59596</v>
      </c>
      <c r="U113" s="90" t="str">
        <f t="shared" si="20"/>
        <v>-</v>
      </c>
      <c r="V113" s="63"/>
      <c r="W113" s="60"/>
      <c r="X113" s="17"/>
      <c r="Y113" s="17"/>
      <c r="Z113" s="17"/>
      <c r="AA113" s="17"/>
      <c r="AB113" s="17"/>
      <c r="AC113" s="17"/>
      <c r="AD113" s="17"/>
      <c r="AE113" s="60"/>
      <c r="AF113" s="17"/>
      <c r="AG113" s="60"/>
      <c r="AH113" s="60"/>
      <c r="AI113" s="60"/>
      <c r="AJ113" s="60"/>
      <c r="AK113" s="60"/>
      <c r="AL113" s="60"/>
      <c r="AM113" s="60"/>
      <c r="AN113" s="60"/>
      <c r="AO113" s="60"/>
    </row>
    <row r="114" spans="9:41">
      <c r="I114" s="74" t="str">
        <f t="shared" si="21"/>
        <v/>
      </c>
      <c r="J114" s="75">
        <v>63.166670000000003</v>
      </c>
      <c r="K114" s="76" t="str">
        <f t="shared" si="22"/>
        <v>&lt; 0   --</v>
      </c>
      <c r="L114" s="77" t="str">
        <f t="shared" si="13"/>
        <v>---</v>
      </c>
      <c r="M114" s="77" t="str">
        <f t="shared" si="14"/>
        <v>---</v>
      </c>
      <c r="N114" s="80">
        <v>1.63733</v>
      </c>
      <c r="O114" s="80">
        <v>14.982329999999999</v>
      </c>
      <c r="P114" s="17" t="str">
        <f t="shared" si="15"/>
        <v>---</v>
      </c>
      <c r="Q114" s="17" t="str">
        <f t="shared" si="16"/>
        <v>---</v>
      </c>
      <c r="R114" s="17" t="str">
        <f t="shared" si="17"/>
        <v>---</v>
      </c>
      <c r="S114" s="17" t="str">
        <f t="shared" si="18"/>
        <v>-</v>
      </c>
      <c r="T114" s="62">
        <f t="shared" si="19"/>
        <v>59627</v>
      </c>
      <c r="U114" s="90" t="str">
        <f t="shared" si="20"/>
        <v>-</v>
      </c>
      <c r="V114" s="63"/>
      <c r="W114" s="60"/>
      <c r="X114" s="17"/>
      <c r="Y114" s="17"/>
      <c r="Z114" s="17"/>
      <c r="AA114" s="17"/>
      <c r="AB114" s="17"/>
      <c r="AC114" s="17"/>
      <c r="AD114" s="17"/>
      <c r="AE114" s="60"/>
      <c r="AF114" s="17"/>
      <c r="AG114" s="60"/>
      <c r="AH114" s="60"/>
      <c r="AI114" s="60"/>
      <c r="AJ114" s="60"/>
      <c r="AK114" s="60"/>
      <c r="AL114" s="60"/>
      <c r="AM114" s="60"/>
      <c r="AN114" s="60"/>
      <c r="AO114" s="60"/>
    </row>
    <row r="115" spans="9:41">
      <c r="I115" s="74" t="str">
        <f t="shared" si="21"/>
        <v/>
      </c>
      <c r="J115" s="75">
        <v>63.25</v>
      </c>
      <c r="K115" s="76" t="str">
        <f t="shared" si="22"/>
        <v>&lt; 0   --</v>
      </c>
      <c r="L115" s="77" t="str">
        <f t="shared" si="13"/>
        <v>---</v>
      </c>
      <c r="M115" s="77" t="str">
        <f t="shared" si="14"/>
        <v>---</v>
      </c>
      <c r="N115" s="80">
        <v>1.64</v>
      </c>
      <c r="O115" s="80">
        <v>14.955500000000001</v>
      </c>
      <c r="P115" s="17" t="str">
        <f t="shared" si="15"/>
        <v>---</v>
      </c>
      <c r="Q115" s="17" t="str">
        <f t="shared" si="16"/>
        <v>---</v>
      </c>
      <c r="R115" s="17" t="str">
        <f t="shared" si="17"/>
        <v>---</v>
      </c>
      <c r="S115" s="17" t="str">
        <f t="shared" si="18"/>
        <v>-</v>
      </c>
      <c r="T115" s="62">
        <f t="shared" si="19"/>
        <v>59657</v>
      </c>
      <c r="U115" s="90" t="str">
        <f t="shared" si="20"/>
        <v>-</v>
      </c>
      <c r="V115" s="63"/>
      <c r="W115" s="60"/>
      <c r="X115" s="17"/>
      <c r="Y115" s="17"/>
      <c r="Z115" s="17"/>
      <c r="AA115" s="17"/>
      <c r="AB115" s="17"/>
      <c r="AC115" s="17"/>
      <c r="AD115" s="17"/>
      <c r="AE115" s="60"/>
      <c r="AF115" s="17"/>
      <c r="AG115" s="60"/>
      <c r="AH115" s="60"/>
      <c r="AI115" s="60"/>
      <c r="AJ115" s="60"/>
      <c r="AK115" s="60"/>
      <c r="AL115" s="60"/>
      <c r="AM115" s="60"/>
      <c r="AN115" s="60"/>
      <c r="AO115" s="60"/>
    </row>
    <row r="116" spans="9:41">
      <c r="I116" s="74" t="str">
        <f t="shared" ref="I116:I147" si="23">IF(J116&lt;$M$13,"",INT(J116)&amp;" ans "&amp;IF(ROUND((J116-INT(J116))*12,0)=0,"","et "&amp;ROUND((J116-INT(J116))*12,0)&amp;" mois"))</f>
        <v/>
      </c>
      <c r="J116" s="75">
        <v>63.333329999999997</v>
      </c>
      <c r="K116" s="76" t="str">
        <f t="shared" ref="K116:K147" si="24">IF(J116-$M$13&lt;0,"&lt; 0   --",ROUND(J116-$M$13,5))</f>
        <v>&lt; 0   --</v>
      </c>
      <c r="L116" s="77" t="str">
        <f t="shared" si="13"/>
        <v>---</v>
      </c>
      <c r="M116" s="77" t="str">
        <f t="shared" si="14"/>
        <v>---</v>
      </c>
      <c r="N116" s="80">
        <v>1.6426700000000001</v>
      </c>
      <c r="O116" s="80">
        <v>14.92867</v>
      </c>
      <c r="P116" s="17" t="str">
        <f t="shared" si="15"/>
        <v>---</v>
      </c>
      <c r="Q116" s="17" t="str">
        <f t="shared" si="16"/>
        <v>---</v>
      </c>
      <c r="R116" s="17" t="str">
        <f t="shared" si="17"/>
        <v>---</v>
      </c>
      <c r="S116" s="17" t="str">
        <f t="shared" si="18"/>
        <v>-</v>
      </c>
      <c r="T116" s="62">
        <f t="shared" si="19"/>
        <v>59688</v>
      </c>
      <c r="U116" s="90" t="str">
        <f t="shared" si="20"/>
        <v>-</v>
      </c>
      <c r="V116" s="63"/>
      <c r="W116" s="60"/>
      <c r="X116" s="17"/>
      <c r="Y116" s="17"/>
      <c r="Z116" s="17"/>
      <c r="AA116" s="17"/>
      <c r="AB116" s="17"/>
      <c r="AC116" s="17"/>
      <c r="AD116" s="17"/>
      <c r="AE116" s="60"/>
      <c r="AF116" s="17"/>
      <c r="AG116" s="60"/>
      <c r="AH116" s="60"/>
      <c r="AI116" s="60"/>
      <c r="AJ116" s="60"/>
      <c r="AK116" s="60"/>
      <c r="AL116" s="60"/>
      <c r="AM116" s="60"/>
      <c r="AN116" s="60"/>
      <c r="AO116" s="60"/>
    </row>
    <row r="117" spans="9:41">
      <c r="I117" s="74" t="str">
        <f t="shared" si="23"/>
        <v/>
      </c>
      <c r="J117" s="75">
        <v>63.416670000000003</v>
      </c>
      <c r="K117" s="76" t="str">
        <f t="shared" si="24"/>
        <v>&lt; 0   --</v>
      </c>
      <c r="L117" s="77" t="str">
        <f t="shared" ref="L117:L160" si="25">IF(K117="&lt; 0   --","---",$H$15*K117)</f>
        <v>---</v>
      </c>
      <c r="M117" s="77" t="str">
        <f t="shared" ref="M117:M160" si="26">IF(K117="&lt; 0   --","---",$H$16+L117)</f>
        <v>---</v>
      </c>
      <c r="N117" s="80">
        <v>1.64533</v>
      </c>
      <c r="O117" s="80">
        <v>14.90183</v>
      </c>
      <c r="P117" s="17" t="str">
        <f t="shared" ref="P117:P160" si="27">IF(ISERR(ROUND(S117*O117,0)),"---",ROUND(S117*O117,0))</f>
        <v>---</v>
      </c>
      <c r="Q117" s="17" t="str">
        <f t="shared" ref="Q117:Q160" si="28">IF($H$37=I117,$H$39,"---")</f>
        <v>---</v>
      </c>
      <c r="R117" s="17" t="str">
        <f t="shared" ref="R117:R160" si="29">IF(ISERR(Q117/O117),"---",ROUND(Q117/O117/12,0)*12)</f>
        <v>---</v>
      </c>
      <c r="S117" s="17" t="str">
        <f t="shared" ref="S117:S160" si="30">IF(K117="&lt; 0   --","-",ROUND(M117*N117/100/12,0)*12)</f>
        <v>-</v>
      </c>
      <c r="T117" s="62">
        <f t="shared" si="19"/>
        <v>59718</v>
      </c>
      <c r="U117" s="90" t="str">
        <f t="shared" si="20"/>
        <v>-</v>
      </c>
      <c r="V117" s="63"/>
      <c r="W117" s="60"/>
      <c r="X117" s="17"/>
      <c r="Y117" s="17"/>
      <c r="Z117" s="17"/>
      <c r="AA117" s="17"/>
      <c r="AB117" s="17"/>
      <c r="AC117" s="17"/>
      <c r="AD117" s="17"/>
      <c r="AE117" s="60"/>
      <c r="AF117" s="17"/>
      <c r="AG117" s="60"/>
      <c r="AH117" s="60"/>
      <c r="AI117" s="60"/>
      <c r="AJ117" s="60"/>
      <c r="AK117" s="60"/>
      <c r="AL117" s="60"/>
      <c r="AM117" s="60"/>
      <c r="AN117" s="60"/>
      <c r="AO117" s="60"/>
    </row>
    <row r="118" spans="9:41">
      <c r="I118" s="74" t="str">
        <f t="shared" si="23"/>
        <v/>
      </c>
      <c r="J118" s="75">
        <v>63.5</v>
      </c>
      <c r="K118" s="76" t="str">
        <f t="shared" si="24"/>
        <v>&lt; 0   --</v>
      </c>
      <c r="L118" s="77" t="str">
        <f t="shared" si="25"/>
        <v>---</v>
      </c>
      <c r="M118" s="77" t="str">
        <f t="shared" si="26"/>
        <v>---</v>
      </c>
      <c r="N118" s="80">
        <v>1.6479999999999999</v>
      </c>
      <c r="O118" s="80">
        <v>14.875</v>
      </c>
      <c r="P118" s="17" t="str">
        <f t="shared" si="27"/>
        <v>---</v>
      </c>
      <c r="Q118" s="17" t="str">
        <f t="shared" si="28"/>
        <v>---</v>
      </c>
      <c r="R118" s="17" t="str">
        <f t="shared" si="29"/>
        <v>---</v>
      </c>
      <c r="S118" s="17" t="str">
        <f t="shared" si="30"/>
        <v>-</v>
      </c>
      <c r="T118" s="62">
        <f t="shared" ref="T118:T160" si="31">DATE(YEAR(T117),MONTH(T117)+1,1)</f>
        <v>59749</v>
      </c>
      <c r="U118" s="90" t="str">
        <f t="shared" si="20"/>
        <v>-</v>
      </c>
      <c r="V118" s="63"/>
      <c r="W118" s="60"/>
      <c r="X118" s="17"/>
      <c r="Y118" s="17"/>
      <c r="Z118" s="17"/>
      <c r="AA118" s="17"/>
      <c r="AB118" s="17"/>
      <c r="AC118" s="17"/>
      <c r="AD118" s="17"/>
      <c r="AE118" s="60"/>
      <c r="AF118" s="17"/>
      <c r="AG118" s="60"/>
      <c r="AH118" s="60"/>
      <c r="AI118" s="60"/>
      <c r="AJ118" s="60"/>
      <c r="AK118" s="60"/>
      <c r="AL118" s="60"/>
      <c r="AM118" s="60"/>
      <c r="AN118" s="60"/>
      <c r="AO118" s="60"/>
    </row>
    <row r="119" spans="9:41">
      <c r="I119" s="74" t="str">
        <f t="shared" si="23"/>
        <v/>
      </c>
      <c r="J119" s="75">
        <v>63.583329999999997</v>
      </c>
      <c r="K119" s="76" t="str">
        <f t="shared" si="24"/>
        <v>&lt; 0   --</v>
      </c>
      <c r="L119" s="77" t="str">
        <f t="shared" si="25"/>
        <v>---</v>
      </c>
      <c r="M119" s="77" t="str">
        <f t="shared" si="26"/>
        <v>---</v>
      </c>
      <c r="N119" s="80">
        <v>1.6506700000000001</v>
      </c>
      <c r="O119" s="80">
        <v>14.84817</v>
      </c>
      <c r="P119" s="17" t="str">
        <f t="shared" si="27"/>
        <v>---</v>
      </c>
      <c r="Q119" s="17" t="str">
        <f t="shared" si="28"/>
        <v>---</v>
      </c>
      <c r="R119" s="17" t="str">
        <f t="shared" si="29"/>
        <v>---</v>
      </c>
      <c r="S119" s="17" t="str">
        <f t="shared" si="30"/>
        <v>-</v>
      </c>
      <c r="T119" s="62">
        <f t="shared" si="31"/>
        <v>59780</v>
      </c>
      <c r="U119" s="90" t="str">
        <f t="shared" si="20"/>
        <v>-</v>
      </c>
      <c r="V119" s="63"/>
      <c r="W119" s="60"/>
      <c r="X119" s="17"/>
      <c r="Y119" s="17"/>
      <c r="Z119" s="17"/>
      <c r="AA119" s="17"/>
      <c r="AB119" s="17"/>
      <c r="AC119" s="17"/>
      <c r="AD119" s="17"/>
      <c r="AE119" s="60"/>
      <c r="AF119" s="17"/>
      <c r="AG119" s="60"/>
      <c r="AH119" s="60"/>
      <c r="AI119" s="60"/>
      <c r="AJ119" s="60"/>
      <c r="AK119" s="60"/>
      <c r="AL119" s="60"/>
      <c r="AM119" s="60"/>
      <c r="AN119" s="60"/>
      <c r="AO119" s="60"/>
    </row>
    <row r="120" spans="9:41">
      <c r="I120" s="74" t="str">
        <f t="shared" si="23"/>
        <v/>
      </c>
      <c r="J120" s="75">
        <v>63.666670000000003</v>
      </c>
      <c r="K120" s="76" t="str">
        <f t="shared" si="24"/>
        <v>&lt; 0   --</v>
      </c>
      <c r="L120" s="77" t="str">
        <f t="shared" si="25"/>
        <v>---</v>
      </c>
      <c r="M120" s="77" t="str">
        <f t="shared" si="26"/>
        <v>---</v>
      </c>
      <c r="N120" s="80">
        <v>1.65333</v>
      </c>
      <c r="O120" s="80">
        <v>14.82133</v>
      </c>
      <c r="P120" s="17" t="str">
        <f t="shared" si="27"/>
        <v>---</v>
      </c>
      <c r="Q120" s="17" t="str">
        <f t="shared" si="28"/>
        <v>---</v>
      </c>
      <c r="R120" s="17" t="str">
        <f t="shared" si="29"/>
        <v>---</v>
      </c>
      <c r="S120" s="17" t="str">
        <f t="shared" si="30"/>
        <v>-</v>
      </c>
      <c r="T120" s="62">
        <f t="shared" si="31"/>
        <v>59810</v>
      </c>
      <c r="U120" s="90" t="str">
        <f t="shared" si="20"/>
        <v>-</v>
      </c>
      <c r="V120" s="63"/>
      <c r="W120" s="60"/>
      <c r="X120" s="17"/>
      <c r="Y120" s="17"/>
      <c r="Z120" s="17"/>
      <c r="AA120" s="17"/>
      <c r="AB120" s="17"/>
      <c r="AC120" s="17"/>
      <c r="AD120" s="17"/>
      <c r="AE120" s="60"/>
      <c r="AF120" s="17"/>
      <c r="AG120" s="60"/>
      <c r="AH120" s="60"/>
      <c r="AI120" s="60"/>
      <c r="AJ120" s="60"/>
      <c r="AK120" s="60"/>
      <c r="AL120" s="60"/>
      <c r="AM120" s="60"/>
      <c r="AN120" s="60"/>
      <c r="AO120" s="60"/>
    </row>
    <row r="121" spans="9:41">
      <c r="I121" s="74" t="str">
        <f t="shared" si="23"/>
        <v/>
      </c>
      <c r="J121" s="75">
        <v>63.75</v>
      </c>
      <c r="K121" s="76" t="str">
        <f t="shared" si="24"/>
        <v>&lt; 0   --</v>
      </c>
      <c r="L121" s="77" t="str">
        <f t="shared" si="25"/>
        <v>---</v>
      </c>
      <c r="M121" s="77" t="str">
        <f t="shared" si="26"/>
        <v>---</v>
      </c>
      <c r="N121" s="80">
        <v>1.6559999999999999</v>
      </c>
      <c r="O121" s="80">
        <v>14.794499999999999</v>
      </c>
      <c r="P121" s="17" t="str">
        <f t="shared" si="27"/>
        <v>---</v>
      </c>
      <c r="Q121" s="17" t="str">
        <f t="shared" si="28"/>
        <v>---</v>
      </c>
      <c r="R121" s="17" t="str">
        <f t="shared" si="29"/>
        <v>---</v>
      </c>
      <c r="S121" s="17" t="str">
        <f t="shared" si="30"/>
        <v>-</v>
      </c>
      <c r="T121" s="62">
        <f t="shared" si="31"/>
        <v>59841</v>
      </c>
      <c r="U121" s="90" t="str">
        <f t="shared" si="20"/>
        <v>-</v>
      </c>
      <c r="V121" s="63"/>
      <c r="W121" s="60"/>
      <c r="X121" s="17"/>
      <c r="Y121" s="17"/>
      <c r="Z121" s="17"/>
      <c r="AA121" s="17"/>
      <c r="AB121" s="17"/>
      <c r="AC121" s="17"/>
      <c r="AD121" s="17"/>
      <c r="AE121" s="60"/>
      <c r="AF121" s="17"/>
      <c r="AG121" s="60"/>
      <c r="AH121" s="60"/>
      <c r="AI121" s="60"/>
      <c r="AJ121" s="60"/>
      <c r="AK121" s="60"/>
      <c r="AL121" s="60"/>
      <c r="AM121" s="60"/>
      <c r="AN121" s="60"/>
      <c r="AO121" s="60"/>
    </row>
    <row r="122" spans="9:41">
      <c r="I122" s="74" t="str">
        <f t="shared" si="23"/>
        <v/>
      </c>
      <c r="J122" s="75">
        <v>63.833329999999997</v>
      </c>
      <c r="K122" s="76" t="str">
        <f t="shared" si="24"/>
        <v>&lt; 0   --</v>
      </c>
      <c r="L122" s="77" t="str">
        <f t="shared" si="25"/>
        <v>---</v>
      </c>
      <c r="M122" s="77" t="str">
        <f t="shared" si="26"/>
        <v>---</v>
      </c>
      <c r="N122" s="80">
        <v>1.6586700000000001</v>
      </c>
      <c r="O122" s="80">
        <v>14.767670000000001</v>
      </c>
      <c r="P122" s="17" t="str">
        <f t="shared" si="27"/>
        <v>---</v>
      </c>
      <c r="Q122" s="17" t="str">
        <f t="shared" si="28"/>
        <v>---</v>
      </c>
      <c r="R122" s="17" t="str">
        <f t="shared" si="29"/>
        <v>---</v>
      </c>
      <c r="S122" s="17" t="str">
        <f t="shared" si="30"/>
        <v>-</v>
      </c>
      <c r="T122" s="62">
        <f t="shared" si="31"/>
        <v>59871</v>
      </c>
      <c r="U122" s="90" t="str">
        <f t="shared" si="20"/>
        <v>-</v>
      </c>
      <c r="V122" s="63"/>
      <c r="W122" s="60"/>
      <c r="X122" s="17"/>
      <c r="Y122" s="17"/>
      <c r="Z122" s="17"/>
      <c r="AA122" s="17"/>
      <c r="AB122" s="17"/>
      <c r="AC122" s="17"/>
      <c r="AD122" s="17"/>
      <c r="AE122" s="60"/>
      <c r="AF122" s="17"/>
      <c r="AG122" s="60"/>
      <c r="AH122" s="60"/>
      <c r="AI122" s="60"/>
      <c r="AJ122" s="60"/>
      <c r="AK122" s="60"/>
      <c r="AL122" s="60"/>
      <c r="AM122" s="60"/>
      <c r="AN122" s="60"/>
      <c r="AO122" s="60"/>
    </row>
    <row r="123" spans="9:41">
      <c r="I123" s="74" t="str">
        <f t="shared" si="23"/>
        <v/>
      </c>
      <c r="J123" s="75">
        <v>63.916670000000003</v>
      </c>
      <c r="K123" s="76" t="str">
        <f t="shared" si="24"/>
        <v>&lt; 0   --</v>
      </c>
      <c r="L123" s="77" t="str">
        <f t="shared" si="25"/>
        <v>---</v>
      </c>
      <c r="M123" s="77" t="str">
        <f t="shared" si="26"/>
        <v>---</v>
      </c>
      <c r="N123" s="80">
        <v>1.66133</v>
      </c>
      <c r="O123" s="80">
        <v>14.740830000000001</v>
      </c>
      <c r="P123" s="17" t="str">
        <f t="shared" si="27"/>
        <v>---</v>
      </c>
      <c r="Q123" s="17" t="str">
        <f t="shared" si="28"/>
        <v>---</v>
      </c>
      <c r="R123" s="17" t="str">
        <f t="shared" si="29"/>
        <v>---</v>
      </c>
      <c r="S123" s="17" t="str">
        <f t="shared" si="30"/>
        <v>-</v>
      </c>
      <c r="T123" s="62">
        <f t="shared" si="31"/>
        <v>59902</v>
      </c>
      <c r="U123" s="90" t="str">
        <f t="shared" si="20"/>
        <v>-</v>
      </c>
      <c r="V123" s="63"/>
      <c r="W123" s="60"/>
      <c r="X123" s="17"/>
      <c r="Y123" s="17"/>
      <c r="Z123" s="17"/>
      <c r="AA123" s="17"/>
      <c r="AB123" s="17"/>
      <c r="AC123" s="17"/>
      <c r="AD123" s="17"/>
      <c r="AE123" s="60"/>
      <c r="AF123" s="17"/>
      <c r="AG123" s="60"/>
      <c r="AH123" s="60"/>
      <c r="AI123" s="60"/>
      <c r="AJ123" s="60"/>
      <c r="AK123" s="60"/>
      <c r="AL123" s="60"/>
      <c r="AM123" s="60"/>
      <c r="AN123" s="60"/>
      <c r="AO123" s="60"/>
    </row>
    <row r="124" spans="9:41" ht="15.75">
      <c r="I124" s="74" t="str">
        <f t="shared" si="23"/>
        <v/>
      </c>
      <c r="J124" s="75">
        <v>64</v>
      </c>
      <c r="K124" s="76" t="str">
        <f t="shared" si="24"/>
        <v>&lt; 0   --</v>
      </c>
      <c r="L124" s="77" t="str">
        <f t="shared" si="25"/>
        <v>---</v>
      </c>
      <c r="M124" s="77" t="str">
        <f t="shared" si="26"/>
        <v>---</v>
      </c>
      <c r="N124" s="78">
        <v>1.6639999999999999</v>
      </c>
      <c r="O124" s="78">
        <v>14.714</v>
      </c>
      <c r="P124" s="17" t="str">
        <f t="shared" si="27"/>
        <v>---</v>
      </c>
      <c r="Q124" s="17" t="str">
        <f t="shared" si="28"/>
        <v>---</v>
      </c>
      <c r="R124" s="17" t="str">
        <f t="shared" si="29"/>
        <v>---</v>
      </c>
      <c r="S124" s="17" t="str">
        <f t="shared" si="30"/>
        <v>-</v>
      </c>
      <c r="T124" s="62">
        <f t="shared" si="31"/>
        <v>59933</v>
      </c>
      <c r="U124" s="90" t="str">
        <f t="shared" si="20"/>
        <v>-</v>
      </c>
      <c r="V124" s="63"/>
      <c r="W124" s="60"/>
      <c r="X124" s="17"/>
      <c r="Y124" s="17"/>
      <c r="Z124" s="17"/>
      <c r="AA124" s="17"/>
      <c r="AB124" s="17"/>
      <c r="AC124" s="17"/>
      <c r="AD124" s="17"/>
      <c r="AE124" s="60"/>
      <c r="AF124" s="17"/>
      <c r="AG124" s="60"/>
      <c r="AH124" s="60"/>
      <c r="AI124" s="60"/>
      <c r="AJ124" s="60"/>
      <c r="AK124" s="60"/>
      <c r="AL124" s="60"/>
      <c r="AM124" s="60"/>
      <c r="AN124" s="60"/>
      <c r="AO124" s="60"/>
    </row>
    <row r="125" spans="9:41">
      <c r="I125" s="74" t="str">
        <f t="shared" si="23"/>
        <v/>
      </c>
      <c r="J125" s="75">
        <v>64.083330000000004</v>
      </c>
      <c r="K125" s="76" t="str">
        <f t="shared" si="24"/>
        <v>&lt; 0   --</v>
      </c>
      <c r="L125" s="77" t="str">
        <f t="shared" si="25"/>
        <v>---</v>
      </c>
      <c r="M125" s="77" t="str">
        <f t="shared" si="26"/>
        <v>---</v>
      </c>
      <c r="N125" s="80">
        <v>1.6666700000000001</v>
      </c>
      <c r="O125" s="80">
        <v>14.68642</v>
      </c>
      <c r="P125" s="17" t="str">
        <f t="shared" si="27"/>
        <v>---</v>
      </c>
      <c r="Q125" s="17" t="str">
        <f t="shared" si="28"/>
        <v>---</v>
      </c>
      <c r="R125" s="17" t="str">
        <f t="shared" si="29"/>
        <v>---</v>
      </c>
      <c r="S125" s="17" t="str">
        <f t="shared" si="30"/>
        <v>-</v>
      </c>
      <c r="T125" s="62">
        <f t="shared" si="31"/>
        <v>59962</v>
      </c>
      <c r="U125" s="90" t="str">
        <f t="shared" si="20"/>
        <v>-</v>
      </c>
      <c r="V125" s="63"/>
      <c r="W125" s="60"/>
      <c r="X125" s="17"/>
      <c r="Y125" s="17"/>
      <c r="Z125" s="17"/>
      <c r="AA125" s="17"/>
      <c r="AB125" s="17"/>
      <c r="AC125" s="17"/>
      <c r="AD125" s="17"/>
      <c r="AE125" s="60"/>
      <c r="AF125" s="17"/>
      <c r="AG125" s="60"/>
      <c r="AH125" s="60"/>
      <c r="AI125" s="60"/>
      <c r="AJ125" s="60"/>
      <c r="AK125" s="60"/>
      <c r="AL125" s="60"/>
      <c r="AM125" s="60"/>
      <c r="AN125" s="60"/>
      <c r="AO125" s="60"/>
    </row>
    <row r="126" spans="9:41">
      <c r="I126" s="74" t="str">
        <f t="shared" si="23"/>
        <v/>
      </c>
      <c r="J126" s="75">
        <v>64.166669999999996</v>
      </c>
      <c r="K126" s="76" t="str">
        <f t="shared" si="24"/>
        <v>&lt; 0   --</v>
      </c>
      <c r="L126" s="77" t="str">
        <f t="shared" si="25"/>
        <v>---</v>
      </c>
      <c r="M126" s="77" t="str">
        <f t="shared" si="26"/>
        <v>---</v>
      </c>
      <c r="N126" s="80">
        <v>1.66933</v>
      </c>
      <c r="O126" s="80">
        <v>14.65883</v>
      </c>
      <c r="P126" s="17" t="str">
        <f t="shared" si="27"/>
        <v>---</v>
      </c>
      <c r="Q126" s="17" t="str">
        <f t="shared" si="28"/>
        <v>---</v>
      </c>
      <c r="R126" s="17" t="str">
        <f t="shared" si="29"/>
        <v>---</v>
      </c>
      <c r="S126" s="17" t="str">
        <f t="shared" si="30"/>
        <v>-</v>
      </c>
      <c r="T126" s="62">
        <f t="shared" si="31"/>
        <v>59993</v>
      </c>
      <c r="U126" s="90" t="str">
        <f t="shared" si="20"/>
        <v>-</v>
      </c>
      <c r="V126" s="63"/>
      <c r="W126" s="60"/>
      <c r="X126" s="17"/>
      <c r="Y126" s="17"/>
      <c r="Z126" s="17"/>
      <c r="AA126" s="17"/>
      <c r="AB126" s="17"/>
      <c r="AC126" s="17"/>
      <c r="AD126" s="17"/>
      <c r="AE126" s="60"/>
      <c r="AF126" s="17"/>
      <c r="AG126" s="60"/>
      <c r="AH126" s="60"/>
      <c r="AI126" s="60"/>
      <c r="AJ126" s="60"/>
      <c r="AK126" s="60"/>
      <c r="AL126" s="60"/>
      <c r="AM126" s="60"/>
      <c r="AN126" s="60"/>
      <c r="AO126" s="60"/>
    </row>
    <row r="127" spans="9:41">
      <c r="I127" s="74" t="str">
        <f t="shared" si="23"/>
        <v/>
      </c>
      <c r="J127" s="75">
        <v>64.25</v>
      </c>
      <c r="K127" s="76" t="str">
        <f t="shared" si="24"/>
        <v>&lt; 0   --</v>
      </c>
      <c r="L127" s="77" t="str">
        <f t="shared" si="25"/>
        <v>---</v>
      </c>
      <c r="M127" s="77" t="str">
        <f t="shared" si="26"/>
        <v>---</v>
      </c>
      <c r="N127" s="80">
        <v>1.6719999999999999</v>
      </c>
      <c r="O127" s="80">
        <v>14.63125</v>
      </c>
      <c r="P127" s="17" t="str">
        <f t="shared" si="27"/>
        <v>---</v>
      </c>
      <c r="Q127" s="17" t="str">
        <f t="shared" si="28"/>
        <v>---</v>
      </c>
      <c r="R127" s="17" t="str">
        <f t="shared" si="29"/>
        <v>---</v>
      </c>
      <c r="S127" s="17" t="str">
        <f t="shared" si="30"/>
        <v>-</v>
      </c>
      <c r="T127" s="62">
        <f t="shared" si="31"/>
        <v>60023</v>
      </c>
      <c r="U127" s="90" t="str">
        <f t="shared" si="20"/>
        <v>-</v>
      </c>
      <c r="V127" s="63"/>
      <c r="W127" s="60"/>
      <c r="X127" s="17"/>
      <c r="Y127" s="17"/>
      <c r="Z127" s="17"/>
      <c r="AA127" s="17"/>
      <c r="AB127" s="17"/>
      <c r="AC127" s="17"/>
      <c r="AD127" s="17"/>
      <c r="AE127" s="60"/>
      <c r="AF127" s="17"/>
      <c r="AG127" s="60"/>
      <c r="AH127" s="60"/>
      <c r="AI127" s="60"/>
      <c r="AJ127" s="60"/>
      <c r="AK127" s="60"/>
      <c r="AL127" s="60"/>
      <c r="AM127" s="60"/>
      <c r="AN127" s="60"/>
      <c r="AO127" s="60"/>
    </row>
    <row r="128" spans="9:41">
      <c r="I128" s="74" t="str">
        <f t="shared" si="23"/>
        <v/>
      </c>
      <c r="J128" s="75">
        <v>64.333330000000004</v>
      </c>
      <c r="K128" s="76" t="str">
        <f t="shared" si="24"/>
        <v>&lt; 0   --</v>
      </c>
      <c r="L128" s="77" t="str">
        <f t="shared" si="25"/>
        <v>---</v>
      </c>
      <c r="M128" s="77" t="str">
        <f t="shared" si="26"/>
        <v>---</v>
      </c>
      <c r="N128" s="80">
        <v>1.6746700000000001</v>
      </c>
      <c r="O128" s="80">
        <v>14.603669999999999</v>
      </c>
      <c r="P128" s="17" t="str">
        <f t="shared" si="27"/>
        <v>---</v>
      </c>
      <c r="Q128" s="17" t="str">
        <f t="shared" si="28"/>
        <v>---</v>
      </c>
      <c r="R128" s="17" t="str">
        <f t="shared" si="29"/>
        <v>---</v>
      </c>
      <c r="S128" s="17" t="str">
        <f t="shared" si="30"/>
        <v>-</v>
      </c>
      <c r="T128" s="62">
        <f t="shared" si="31"/>
        <v>60054</v>
      </c>
      <c r="U128" s="90" t="str">
        <f t="shared" si="20"/>
        <v>-</v>
      </c>
      <c r="V128" s="63"/>
      <c r="W128" s="60"/>
      <c r="X128" s="17"/>
      <c r="Y128" s="17"/>
      <c r="Z128" s="17"/>
      <c r="AA128" s="17"/>
      <c r="AB128" s="17"/>
      <c r="AC128" s="17"/>
      <c r="AD128" s="17"/>
      <c r="AE128" s="60"/>
      <c r="AF128" s="17"/>
      <c r="AG128" s="60"/>
      <c r="AH128" s="60"/>
      <c r="AI128" s="60"/>
      <c r="AJ128" s="60"/>
      <c r="AK128" s="60"/>
      <c r="AL128" s="60"/>
      <c r="AM128" s="60"/>
      <c r="AN128" s="60"/>
      <c r="AO128" s="60"/>
    </row>
    <row r="129" spans="9:41">
      <c r="I129" s="74" t="str">
        <f t="shared" si="23"/>
        <v/>
      </c>
      <c r="J129" s="75">
        <v>64.416669999999996</v>
      </c>
      <c r="K129" s="76" t="str">
        <f t="shared" si="24"/>
        <v>&lt; 0   --</v>
      </c>
      <c r="L129" s="77" t="str">
        <f t="shared" si="25"/>
        <v>---</v>
      </c>
      <c r="M129" s="77" t="str">
        <f t="shared" si="26"/>
        <v>---</v>
      </c>
      <c r="N129" s="80">
        <v>1.67733</v>
      </c>
      <c r="O129" s="80">
        <v>14.576079999999999</v>
      </c>
      <c r="P129" s="17" t="str">
        <f t="shared" si="27"/>
        <v>---</v>
      </c>
      <c r="Q129" s="17" t="str">
        <f t="shared" si="28"/>
        <v>---</v>
      </c>
      <c r="R129" s="17" t="str">
        <f t="shared" si="29"/>
        <v>---</v>
      </c>
      <c r="S129" s="17" t="str">
        <f t="shared" si="30"/>
        <v>-</v>
      </c>
      <c r="T129" s="62">
        <f t="shared" si="31"/>
        <v>60084</v>
      </c>
      <c r="U129" s="90" t="str">
        <f t="shared" si="20"/>
        <v>-</v>
      </c>
      <c r="V129" s="63"/>
      <c r="W129" s="60"/>
      <c r="X129" s="17"/>
      <c r="Y129" s="17"/>
      <c r="Z129" s="17"/>
      <c r="AA129" s="17"/>
      <c r="AB129" s="17"/>
      <c r="AC129" s="17"/>
      <c r="AD129" s="17"/>
      <c r="AE129" s="60"/>
      <c r="AF129" s="17"/>
      <c r="AG129" s="60"/>
      <c r="AH129" s="60"/>
      <c r="AI129" s="60"/>
      <c r="AJ129" s="60"/>
      <c r="AK129" s="60"/>
      <c r="AL129" s="60"/>
      <c r="AM129" s="60"/>
      <c r="AN129" s="60"/>
      <c r="AO129" s="60"/>
    </row>
    <row r="130" spans="9:41">
      <c r="I130" s="74" t="str">
        <f t="shared" si="23"/>
        <v/>
      </c>
      <c r="J130" s="75">
        <v>64.5</v>
      </c>
      <c r="K130" s="76" t="str">
        <f t="shared" si="24"/>
        <v>&lt; 0   --</v>
      </c>
      <c r="L130" s="77" t="str">
        <f t="shared" si="25"/>
        <v>---</v>
      </c>
      <c r="M130" s="77" t="str">
        <f t="shared" si="26"/>
        <v>---</v>
      </c>
      <c r="N130" s="80">
        <v>1.68</v>
      </c>
      <c r="O130" s="80">
        <v>14.548500000000001</v>
      </c>
      <c r="P130" s="17" t="str">
        <f t="shared" si="27"/>
        <v>---</v>
      </c>
      <c r="Q130" s="17" t="str">
        <f t="shared" si="28"/>
        <v>---</v>
      </c>
      <c r="R130" s="17" t="str">
        <f t="shared" si="29"/>
        <v>---</v>
      </c>
      <c r="S130" s="17" t="str">
        <f t="shared" si="30"/>
        <v>-</v>
      </c>
      <c r="T130" s="62">
        <f t="shared" si="31"/>
        <v>60115</v>
      </c>
      <c r="U130" s="90" t="str">
        <f t="shared" si="20"/>
        <v>-</v>
      </c>
      <c r="V130" s="63"/>
      <c r="W130" s="60"/>
      <c r="X130" s="17"/>
      <c r="Y130" s="17"/>
      <c r="Z130" s="17"/>
      <c r="AA130" s="17"/>
      <c r="AB130" s="17"/>
      <c r="AC130" s="17"/>
      <c r="AD130" s="17"/>
      <c r="AE130" s="60"/>
      <c r="AF130" s="17"/>
      <c r="AG130" s="60"/>
      <c r="AH130" s="60"/>
      <c r="AI130" s="60"/>
      <c r="AJ130" s="60"/>
      <c r="AK130" s="60"/>
      <c r="AL130" s="60"/>
      <c r="AM130" s="60"/>
      <c r="AN130" s="60"/>
      <c r="AO130" s="60"/>
    </row>
    <row r="131" spans="9:41">
      <c r="I131" s="74" t="str">
        <f t="shared" si="23"/>
        <v/>
      </c>
      <c r="J131" s="75">
        <v>64.583330000000004</v>
      </c>
      <c r="K131" s="76" t="str">
        <f t="shared" si="24"/>
        <v>&lt; 0   --</v>
      </c>
      <c r="L131" s="77" t="str">
        <f t="shared" si="25"/>
        <v>---</v>
      </c>
      <c r="M131" s="77" t="str">
        <f t="shared" si="26"/>
        <v>---</v>
      </c>
      <c r="N131" s="80">
        <v>1.6826700000000001</v>
      </c>
      <c r="O131" s="80">
        <v>14.52092</v>
      </c>
      <c r="P131" s="17" t="str">
        <f t="shared" si="27"/>
        <v>---</v>
      </c>
      <c r="Q131" s="17" t="str">
        <f t="shared" si="28"/>
        <v>---</v>
      </c>
      <c r="R131" s="17" t="str">
        <f t="shared" si="29"/>
        <v>---</v>
      </c>
      <c r="S131" s="17" t="str">
        <f t="shared" si="30"/>
        <v>-</v>
      </c>
      <c r="T131" s="62">
        <f t="shared" si="31"/>
        <v>60146</v>
      </c>
      <c r="U131" s="90" t="str">
        <f t="shared" si="20"/>
        <v>-</v>
      </c>
      <c r="V131" s="63"/>
      <c r="W131" s="60"/>
      <c r="X131" s="17"/>
      <c r="Y131" s="17"/>
      <c r="Z131" s="17"/>
      <c r="AA131" s="17"/>
      <c r="AB131" s="17"/>
      <c r="AC131" s="17"/>
      <c r="AD131" s="17"/>
      <c r="AE131" s="60"/>
      <c r="AF131" s="17"/>
      <c r="AG131" s="60"/>
      <c r="AH131" s="60"/>
      <c r="AI131" s="60"/>
      <c r="AJ131" s="60"/>
      <c r="AK131" s="60"/>
      <c r="AL131" s="60"/>
      <c r="AM131" s="60"/>
      <c r="AN131" s="60"/>
      <c r="AO131" s="60"/>
    </row>
    <row r="132" spans="9:41">
      <c r="I132" s="74" t="str">
        <f t="shared" si="23"/>
        <v/>
      </c>
      <c r="J132" s="75">
        <v>64.666669999999996</v>
      </c>
      <c r="K132" s="76" t="str">
        <f t="shared" si="24"/>
        <v>&lt; 0   --</v>
      </c>
      <c r="L132" s="77" t="str">
        <f t="shared" si="25"/>
        <v>---</v>
      </c>
      <c r="M132" s="77" t="str">
        <f t="shared" si="26"/>
        <v>---</v>
      </c>
      <c r="N132" s="80">
        <v>1.68533</v>
      </c>
      <c r="O132" s="80">
        <v>14.49333</v>
      </c>
      <c r="P132" s="17" t="str">
        <f t="shared" si="27"/>
        <v>---</v>
      </c>
      <c r="Q132" s="17" t="str">
        <f t="shared" si="28"/>
        <v>---</v>
      </c>
      <c r="R132" s="17" t="str">
        <f t="shared" si="29"/>
        <v>---</v>
      </c>
      <c r="S132" s="17" t="str">
        <f t="shared" si="30"/>
        <v>-</v>
      </c>
      <c r="T132" s="62">
        <f t="shared" si="31"/>
        <v>60176</v>
      </c>
      <c r="U132" s="90" t="str">
        <f t="shared" si="20"/>
        <v>-</v>
      </c>
      <c r="V132" s="63"/>
      <c r="W132" s="60"/>
      <c r="X132" s="17"/>
      <c r="Y132" s="17"/>
      <c r="Z132" s="17"/>
      <c r="AA132" s="17"/>
      <c r="AB132" s="17"/>
      <c r="AC132" s="17"/>
      <c r="AD132" s="17"/>
      <c r="AE132" s="60"/>
      <c r="AF132" s="17"/>
      <c r="AG132" s="60"/>
      <c r="AH132" s="60"/>
      <c r="AI132" s="60"/>
      <c r="AJ132" s="60"/>
      <c r="AK132" s="60"/>
      <c r="AL132" s="60"/>
      <c r="AM132" s="60"/>
      <c r="AN132" s="60"/>
      <c r="AO132" s="60"/>
    </row>
    <row r="133" spans="9:41">
      <c r="I133" s="74" t="str">
        <f t="shared" si="23"/>
        <v/>
      </c>
      <c r="J133" s="75">
        <v>64.75</v>
      </c>
      <c r="K133" s="76" t="str">
        <f t="shared" si="24"/>
        <v>&lt; 0   --</v>
      </c>
      <c r="L133" s="77" t="str">
        <f t="shared" si="25"/>
        <v>---</v>
      </c>
      <c r="M133" s="77" t="str">
        <f t="shared" si="26"/>
        <v>---</v>
      </c>
      <c r="N133" s="80">
        <v>1.6879999999999999</v>
      </c>
      <c r="O133" s="80">
        <v>14.46575</v>
      </c>
      <c r="P133" s="17" t="str">
        <f t="shared" si="27"/>
        <v>---</v>
      </c>
      <c r="Q133" s="17" t="str">
        <f t="shared" si="28"/>
        <v>---</v>
      </c>
      <c r="R133" s="17" t="str">
        <f t="shared" si="29"/>
        <v>---</v>
      </c>
      <c r="S133" s="17" t="str">
        <f t="shared" si="30"/>
        <v>-</v>
      </c>
      <c r="T133" s="62">
        <f t="shared" si="31"/>
        <v>60207</v>
      </c>
      <c r="U133" s="90" t="str">
        <f t="shared" si="20"/>
        <v>-</v>
      </c>
      <c r="V133" s="63"/>
      <c r="W133" s="60"/>
      <c r="X133" s="17"/>
      <c r="Y133" s="17"/>
      <c r="Z133" s="17"/>
      <c r="AA133" s="17"/>
      <c r="AB133" s="17"/>
      <c r="AC133" s="17"/>
      <c r="AD133" s="17"/>
      <c r="AE133" s="60"/>
      <c r="AF133" s="17"/>
      <c r="AG133" s="60"/>
      <c r="AH133" s="60"/>
      <c r="AI133" s="60"/>
      <c r="AJ133" s="60"/>
      <c r="AK133" s="60"/>
      <c r="AL133" s="60"/>
      <c r="AM133" s="60"/>
      <c r="AN133" s="60"/>
      <c r="AO133" s="60"/>
    </row>
    <row r="134" spans="9:41">
      <c r="I134" s="74" t="str">
        <f t="shared" si="23"/>
        <v/>
      </c>
      <c r="J134" s="75">
        <v>64.833330000000004</v>
      </c>
      <c r="K134" s="76" t="str">
        <f t="shared" si="24"/>
        <v>&lt; 0   --</v>
      </c>
      <c r="L134" s="77" t="str">
        <f t="shared" si="25"/>
        <v>---</v>
      </c>
      <c r="M134" s="77" t="str">
        <f t="shared" si="26"/>
        <v>---</v>
      </c>
      <c r="N134" s="80">
        <v>1.6906699999999999</v>
      </c>
      <c r="O134" s="80">
        <v>14.43817</v>
      </c>
      <c r="P134" s="17" t="str">
        <f t="shared" si="27"/>
        <v>---</v>
      </c>
      <c r="Q134" s="17" t="str">
        <f t="shared" si="28"/>
        <v>---</v>
      </c>
      <c r="R134" s="17" t="str">
        <f t="shared" si="29"/>
        <v>---</v>
      </c>
      <c r="S134" s="17" t="str">
        <f t="shared" si="30"/>
        <v>-</v>
      </c>
      <c r="T134" s="62">
        <f t="shared" si="31"/>
        <v>60237</v>
      </c>
      <c r="U134" s="90" t="str">
        <f t="shared" si="20"/>
        <v>-</v>
      </c>
      <c r="V134" s="63"/>
      <c r="W134" s="60"/>
      <c r="X134" s="17"/>
      <c r="Y134" s="17"/>
      <c r="Z134" s="17"/>
      <c r="AA134" s="17"/>
      <c r="AB134" s="17"/>
      <c r="AC134" s="17"/>
      <c r="AD134" s="17"/>
      <c r="AE134" s="60"/>
      <c r="AF134" s="17"/>
      <c r="AG134" s="60"/>
      <c r="AH134" s="60"/>
      <c r="AI134" s="60"/>
      <c r="AJ134" s="60"/>
      <c r="AK134" s="60"/>
      <c r="AL134" s="60"/>
      <c r="AM134" s="60"/>
      <c r="AN134" s="60"/>
      <c r="AO134" s="60"/>
    </row>
    <row r="135" spans="9:41">
      <c r="I135" s="74" t="str">
        <f t="shared" si="23"/>
        <v/>
      </c>
      <c r="J135" s="75">
        <v>64.916669999999996</v>
      </c>
      <c r="K135" s="76" t="str">
        <f t="shared" si="24"/>
        <v>&lt; 0   --</v>
      </c>
      <c r="L135" s="77" t="str">
        <f t="shared" si="25"/>
        <v>---</v>
      </c>
      <c r="M135" s="77" t="str">
        <f t="shared" si="26"/>
        <v>---</v>
      </c>
      <c r="N135" s="80">
        <v>1.69333</v>
      </c>
      <c r="O135" s="80">
        <v>14.41058</v>
      </c>
      <c r="P135" s="17" t="str">
        <f t="shared" si="27"/>
        <v>---</v>
      </c>
      <c r="Q135" s="17" t="str">
        <f t="shared" si="28"/>
        <v>---</v>
      </c>
      <c r="R135" s="17" t="str">
        <f t="shared" si="29"/>
        <v>---</v>
      </c>
      <c r="S135" s="17" t="str">
        <f t="shared" si="30"/>
        <v>-</v>
      </c>
      <c r="T135" s="62">
        <f t="shared" si="31"/>
        <v>60268</v>
      </c>
      <c r="U135" s="90" t="str">
        <f t="shared" si="20"/>
        <v>-</v>
      </c>
      <c r="V135" s="63"/>
      <c r="W135" s="60"/>
      <c r="X135" s="17"/>
      <c r="Y135" s="17"/>
      <c r="Z135" s="17"/>
      <c r="AA135" s="17"/>
      <c r="AB135" s="17"/>
      <c r="AC135" s="17"/>
      <c r="AD135" s="17"/>
      <c r="AE135" s="60"/>
      <c r="AF135" s="17"/>
      <c r="AG135" s="60"/>
      <c r="AH135" s="60"/>
      <c r="AI135" s="60"/>
      <c r="AJ135" s="60"/>
      <c r="AK135" s="60"/>
      <c r="AL135" s="60"/>
      <c r="AM135" s="60"/>
      <c r="AN135" s="60"/>
      <c r="AO135" s="60"/>
    </row>
    <row r="136" spans="9:41" ht="15.75">
      <c r="I136" s="74" t="str">
        <f t="shared" si="23"/>
        <v/>
      </c>
      <c r="J136" s="75">
        <v>65</v>
      </c>
      <c r="K136" s="76" t="str">
        <f t="shared" si="24"/>
        <v>&lt; 0   --</v>
      </c>
      <c r="L136" s="77" t="str">
        <f t="shared" si="25"/>
        <v>---</v>
      </c>
      <c r="M136" s="77" t="str">
        <f t="shared" si="26"/>
        <v>---</v>
      </c>
      <c r="N136" s="78">
        <v>1.696</v>
      </c>
      <c r="O136" s="78">
        <v>14.382999999999999</v>
      </c>
      <c r="P136" s="17" t="str">
        <f t="shared" si="27"/>
        <v>---</v>
      </c>
      <c r="Q136" s="17" t="str">
        <f t="shared" si="28"/>
        <v>---</v>
      </c>
      <c r="R136" s="17" t="str">
        <f t="shared" si="29"/>
        <v>---</v>
      </c>
      <c r="S136" s="17" t="str">
        <f t="shared" si="30"/>
        <v>-</v>
      </c>
      <c r="T136" s="62">
        <f t="shared" si="31"/>
        <v>60299</v>
      </c>
      <c r="U136" s="90" t="str">
        <f t="shared" si="20"/>
        <v>-</v>
      </c>
      <c r="V136" s="63"/>
      <c r="W136" s="60"/>
      <c r="X136" s="17"/>
      <c r="Y136" s="17"/>
      <c r="Z136" s="17"/>
      <c r="AA136" s="17"/>
      <c r="AB136" s="17"/>
      <c r="AC136" s="17"/>
      <c r="AD136" s="17"/>
      <c r="AE136" s="60"/>
      <c r="AF136" s="17"/>
      <c r="AG136" s="60"/>
      <c r="AH136" s="60"/>
      <c r="AI136" s="60"/>
      <c r="AJ136" s="60"/>
      <c r="AK136" s="60"/>
      <c r="AL136" s="60"/>
      <c r="AM136" s="60"/>
      <c r="AN136" s="60"/>
      <c r="AO136" s="60"/>
    </row>
    <row r="137" spans="9:41">
      <c r="I137" s="74" t="str">
        <f t="shared" si="23"/>
        <v/>
      </c>
      <c r="J137" s="75">
        <v>65.083330000000004</v>
      </c>
      <c r="K137" s="76" t="str">
        <f t="shared" si="24"/>
        <v>&lt; 0   --</v>
      </c>
      <c r="L137" s="77" t="str">
        <f t="shared" si="25"/>
        <v>---</v>
      </c>
      <c r="M137" s="77" t="str">
        <f t="shared" si="26"/>
        <v>---</v>
      </c>
      <c r="N137" s="80">
        <v>1.6986699999999999</v>
      </c>
      <c r="O137" s="80">
        <v>14.35483</v>
      </c>
      <c r="P137" s="17" t="str">
        <f t="shared" si="27"/>
        <v>---</v>
      </c>
      <c r="Q137" s="17" t="str">
        <f t="shared" si="28"/>
        <v>---</v>
      </c>
      <c r="R137" s="17" t="str">
        <f t="shared" si="29"/>
        <v>---</v>
      </c>
      <c r="S137" s="17" t="str">
        <f t="shared" si="30"/>
        <v>-</v>
      </c>
      <c r="T137" s="62">
        <f t="shared" si="31"/>
        <v>60327</v>
      </c>
      <c r="U137" s="89">
        <v>0</v>
      </c>
      <c r="V137" s="63"/>
      <c r="W137" s="60"/>
      <c r="X137" s="17"/>
      <c r="Y137" s="17"/>
      <c r="Z137" s="17"/>
      <c r="AA137" s="17"/>
      <c r="AB137" s="17"/>
      <c r="AC137" s="17"/>
      <c r="AD137" s="17"/>
      <c r="AE137" s="60"/>
      <c r="AF137" s="17"/>
      <c r="AG137" s="60"/>
      <c r="AH137" s="60"/>
      <c r="AI137" s="60"/>
      <c r="AJ137" s="60"/>
      <c r="AK137" s="60"/>
      <c r="AL137" s="60"/>
      <c r="AM137" s="60"/>
      <c r="AN137" s="60"/>
      <c r="AO137" s="60"/>
    </row>
    <row r="138" spans="9:41">
      <c r="I138" s="74" t="str">
        <f t="shared" si="23"/>
        <v/>
      </c>
      <c r="J138" s="75">
        <v>65.166669999999996</v>
      </c>
      <c r="K138" s="76" t="str">
        <f t="shared" si="24"/>
        <v>&lt; 0   --</v>
      </c>
      <c r="L138" s="77" t="str">
        <f t="shared" si="25"/>
        <v>---</v>
      </c>
      <c r="M138" s="77" t="str">
        <f t="shared" si="26"/>
        <v>---</v>
      </c>
      <c r="N138" s="80">
        <v>1.70133</v>
      </c>
      <c r="O138" s="80">
        <v>14.32667</v>
      </c>
      <c r="P138" s="17" t="str">
        <f t="shared" si="27"/>
        <v>---</v>
      </c>
      <c r="Q138" s="17" t="str">
        <f t="shared" si="28"/>
        <v>---</v>
      </c>
      <c r="R138" s="17" t="str">
        <f t="shared" si="29"/>
        <v>---</v>
      </c>
      <c r="S138" s="17" t="str">
        <f t="shared" si="30"/>
        <v>-</v>
      </c>
      <c r="T138" s="62">
        <f t="shared" si="31"/>
        <v>60358</v>
      </c>
      <c r="U138" s="89">
        <v>0</v>
      </c>
      <c r="V138" s="63"/>
      <c r="W138" s="60"/>
      <c r="X138" s="17"/>
      <c r="Y138" s="17"/>
      <c r="Z138" s="17"/>
      <c r="AA138" s="17"/>
      <c r="AB138" s="17"/>
      <c r="AC138" s="17"/>
      <c r="AD138" s="17"/>
      <c r="AE138" s="60"/>
      <c r="AF138" s="17"/>
      <c r="AG138" s="60"/>
      <c r="AH138" s="60"/>
      <c r="AI138" s="60"/>
      <c r="AJ138" s="60"/>
      <c r="AK138" s="60"/>
      <c r="AL138" s="60"/>
      <c r="AM138" s="60"/>
      <c r="AN138" s="60"/>
      <c r="AO138" s="60"/>
    </row>
    <row r="139" spans="9:41">
      <c r="I139" s="74" t="str">
        <f t="shared" si="23"/>
        <v/>
      </c>
      <c r="J139" s="75">
        <v>65.25</v>
      </c>
      <c r="K139" s="76" t="str">
        <f t="shared" si="24"/>
        <v>&lt; 0   --</v>
      </c>
      <c r="L139" s="77" t="str">
        <f t="shared" si="25"/>
        <v>---</v>
      </c>
      <c r="M139" s="77" t="str">
        <f t="shared" si="26"/>
        <v>---</v>
      </c>
      <c r="N139" s="80">
        <v>1.704</v>
      </c>
      <c r="O139" s="80">
        <v>14.298500000000001</v>
      </c>
      <c r="P139" s="17" t="str">
        <f t="shared" si="27"/>
        <v>---</v>
      </c>
      <c r="Q139" s="17" t="str">
        <f t="shared" si="28"/>
        <v>---</v>
      </c>
      <c r="R139" s="17" t="str">
        <f t="shared" si="29"/>
        <v>---</v>
      </c>
      <c r="S139" s="17" t="str">
        <f t="shared" si="30"/>
        <v>-</v>
      </c>
      <c r="T139" s="62">
        <f t="shared" si="31"/>
        <v>60388</v>
      </c>
      <c r="U139" s="89">
        <v>0</v>
      </c>
      <c r="V139" s="63"/>
      <c r="W139" s="60"/>
      <c r="X139" s="17"/>
      <c r="Y139" s="17"/>
      <c r="Z139" s="17"/>
      <c r="AA139" s="17"/>
      <c r="AB139" s="17"/>
      <c r="AC139" s="17"/>
      <c r="AD139" s="17"/>
      <c r="AE139" s="60"/>
      <c r="AF139" s="17"/>
      <c r="AG139" s="60"/>
      <c r="AH139" s="60"/>
      <c r="AI139" s="60"/>
      <c r="AJ139" s="60"/>
      <c r="AK139" s="60"/>
      <c r="AL139" s="60"/>
      <c r="AM139" s="60"/>
      <c r="AN139" s="60"/>
      <c r="AO139" s="60"/>
    </row>
    <row r="140" spans="9:41">
      <c r="I140" s="74" t="str">
        <f t="shared" si="23"/>
        <v/>
      </c>
      <c r="J140" s="75">
        <v>65.333330000000004</v>
      </c>
      <c r="K140" s="76" t="str">
        <f t="shared" si="24"/>
        <v>&lt; 0   --</v>
      </c>
      <c r="L140" s="77" t="str">
        <f t="shared" si="25"/>
        <v>---</v>
      </c>
      <c r="M140" s="77" t="str">
        <f t="shared" si="26"/>
        <v>---</v>
      </c>
      <c r="N140" s="80">
        <v>1.7066699999999999</v>
      </c>
      <c r="O140" s="80">
        <v>14.27033</v>
      </c>
      <c r="P140" s="17" t="str">
        <f t="shared" si="27"/>
        <v>---</v>
      </c>
      <c r="Q140" s="17" t="str">
        <f t="shared" si="28"/>
        <v>---</v>
      </c>
      <c r="R140" s="17" t="str">
        <f t="shared" si="29"/>
        <v>---</v>
      </c>
      <c r="S140" s="17" t="str">
        <f t="shared" si="30"/>
        <v>-</v>
      </c>
      <c r="T140" s="62">
        <f t="shared" si="31"/>
        <v>60419</v>
      </c>
      <c r="U140" s="89">
        <v>0</v>
      </c>
      <c r="V140" s="63"/>
      <c r="W140" s="60"/>
      <c r="X140" s="17"/>
      <c r="Y140" s="17"/>
      <c r="Z140" s="17"/>
      <c r="AA140" s="17"/>
      <c r="AB140" s="17"/>
      <c r="AC140" s="17"/>
      <c r="AD140" s="17"/>
      <c r="AE140" s="60"/>
      <c r="AF140" s="17"/>
      <c r="AG140" s="60"/>
      <c r="AH140" s="60"/>
      <c r="AI140" s="60"/>
      <c r="AJ140" s="60"/>
      <c r="AK140" s="60"/>
      <c r="AL140" s="60"/>
      <c r="AM140" s="60"/>
      <c r="AN140" s="60"/>
      <c r="AO140" s="60"/>
    </row>
    <row r="141" spans="9:41">
      <c r="I141" s="74" t="str">
        <f t="shared" si="23"/>
        <v/>
      </c>
      <c r="J141" s="75">
        <v>65.416669999999996</v>
      </c>
      <c r="K141" s="76" t="str">
        <f t="shared" si="24"/>
        <v>&lt; 0   --</v>
      </c>
      <c r="L141" s="77" t="str">
        <f t="shared" si="25"/>
        <v>---</v>
      </c>
      <c r="M141" s="77" t="str">
        <f t="shared" si="26"/>
        <v>---</v>
      </c>
      <c r="N141" s="80">
        <v>1.70933</v>
      </c>
      <c r="O141" s="80">
        <v>14.24217</v>
      </c>
      <c r="P141" s="17" t="str">
        <f t="shared" si="27"/>
        <v>---</v>
      </c>
      <c r="Q141" s="17" t="str">
        <f t="shared" si="28"/>
        <v>---</v>
      </c>
      <c r="R141" s="17" t="str">
        <f t="shared" si="29"/>
        <v>---</v>
      </c>
      <c r="S141" s="17" t="str">
        <f t="shared" si="30"/>
        <v>-</v>
      </c>
      <c r="T141" s="62">
        <f t="shared" si="31"/>
        <v>60449</v>
      </c>
      <c r="U141" s="89">
        <v>0</v>
      </c>
      <c r="V141" s="63"/>
      <c r="W141" s="60"/>
      <c r="X141" s="17"/>
      <c r="Y141" s="17"/>
      <c r="Z141" s="17"/>
      <c r="AA141" s="17"/>
      <c r="AB141" s="17"/>
      <c r="AC141" s="17"/>
      <c r="AD141" s="17"/>
      <c r="AE141" s="60"/>
      <c r="AF141" s="17"/>
      <c r="AG141" s="60"/>
      <c r="AH141" s="60"/>
      <c r="AI141" s="60"/>
      <c r="AJ141" s="60"/>
      <c r="AK141" s="60"/>
      <c r="AL141" s="60"/>
      <c r="AM141" s="60"/>
      <c r="AN141" s="60"/>
      <c r="AO141" s="60"/>
    </row>
    <row r="142" spans="9:41">
      <c r="I142" s="74" t="str">
        <f t="shared" si="23"/>
        <v/>
      </c>
      <c r="J142" s="75">
        <v>65.5</v>
      </c>
      <c r="K142" s="76" t="str">
        <f t="shared" si="24"/>
        <v>&lt; 0   --</v>
      </c>
      <c r="L142" s="77" t="str">
        <f t="shared" si="25"/>
        <v>---</v>
      </c>
      <c r="M142" s="77" t="str">
        <f t="shared" si="26"/>
        <v>---</v>
      </c>
      <c r="N142" s="80">
        <v>1.712</v>
      </c>
      <c r="O142" s="80">
        <v>14.214</v>
      </c>
      <c r="P142" s="17" t="str">
        <f t="shared" si="27"/>
        <v>---</v>
      </c>
      <c r="Q142" s="17" t="str">
        <f t="shared" si="28"/>
        <v>---</v>
      </c>
      <c r="R142" s="17" t="str">
        <f t="shared" si="29"/>
        <v>---</v>
      </c>
      <c r="S142" s="17" t="str">
        <f t="shared" si="30"/>
        <v>-</v>
      </c>
      <c r="T142" s="62">
        <f t="shared" si="31"/>
        <v>60480</v>
      </c>
      <c r="U142" s="89">
        <v>0</v>
      </c>
      <c r="V142" s="63"/>
      <c r="W142" s="60"/>
      <c r="X142" s="17"/>
      <c r="Y142" s="17"/>
      <c r="Z142" s="17"/>
      <c r="AA142" s="17"/>
      <c r="AB142" s="17"/>
      <c r="AC142" s="17"/>
      <c r="AD142" s="17"/>
      <c r="AE142" s="60"/>
      <c r="AF142" s="17"/>
      <c r="AG142" s="60"/>
      <c r="AH142" s="60"/>
      <c r="AI142" s="60"/>
      <c r="AJ142" s="60"/>
      <c r="AK142" s="60"/>
      <c r="AL142" s="60"/>
      <c r="AM142" s="60"/>
      <c r="AN142" s="60"/>
      <c r="AO142" s="60"/>
    </row>
    <row r="143" spans="9:41">
      <c r="I143" s="74" t="str">
        <f t="shared" si="23"/>
        <v/>
      </c>
      <c r="J143" s="75">
        <v>65.583330000000004</v>
      </c>
      <c r="K143" s="76" t="str">
        <f t="shared" si="24"/>
        <v>&lt; 0   --</v>
      </c>
      <c r="L143" s="77" t="str">
        <f t="shared" si="25"/>
        <v>---</v>
      </c>
      <c r="M143" s="77" t="str">
        <f t="shared" si="26"/>
        <v>---</v>
      </c>
      <c r="N143" s="80">
        <v>1.7146699999999999</v>
      </c>
      <c r="O143" s="80">
        <v>14.185829999999999</v>
      </c>
      <c r="P143" s="17" t="str">
        <f t="shared" si="27"/>
        <v>---</v>
      </c>
      <c r="Q143" s="17" t="str">
        <f t="shared" si="28"/>
        <v>---</v>
      </c>
      <c r="R143" s="17" t="str">
        <f t="shared" si="29"/>
        <v>---</v>
      </c>
      <c r="S143" s="17" t="str">
        <f t="shared" si="30"/>
        <v>-</v>
      </c>
      <c r="T143" s="62">
        <f t="shared" si="31"/>
        <v>60511</v>
      </c>
      <c r="U143" s="89">
        <v>0</v>
      </c>
      <c r="V143" s="63"/>
      <c r="W143" s="60"/>
      <c r="X143" s="17"/>
      <c r="Y143" s="17"/>
      <c r="Z143" s="17"/>
      <c r="AA143" s="17"/>
      <c r="AB143" s="17"/>
      <c r="AC143" s="17"/>
      <c r="AD143" s="17"/>
      <c r="AE143" s="60"/>
      <c r="AF143" s="17"/>
      <c r="AG143" s="60"/>
      <c r="AH143" s="60"/>
      <c r="AI143" s="60"/>
      <c r="AJ143" s="60"/>
      <c r="AK143" s="60"/>
      <c r="AL143" s="60"/>
      <c r="AM143" s="60"/>
      <c r="AN143" s="60"/>
      <c r="AO143" s="60"/>
    </row>
    <row r="144" spans="9:41">
      <c r="I144" s="74" t="str">
        <f t="shared" si="23"/>
        <v/>
      </c>
      <c r="J144" s="75">
        <v>65.666669999999996</v>
      </c>
      <c r="K144" s="76" t="str">
        <f t="shared" si="24"/>
        <v>&lt; 0   --</v>
      </c>
      <c r="L144" s="77" t="str">
        <f t="shared" si="25"/>
        <v>---</v>
      </c>
      <c r="M144" s="77" t="str">
        <f t="shared" si="26"/>
        <v>---</v>
      </c>
      <c r="N144" s="80">
        <v>1.71733</v>
      </c>
      <c r="O144" s="80">
        <v>14.15767</v>
      </c>
      <c r="P144" s="17" t="str">
        <f t="shared" si="27"/>
        <v>---</v>
      </c>
      <c r="Q144" s="17" t="str">
        <f t="shared" si="28"/>
        <v>---</v>
      </c>
      <c r="R144" s="17" t="str">
        <f t="shared" si="29"/>
        <v>---</v>
      </c>
      <c r="S144" s="17" t="str">
        <f t="shared" si="30"/>
        <v>-</v>
      </c>
      <c r="T144" s="62">
        <f t="shared" si="31"/>
        <v>60541</v>
      </c>
      <c r="U144" s="89">
        <v>0</v>
      </c>
      <c r="V144" s="63"/>
      <c r="W144" s="60"/>
      <c r="X144" s="17"/>
      <c r="Y144" s="17"/>
      <c r="Z144" s="17"/>
      <c r="AA144" s="17"/>
      <c r="AB144" s="17"/>
      <c r="AC144" s="17"/>
      <c r="AD144" s="17"/>
      <c r="AE144" s="60"/>
      <c r="AF144" s="17"/>
      <c r="AG144" s="60"/>
      <c r="AH144" s="60"/>
      <c r="AI144" s="60"/>
      <c r="AJ144" s="60"/>
      <c r="AK144" s="60"/>
      <c r="AL144" s="60"/>
      <c r="AM144" s="60"/>
      <c r="AN144" s="60"/>
      <c r="AO144" s="60"/>
    </row>
    <row r="145" spans="9:41">
      <c r="I145" s="74" t="str">
        <f t="shared" si="23"/>
        <v/>
      </c>
      <c r="J145" s="75">
        <v>65.75</v>
      </c>
      <c r="K145" s="76" t="str">
        <f t="shared" si="24"/>
        <v>&lt; 0   --</v>
      </c>
      <c r="L145" s="77" t="str">
        <f t="shared" si="25"/>
        <v>---</v>
      </c>
      <c r="M145" s="77" t="str">
        <f t="shared" si="26"/>
        <v>---</v>
      </c>
      <c r="N145" s="80">
        <v>1.72</v>
      </c>
      <c r="O145" s="80">
        <v>14.1295</v>
      </c>
      <c r="P145" s="17" t="str">
        <f t="shared" si="27"/>
        <v>---</v>
      </c>
      <c r="Q145" s="17" t="str">
        <f t="shared" si="28"/>
        <v>---</v>
      </c>
      <c r="R145" s="17" t="str">
        <f t="shared" si="29"/>
        <v>---</v>
      </c>
      <c r="S145" s="17" t="str">
        <f t="shared" si="30"/>
        <v>-</v>
      </c>
      <c r="T145" s="62">
        <f t="shared" si="31"/>
        <v>60572</v>
      </c>
      <c r="U145" s="89">
        <v>0</v>
      </c>
      <c r="V145" s="63"/>
      <c r="W145" s="60"/>
      <c r="X145" s="17"/>
      <c r="Y145" s="17"/>
      <c r="Z145" s="17"/>
      <c r="AA145" s="17"/>
      <c r="AB145" s="17"/>
      <c r="AC145" s="17"/>
      <c r="AD145" s="17"/>
      <c r="AE145" s="60"/>
      <c r="AF145" s="17"/>
      <c r="AG145" s="60"/>
      <c r="AH145" s="60"/>
      <c r="AI145" s="60"/>
      <c r="AJ145" s="60"/>
      <c r="AK145" s="60"/>
      <c r="AL145" s="60"/>
      <c r="AM145" s="60"/>
      <c r="AN145" s="60"/>
      <c r="AO145" s="60"/>
    </row>
    <row r="146" spans="9:41">
      <c r="I146" s="74" t="str">
        <f t="shared" si="23"/>
        <v/>
      </c>
      <c r="J146" s="75">
        <v>65.833330000000004</v>
      </c>
      <c r="K146" s="76" t="str">
        <f t="shared" si="24"/>
        <v>&lt; 0   --</v>
      </c>
      <c r="L146" s="77" t="str">
        <f t="shared" si="25"/>
        <v>---</v>
      </c>
      <c r="M146" s="77" t="str">
        <f t="shared" si="26"/>
        <v>---</v>
      </c>
      <c r="N146" s="80">
        <v>1.7226699999999999</v>
      </c>
      <c r="O146" s="80">
        <v>14.101330000000001</v>
      </c>
      <c r="P146" s="17" t="str">
        <f t="shared" si="27"/>
        <v>---</v>
      </c>
      <c r="Q146" s="17" t="str">
        <f t="shared" si="28"/>
        <v>---</v>
      </c>
      <c r="R146" s="17" t="str">
        <f t="shared" si="29"/>
        <v>---</v>
      </c>
      <c r="S146" s="17" t="str">
        <f t="shared" si="30"/>
        <v>-</v>
      </c>
      <c r="T146" s="62">
        <f t="shared" si="31"/>
        <v>60602</v>
      </c>
      <c r="U146" s="89">
        <v>0</v>
      </c>
      <c r="V146" s="60"/>
      <c r="W146" s="60"/>
      <c r="X146" s="60"/>
      <c r="Y146" s="60"/>
      <c r="Z146" s="60"/>
      <c r="AA146" s="60"/>
      <c r="AB146" s="60"/>
      <c r="AC146" s="60"/>
      <c r="AD146" s="60"/>
      <c r="AE146" s="60"/>
      <c r="AF146" s="60"/>
      <c r="AG146" s="60"/>
      <c r="AH146" s="60"/>
      <c r="AI146" s="60"/>
      <c r="AJ146" s="60"/>
      <c r="AK146" s="60"/>
      <c r="AL146" s="60"/>
      <c r="AM146" s="60"/>
      <c r="AN146" s="60"/>
      <c r="AO146" s="60"/>
    </row>
    <row r="147" spans="9:41">
      <c r="I147" s="74" t="str">
        <f t="shared" si="23"/>
        <v/>
      </c>
      <c r="J147" s="75">
        <v>65.916669999999996</v>
      </c>
      <c r="K147" s="76" t="str">
        <f t="shared" si="24"/>
        <v>&lt; 0   --</v>
      </c>
      <c r="L147" s="77" t="str">
        <f t="shared" si="25"/>
        <v>---</v>
      </c>
      <c r="M147" s="77" t="str">
        <f t="shared" si="26"/>
        <v>---</v>
      </c>
      <c r="N147" s="80">
        <v>1.72533</v>
      </c>
      <c r="O147" s="80">
        <v>14.073169999999999</v>
      </c>
      <c r="P147" s="17" t="str">
        <f t="shared" si="27"/>
        <v>---</v>
      </c>
      <c r="Q147" s="17" t="str">
        <f t="shared" si="28"/>
        <v>---</v>
      </c>
      <c r="R147" s="17" t="str">
        <f t="shared" si="29"/>
        <v>---</v>
      </c>
      <c r="S147" s="17" t="str">
        <f t="shared" si="30"/>
        <v>-</v>
      </c>
      <c r="T147" s="62">
        <f t="shared" si="31"/>
        <v>60633</v>
      </c>
      <c r="U147" s="89">
        <v>0</v>
      </c>
      <c r="V147" s="60"/>
      <c r="W147" s="60"/>
      <c r="X147" s="60"/>
      <c r="Y147" s="60"/>
      <c r="Z147" s="60"/>
      <c r="AA147" s="60"/>
      <c r="AB147" s="60"/>
      <c r="AC147" s="60"/>
      <c r="AD147" s="60"/>
      <c r="AE147" s="60"/>
      <c r="AF147" s="60"/>
      <c r="AG147" s="60"/>
      <c r="AH147" s="60"/>
      <c r="AI147" s="60"/>
      <c r="AJ147" s="60"/>
      <c r="AK147" s="60"/>
      <c r="AL147" s="60"/>
      <c r="AM147" s="60"/>
      <c r="AN147" s="60"/>
      <c r="AO147" s="60"/>
    </row>
    <row r="148" spans="9:41" ht="15.75">
      <c r="I148" s="74" t="str">
        <f t="shared" ref="I148:I160" si="32">IF(J148&lt;$M$13,"",INT(J148)&amp;" ans "&amp;IF(ROUND((J148-INT(J148))*12,0)=0,"","et "&amp;ROUND((J148-INT(J148))*12,0)&amp;" mois"))</f>
        <v/>
      </c>
      <c r="J148" s="75">
        <v>66</v>
      </c>
      <c r="K148" s="76" t="str">
        <f t="shared" ref="K148:K160" si="33">IF(J148-$M$13&lt;0,"&lt; 0   --",ROUND(J148-$M$13,5))</f>
        <v>&lt; 0   --</v>
      </c>
      <c r="L148" s="77" t="str">
        <f t="shared" si="25"/>
        <v>---</v>
      </c>
      <c r="M148" s="77" t="str">
        <f t="shared" si="26"/>
        <v>---</v>
      </c>
      <c r="N148" s="78">
        <v>1.728</v>
      </c>
      <c r="O148" s="78">
        <v>14.045</v>
      </c>
      <c r="P148" s="17" t="str">
        <f t="shared" si="27"/>
        <v>---</v>
      </c>
      <c r="Q148" s="17" t="str">
        <f t="shared" si="28"/>
        <v>---</v>
      </c>
      <c r="R148" s="17" t="str">
        <f t="shared" si="29"/>
        <v>---</v>
      </c>
      <c r="S148" s="17" t="str">
        <f t="shared" si="30"/>
        <v>-</v>
      </c>
      <c r="T148" s="62">
        <f t="shared" si="31"/>
        <v>60664</v>
      </c>
      <c r="U148" s="89">
        <v>0</v>
      </c>
      <c r="V148" s="60"/>
      <c r="W148" s="60"/>
      <c r="X148" s="60"/>
      <c r="Y148" s="60"/>
      <c r="Z148" s="60"/>
      <c r="AA148" s="60"/>
      <c r="AB148" s="60"/>
      <c r="AC148" s="60"/>
      <c r="AD148" s="60"/>
      <c r="AE148" s="60"/>
      <c r="AF148" s="60"/>
      <c r="AG148" s="60"/>
      <c r="AH148" s="60"/>
      <c r="AI148" s="60"/>
      <c r="AJ148" s="60"/>
      <c r="AK148" s="60"/>
      <c r="AL148" s="60"/>
      <c r="AM148" s="60"/>
      <c r="AN148" s="60"/>
      <c r="AO148" s="60"/>
    </row>
    <row r="149" spans="9:41">
      <c r="I149" s="74" t="str">
        <f t="shared" si="32"/>
        <v/>
      </c>
      <c r="J149" s="75">
        <v>66.083330000000004</v>
      </c>
      <c r="K149" s="76" t="str">
        <f t="shared" si="33"/>
        <v>&lt; 0   --</v>
      </c>
      <c r="L149" s="77" t="str">
        <f t="shared" si="25"/>
        <v>---</v>
      </c>
      <c r="M149" s="77" t="str">
        <f t="shared" si="26"/>
        <v>---</v>
      </c>
      <c r="N149" s="80">
        <v>1.7306699999999999</v>
      </c>
      <c r="O149" s="80">
        <v>14.016</v>
      </c>
      <c r="P149" s="17" t="str">
        <f t="shared" si="27"/>
        <v>---</v>
      </c>
      <c r="Q149" s="17" t="str">
        <f t="shared" si="28"/>
        <v>---</v>
      </c>
      <c r="R149" s="17" t="str">
        <f t="shared" si="29"/>
        <v>---</v>
      </c>
      <c r="S149" s="17" t="str">
        <f t="shared" si="30"/>
        <v>-</v>
      </c>
      <c r="T149" s="62">
        <f t="shared" si="31"/>
        <v>60692</v>
      </c>
      <c r="U149" s="89">
        <v>0</v>
      </c>
      <c r="V149" s="60"/>
      <c r="W149" s="60"/>
      <c r="X149" s="60"/>
      <c r="Y149" s="60"/>
      <c r="Z149" s="60"/>
      <c r="AA149" s="60"/>
      <c r="AB149" s="60"/>
      <c r="AC149" s="60"/>
      <c r="AD149" s="60"/>
      <c r="AE149" s="60"/>
      <c r="AF149" s="60"/>
      <c r="AG149" s="60"/>
      <c r="AH149" s="60"/>
      <c r="AI149" s="60"/>
      <c r="AJ149" s="60"/>
      <c r="AK149" s="60"/>
      <c r="AL149" s="60"/>
      <c r="AM149" s="60"/>
      <c r="AN149" s="60"/>
      <c r="AO149" s="60"/>
    </row>
    <row r="150" spans="9:41">
      <c r="I150" s="74" t="str">
        <f t="shared" si="32"/>
        <v/>
      </c>
      <c r="J150" s="75">
        <v>66.166669999999996</v>
      </c>
      <c r="K150" s="76" t="str">
        <f t="shared" si="33"/>
        <v>&lt; 0   --</v>
      </c>
      <c r="L150" s="77" t="str">
        <f t="shared" si="25"/>
        <v>---</v>
      </c>
      <c r="M150" s="77" t="str">
        <f t="shared" si="26"/>
        <v>---</v>
      </c>
      <c r="N150" s="80">
        <v>1.73333</v>
      </c>
      <c r="O150" s="80">
        <v>13.987</v>
      </c>
      <c r="P150" s="17" t="str">
        <f t="shared" si="27"/>
        <v>---</v>
      </c>
      <c r="Q150" s="17" t="str">
        <f t="shared" si="28"/>
        <v>---</v>
      </c>
      <c r="R150" s="17" t="str">
        <f t="shared" si="29"/>
        <v>---</v>
      </c>
      <c r="S150" s="17" t="str">
        <f t="shared" si="30"/>
        <v>-</v>
      </c>
      <c r="T150" s="62">
        <f t="shared" si="31"/>
        <v>60723</v>
      </c>
      <c r="U150" s="89">
        <v>0</v>
      </c>
      <c r="V150" s="60"/>
      <c r="W150" s="60"/>
      <c r="X150" s="60"/>
      <c r="Y150" s="60"/>
      <c r="Z150" s="60"/>
      <c r="AA150" s="60"/>
      <c r="AB150" s="60"/>
      <c r="AC150" s="60"/>
      <c r="AD150" s="60"/>
      <c r="AE150" s="60"/>
      <c r="AF150" s="60"/>
      <c r="AG150" s="60"/>
      <c r="AH150" s="60"/>
      <c r="AI150" s="60"/>
      <c r="AJ150" s="60"/>
      <c r="AK150" s="60"/>
      <c r="AL150" s="60"/>
      <c r="AM150" s="60"/>
      <c r="AN150" s="60"/>
      <c r="AO150" s="60"/>
    </row>
    <row r="151" spans="9:41">
      <c r="I151" s="74" t="str">
        <f t="shared" si="32"/>
        <v/>
      </c>
      <c r="J151" s="75">
        <v>66.25</v>
      </c>
      <c r="K151" s="76" t="str">
        <f t="shared" si="33"/>
        <v>&lt; 0   --</v>
      </c>
      <c r="L151" s="77" t="str">
        <f t="shared" si="25"/>
        <v>---</v>
      </c>
      <c r="M151" s="77" t="str">
        <f t="shared" si="26"/>
        <v>---</v>
      </c>
      <c r="N151" s="80">
        <v>1.736</v>
      </c>
      <c r="O151" s="80">
        <v>13.958</v>
      </c>
      <c r="P151" s="17" t="str">
        <f t="shared" si="27"/>
        <v>---</v>
      </c>
      <c r="Q151" s="17" t="str">
        <f t="shared" si="28"/>
        <v>---</v>
      </c>
      <c r="R151" s="17" t="str">
        <f t="shared" si="29"/>
        <v>---</v>
      </c>
      <c r="S151" s="17" t="str">
        <f t="shared" si="30"/>
        <v>-</v>
      </c>
      <c r="T151" s="62">
        <f t="shared" si="31"/>
        <v>60753</v>
      </c>
      <c r="U151" s="89">
        <v>0</v>
      </c>
      <c r="V151" s="60"/>
      <c r="W151" s="60"/>
      <c r="X151" s="60"/>
      <c r="Y151" s="60"/>
      <c r="Z151" s="60"/>
      <c r="AA151" s="60"/>
      <c r="AB151" s="60"/>
      <c r="AC151" s="60"/>
      <c r="AD151" s="60"/>
      <c r="AE151" s="60"/>
      <c r="AF151" s="60"/>
      <c r="AG151" s="60"/>
      <c r="AH151" s="60"/>
      <c r="AI151" s="60"/>
      <c r="AJ151" s="60"/>
      <c r="AK151" s="60"/>
      <c r="AL151" s="60"/>
      <c r="AM151" s="60"/>
      <c r="AN151" s="60"/>
      <c r="AO151" s="60"/>
    </row>
    <row r="152" spans="9:41">
      <c r="I152" s="74" t="str">
        <f t="shared" si="32"/>
        <v/>
      </c>
      <c r="J152" s="75">
        <v>66.333330000000004</v>
      </c>
      <c r="K152" s="76" t="str">
        <f t="shared" si="33"/>
        <v>&lt; 0   --</v>
      </c>
      <c r="L152" s="77" t="str">
        <f t="shared" si="25"/>
        <v>---</v>
      </c>
      <c r="M152" s="77" t="str">
        <f t="shared" si="26"/>
        <v>---</v>
      </c>
      <c r="N152" s="80">
        <v>1.7386699999999999</v>
      </c>
      <c r="O152" s="80">
        <v>13.929</v>
      </c>
      <c r="P152" s="17" t="str">
        <f t="shared" si="27"/>
        <v>---</v>
      </c>
      <c r="Q152" s="17" t="str">
        <f t="shared" si="28"/>
        <v>---</v>
      </c>
      <c r="R152" s="17" t="str">
        <f t="shared" si="29"/>
        <v>---</v>
      </c>
      <c r="S152" s="17" t="str">
        <f t="shared" si="30"/>
        <v>-</v>
      </c>
      <c r="T152" s="62">
        <f t="shared" si="31"/>
        <v>60784</v>
      </c>
      <c r="U152" s="89">
        <v>0</v>
      </c>
      <c r="V152" s="60"/>
      <c r="W152" s="60"/>
      <c r="X152" s="60"/>
      <c r="Y152" s="60"/>
      <c r="Z152" s="60"/>
      <c r="AA152" s="60"/>
      <c r="AB152" s="60"/>
      <c r="AC152" s="60"/>
      <c r="AD152" s="60"/>
      <c r="AE152" s="60"/>
      <c r="AF152" s="60"/>
      <c r="AG152" s="60"/>
      <c r="AH152" s="60"/>
      <c r="AI152" s="60"/>
      <c r="AJ152" s="60"/>
      <c r="AK152" s="60"/>
      <c r="AL152" s="60"/>
      <c r="AM152" s="60"/>
      <c r="AN152" s="60"/>
      <c r="AO152" s="60"/>
    </row>
    <row r="153" spans="9:41">
      <c r="I153" s="74" t="str">
        <f t="shared" si="32"/>
        <v/>
      </c>
      <c r="J153" s="75">
        <v>66.416669999999996</v>
      </c>
      <c r="K153" s="76" t="str">
        <f t="shared" si="33"/>
        <v>&lt; 0   --</v>
      </c>
      <c r="L153" s="77" t="str">
        <f t="shared" si="25"/>
        <v>---</v>
      </c>
      <c r="M153" s="77" t="str">
        <f t="shared" si="26"/>
        <v>---</v>
      </c>
      <c r="N153" s="80">
        <v>1.74133</v>
      </c>
      <c r="O153" s="80">
        <v>13.9</v>
      </c>
      <c r="P153" s="17" t="str">
        <f t="shared" si="27"/>
        <v>---</v>
      </c>
      <c r="Q153" s="17" t="str">
        <f t="shared" si="28"/>
        <v>---</v>
      </c>
      <c r="R153" s="17" t="str">
        <f t="shared" si="29"/>
        <v>---</v>
      </c>
      <c r="S153" s="17" t="str">
        <f t="shared" si="30"/>
        <v>-</v>
      </c>
      <c r="T153" s="62">
        <f t="shared" si="31"/>
        <v>60814</v>
      </c>
      <c r="U153" s="89">
        <v>0</v>
      </c>
      <c r="V153" s="60"/>
      <c r="W153" s="60"/>
      <c r="X153" s="60"/>
      <c r="Y153" s="60"/>
      <c r="Z153" s="60"/>
      <c r="AA153" s="60"/>
      <c r="AB153" s="60"/>
      <c r="AC153" s="60"/>
      <c r="AD153" s="60"/>
      <c r="AE153" s="60"/>
      <c r="AF153" s="60"/>
      <c r="AG153" s="60"/>
      <c r="AH153" s="60"/>
      <c r="AI153" s="60"/>
      <c r="AJ153" s="60"/>
      <c r="AK153" s="60"/>
      <c r="AL153" s="60"/>
      <c r="AM153" s="60"/>
      <c r="AN153" s="60"/>
      <c r="AO153" s="60"/>
    </row>
    <row r="154" spans="9:41">
      <c r="I154" s="74" t="str">
        <f t="shared" si="32"/>
        <v/>
      </c>
      <c r="J154" s="75">
        <v>66.5</v>
      </c>
      <c r="K154" s="76" t="str">
        <f t="shared" si="33"/>
        <v>&lt; 0   --</v>
      </c>
      <c r="L154" s="77" t="str">
        <f t="shared" si="25"/>
        <v>---</v>
      </c>
      <c r="M154" s="77" t="str">
        <f t="shared" si="26"/>
        <v>---</v>
      </c>
      <c r="N154" s="80">
        <v>1.744</v>
      </c>
      <c r="O154" s="80">
        <v>13.871</v>
      </c>
      <c r="P154" s="17" t="str">
        <f t="shared" si="27"/>
        <v>---</v>
      </c>
      <c r="Q154" s="17" t="str">
        <f t="shared" si="28"/>
        <v>---</v>
      </c>
      <c r="R154" s="17" t="str">
        <f t="shared" si="29"/>
        <v>---</v>
      </c>
      <c r="S154" s="17" t="str">
        <f t="shared" si="30"/>
        <v>-</v>
      </c>
      <c r="T154" s="62">
        <f t="shared" si="31"/>
        <v>60845</v>
      </c>
      <c r="U154" s="89">
        <v>0</v>
      </c>
      <c r="V154" s="60"/>
      <c r="W154" s="60"/>
      <c r="X154" s="60"/>
      <c r="Y154" s="60"/>
      <c r="Z154" s="60"/>
      <c r="AA154" s="60"/>
      <c r="AB154" s="60"/>
      <c r="AC154" s="60"/>
      <c r="AD154" s="60"/>
      <c r="AE154" s="60"/>
      <c r="AF154" s="60"/>
      <c r="AG154" s="60"/>
      <c r="AH154" s="60"/>
      <c r="AI154" s="60"/>
      <c r="AJ154" s="60"/>
      <c r="AK154" s="60"/>
      <c r="AL154" s="60"/>
      <c r="AM154" s="60"/>
      <c r="AN154" s="60"/>
      <c r="AO154" s="60"/>
    </row>
    <row r="155" spans="9:41">
      <c r="I155" s="74" t="str">
        <f t="shared" si="32"/>
        <v/>
      </c>
      <c r="J155" s="75">
        <v>66.583330000000004</v>
      </c>
      <c r="K155" s="76" t="str">
        <f t="shared" si="33"/>
        <v>&lt; 0   --</v>
      </c>
      <c r="L155" s="77" t="str">
        <f t="shared" si="25"/>
        <v>---</v>
      </c>
      <c r="M155" s="77" t="str">
        <f t="shared" si="26"/>
        <v>---</v>
      </c>
      <c r="N155" s="80">
        <v>1.7466699999999999</v>
      </c>
      <c r="O155" s="80">
        <v>13.842000000000001</v>
      </c>
      <c r="P155" s="17" t="str">
        <f t="shared" si="27"/>
        <v>---</v>
      </c>
      <c r="Q155" s="17" t="str">
        <f t="shared" si="28"/>
        <v>---</v>
      </c>
      <c r="R155" s="17" t="str">
        <f t="shared" si="29"/>
        <v>---</v>
      </c>
      <c r="S155" s="17" t="str">
        <f t="shared" si="30"/>
        <v>-</v>
      </c>
      <c r="T155" s="62">
        <f t="shared" si="31"/>
        <v>60876</v>
      </c>
      <c r="U155" s="89">
        <v>0</v>
      </c>
      <c r="V155" s="60"/>
      <c r="W155" s="60"/>
      <c r="X155" s="60"/>
      <c r="Y155" s="60"/>
      <c r="Z155" s="60"/>
      <c r="AA155" s="60"/>
      <c r="AB155" s="60"/>
      <c r="AC155" s="60"/>
      <c r="AD155" s="60"/>
      <c r="AE155" s="60"/>
      <c r="AF155" s="60"/>
      <c r="AG155" s="60"/>
      <c r="AH155" s="60"/>
      <c r="AI155" s="60"/>
      <c r="AJ155" s="60"/>
      <c r="AK155" s="60"/>
      <c r="AL155" s="60"/>
      <c r="AM155" s="60"/>
      <c r="AN155" s="60"/>
      <c r="AO155" s="60"/>
    </row>
    <row r="156" spans="9:41">
      <c r="I156" s="74" t="str">
        <f t="shared" si="32"/>
        <v/>
      </c>
      <c r="J156" s="75">
        <v>66.666669999999996</v>
      </c>
      <c r="K156" s="76" t="str">
        <f t="shared" si="33"/>
        <v>&lt; 0   --</v>
      </c>
      <c r="L156" s="77" t="str">
        <f t="shared" si="25"/>
        <v>---</v>
      </c>
      <c r="M156" s="77" t="str">
        <f t="shared" si="26"/>
        <v>---</v>
      </c>
      <c r="N156" s="80">
        <v>1.7493300000000001</v>
      </c>
      <c r="O156" s="80">
        <v>13.813000000000001</v>
      </c>
      <c r="P156" s="17" t="str">
        <f t="shared" si="27"/>
        <v>---</v>
      </c>
      <c r="Q156" s="17" t="str">
        <f t="shared" si="28"/>
        <v>---</v>
      </c>
      <c r="R156" s="17" t="str">
        <f t="shared" si="29"/>
        <v>---</v>
      </c>
      <c r="S156" s="17" t="str">
        <f t="shared" si="30"/>
        <v>-</v>
      </c>
      <c r="T156" s="62">
        <f t="shared" si="31"/>
        <v>60906</v>
      </c>
      <c r="U156" s="89">
        <v>0</v>
      </c>
      <c r="V156" s="60"/>
      <c r="W156" s="60"/>
      <c r="X156" s="60"/>
      <c r="Y156" s="60"/>
      <c r="Z156" s="60"/>
      <c r="AA156" s="60"/>
      <c r="AB156" s="60"/>
      <c r="AC156" s="60"/>
      <c r="AD156" s="60"/>
      <c r="AE156" s="60"/>
      <c r="AF156" s="60"/>
      <c r="AG156" s="60"/>
      <c r="AH156" s="60"/>
      <c r="AI156" s="60"/>
      <c r="AJ156" s="60"/>
      <c r="AK156" s="60"/>
      <c r="AL156" s="60"/>
      <c r="AM156" s="60"/>
      <c r="AN156" s="60"/>
      <c r="AO156" s="60"/>
    </row>
    <row r="157" spans="9:41">
      <c r="I157" s="74" t="str">
        <f t="shared" si="32"/>
        <v/>
      </c>
      <c r="J157" s="75">
        <v>66.75</v>
      </c>
      <c r="K157" s="76" t="str">
        <f t="shared" si="33"/>
        <v>&lt; 0   --</v>
      </c>
      <c r="L157" s="77" t="str">
        <f t="shared" si="25"/>
        <v>---</v>
      </c>
      <c r="M157" s="77" t="str">
        <f t="shared" si="26"/>
        <v>---</v>
      </c>
      <c r="N157" s="80">
        <v>1.752</v>
      </c>
      <c r="O157" s="80">
        <v>13.784000000000001</v>
      </c>
      <c r="P157" s="17" t="str">
        <f t="shared" si="27"/>
        <v>---</v>
      </c>
      <c r="Q157" s="17" t="str">
        <f t="shared" si="28"/>
        <v>---</v>
      </c>
      <c r="R157" s="17" t="str">
        <f t="shared" si="29"/>
        <v>---</v>
      </c>
      <c r="S157" s="17" t="str">
        <f t="shared" si="30"/>
        <v>-</v>
      </c>
      <c r="T157" s="62">
        <f t="shared" si="31"/>
        <v>60937</v>
      </c>
      <c r="U157" s="89">
        <v>0</v>
      </c>
      <c r="V157" s="60"/>
      <c r="W157" s="60"/>
      <c r="X157" s="60"/>
      <c r="Y157" s="60"/>
      <c r="Z157" s="60"/>
      <c r="AA157" s="60"/>
      <c r="AB157" s="60"/>
      <c r="AC157" s="60"/>
      <c r="AD157" s="60"/>
      <c r="AE157" s="60"/>
      <c r="AF157" s="60"/>
      <c r="AG157" s="60"/>
      <c r="AH157" s="60"/>
      <c r="AI157" s="60"/>
      <c r="AJ157" s="60"/>
      <c r="AK157" s="60"/>
      <c r="AL157" s="60"/>
      <c r="AM157" s="60"/>
      <c r="AN157" s="60"/>
      <c r="AO157" s="60"/>
    </row>
    <row r="158" spans="9:41">
      <c r="I158" s="74" t="str">
        <f t="shared" si="32"/>
        <v/>
      </c>
      <c r="J158" s="75">
        <v>66.833330000000004</v>
      </c>
      <c r="K158" s="76" t="str">
        <f t="shared" si="33"/>
        <v>&lt; 0   --</v>
      </c>
      <c r="L158" s="77" t="str">
        <f t="shared" si="25"/>
        <v>---</v>
      </c>
      <c r="M158" s="77" t="str">
        <f t="shared" si="26"/>
        <v>---</v>
      </c>
      <c r="N158" s="80">
        <v>1.75467</v>
      </c>
      <c r="O158" s="80">
        <v>13.755000000000001</v>
      </c>
      <c r="P158" s="17" t="str">
        <f t="shared" si="27"/>
        <v>---</v>
      </c>
      <c r="Q158" s="17" t="str">
        <f t="shared" si="28"/>
        <v>---</v>
      </c>
      <c r="R158" s="17" t="str">
        <f t="shared" si="29"/>
        <v>---</v>
      </c>
      <c r="S158" s="17" t="str">
        <f t="shared" si="30"/>
        <v>-</v>
      </c>
      <c r="T158" s="62">
        <f t="shared" si="31"/>
        <v>60967</v>
      </c>
      <c r="U158" s="89">
        <v>0</v>
      </c>
      <c r="V158" s="60"/>
      <c r="W158" s="60"/>
      <c r="X158" s="60"/>
      <c r="Y158" s="60"/>
      <c r="Z158" s="60"/>
      <c r="AA158" s="60"/>
      <c r="AB158" s="60"/>
      <c r="AC158" s="60"/>
      <c r="AD158" s="60"/>
      <c r="AE158" s="60"/>
      <c r="AF158" s="60"/>
      <c r="AG158" s="60"/>
      <c r="AH158" s="60"/>
      <c r="AI158" s="60"/>
      <c r="AJ158" s="60"/>
      <c r="AK158" s="60"/>
      <c r="AL158" s="60"/>
      <c r="AM158" s="60"/>
      <c r="AN158" s="60"/>
      <c r="AO158" s="60"/>
    </row>
    <row r="159" spans="9:41">
      <c r="I159" s="74" t="str">
        <f t="shared" si="32"/>
        <v/>
      </c>
      <c r="J159" s="75">
        <v>66.916669999999996</v>
      </c>
      <c r="K159" s="76" t="str">
        <f t="shared" si="33"/>
        <v>&lt; 0   --</v>
      </c>
      <c r="L159" s="77" t="str">
        <f t="shared" si="25"/>
        <v>---</v>
      </c>
      <c r="M159" s="77" t="str">
        <f t="shared" si="26"/>
        <v>---</v>
      </c>
      <c r="N159" s="80">
        <v>1.7573300000000001</v>
      </c>
      <c r="O159" s="80">
        <v>13.726000000000001</v>
      </c>
      <c r="P159" s="17" t="str">
        <f t="shared" si="27"/>
        <v>---</v>
      </c>
      <c r="Q159" s="17" t="str">
        <f t="shared" si="28"/>
        <v>---</v>
      </c>
      <c r="R159" s="17" t="str">
        <f t="shared" si="29"/>
        <v>---</v>
      </c>
      <c r="S159" s="17" t="str">
        <f t="shared" si="30"/>
        <v>-</v>
      </c>
      <c r="T159" s="62">
        <f t="shared" si="31"/>
        <v>60998</v>
      </c>
      <c r="U159" s="89">
        <v>0</v>
      </c>
      <c r="V159" s="60"/>
      <c r="W159" s="60"/>
      <c r="X159" s="60"/>
      <c r="Y159" s="60"/>
      <c r="Z159" s="60"/>
      <c r="AA159" s="60"/>
      <c r="AB159" s="60"/>
      <c r="AC159" s="60"/>
      <c r="AD159" s="60"/>
      <c r="AE159" s="60"/>
      <c r="AF159" s="60"/>
      <c r="AG159" s="60"/>
      <c r="AH159" s="60"/>
      <c r="AI159" s="60"/>
      <c r="AJ159" s="60"/>
      <c r="AK159" s="60"/>
      <c r="AL159" s="60"/>
      <c r="AM159" s="60"/>
      <c r="AN159" s="60"/>
      <c r="AO159" s="60"/>
    </row>
    <row r="160" spans="9:41" ht="15.75">
      <c r="I160" s="81" t="str">
        <f t="shared" si="32"/>
        <v xml:space="preserve">67 ans </v>
      </c>
      <c r="J160" s="82">
        <v>67</v>
      </c>
      <c r="K160" s="83">
        <f t="shared" si="33"/>
        <v>0</v>
      </c>
      <c r="L160" s="84">
        <f t="shared" si="25"/>
        <v>0</v>
      </c>
      <c r="M160" s="84">
        <f t="shared" si="26"/>
        <v>454545</v>
      </c>
      <c r="N160" s="85">
        <v>1.76</v>
      </c>
      <c r="O160" s="85">
        <v>13.696999999999999</v>
      </c>
      <c r="P160" s="86">
        <f t="shared" si="27"/>
        <v>109631</v>
      </c>
      <c r="Q160" s="86">
        <f t="shared" si="28"/>
        <v>0</v>
      </c>
      <c r="R160" s="86">
        <f t="shared" si="29"/>
        <v>0</v>
      </c>
      <c r="S160" s="86">
        <f t="shared" si="30"/>
        <v>8004</v>
      </c>
      <c r="T160" s="87">
        <f t="shared" si="31"/>
        <v>61029</v>
      </c>
      <c r="U160" s="91">
        <v>0</v>
      </c>
      <c r="V160" s="60"/>
      <c r="W160" s="60"/>
      <c r="X160" s="60"/>
      <c r="Y160" s="60"/>
      <c r="Z160" s="60"/>
      <c r="AA160" s="60"/>
      <c r="AB160" s="60"/>
      <c r="AC160" s="60"/>
      <c r="AD160" s="60"/>
      <c r="AE160" s="60"/>
      <c r="AF160" s="60"/>
      <c r="AG160" s="60"/>
      <c r="AH160" s="60"/>
      <c r="AI160" s="60"/>
      <c r="AJ160" s="60"/>
      <c r="AK160" s="60"/>
      <c r="AL160" s="60"/>
      <c r="AM160" s="60"/>
      <c r="AN160" s="60"/>
      <c r="AO160" s="60"/>
    </row>
    <row r="161" spans="14:42">
      <c r="N161" s="68"/>
      <c r="O161" s="70"/>
      <c r="R161" s="60"/>
      <c r="S161" s="17"/>
      <c r="T161" s="60"/>
      <c r="U161" s="60"/>
      <c r="V161" s="60"/>
      <c r="W161" s="60"/>
      <c r="X161" s="60"/>
      <c r="Y161" s="60"/>
      <c r="Z161" s="60"/>
      <c r="AA161" s="60"/>
      <c r="AB161" s="60"/>
      <c r="AC161" s="60"/>
      <c r="AD161" s="60"/>
      <c r="AE161" s="60"/>
      <c r="AF161" s="60"/>
      <c r="AG161" s="60"/>
      <c r="AH161" s="60"/>
      <c r="AI161" s="60"/>
      <c r="AJ161" s="60"/>
      <c r="AK161" s="60"/>
      <c r="AL161" s="60"/>
      <c r="AM161" s="60"/>
      <c r="AN161" s="60"/>
      <c r="AO161" s="60"/>
      <c r="AP161" s="60"/>
    </row>
    <row r="162" spans="14:42">
      <c r="N162" s="68"/>
      <c r="O162" s="70"/>
      <c r="R162" s="60"/>
      <c r="S162" s="17"/>
      <c r="T162" s="60"/>
      <c r="U162" s="60"/>
      <c r="V162" s="60"/>
      <c r="W162" s="60"/>
      <c r="X162" s="60"/>
      <c r="Y162" s="60"/>
      <c r="Z162" s="60"/>
      <c r="AA162" s="60"/>
      <c r="AB162" s="60"/>
      <c r="AC162" s="60"/>
      <c r="AD162" s="60"/>
      <c r="AE162" s="60"/>
      <c r="AF162" s="60"/>
      <c r="AG162" s="60"/>
      <c r="AH162" s="60"/>
      <c r="AI162" s="60"/>
      <c r="AJ162" s="60"/>
      <c r="AK162" s="60"/>
      <c r="AL162" s="60"/>
      <c r="AM162" s="60"/>
      <c r="AN162" s="60"/>
      <c r="AO162" s="60"/>
      <c r="AP162" s="60"/>
    </row>
    <row r="163" spans="14:42">
      <c r="N163" s="68"/>
      <c r="O163" s="70"/>
      <c r="R163" s="60"/>
      <c r="S163" s="17"/>
      <c r="T163" s="60"/>
      <c r="U163" s="60"/>
      <c r="V163" s="60"/>
      <c r="W163" s="60"/>
      <c r="X163" s="60"/>
      <c r="Y163" s="60"/>
      <c r="Z163" s="60"/>
      <c r="AA163" s="60"/>
      <c r="AB163" s="60"/>
      <c r="AC163" s="60"/>
      <c r="AD163" s="60"/>
      <c r="AE163" s="60"/>
      <c r="AF163" s="60"/>
      <c r="AG163" s="60"/>
      <c r="AH163" s="60"/>
      <c r="AI163" s="60"/>
      <c r="AJ163" s="60"/>
      <c r="AK163" s="60"/>
      <c r="AL163" s="60"/>
      <c r="AM163" s="60"/>
      <c r="AN163" s="60"/>
      <c r="AO163" s="60"/>
      <c r="AP163" s="60"/>
    </row>
    <row r="164" spans="14:42">
      <c r="N164" s="68"/>
      <c r="O164" s="70"/>
      <c r="R164" s="60"/>
      <c r="S164" s="17"/>
      <c r="T164" s="60"/>
      <c r="U164" s="60"/>
      <c r="V164" s="60"/>
      <c r="W164" s="60"/>
      <c r="X164" s="60"/>
      <c r="Y164" s="60"/>
      <c r="Z164" s="60"/>
      <c r="AA164" s="60"/>
      <c r="AB164" s="60"/>
      <c r="AC164" s="60"/>
      <c r="AD164" s="60"/>
      <c r="AE164" s="60"/>
      <c r="AF164" s="60"/>
      <c r="AG164" s="60"/>
      <c r="AH164" s="60"/>
      <c r="AI164" s="60"/>
      <c r="AJ164" s="60"/>
      <c r="AK164" s="60"/>
      <c r="AL164" s="60"/>
      <c r="AM164" s="60"/>
      <c r="AN164" s="60"/>
      <c r="AO164" s="60"/>
      <c r="AP164" s="60"/>
    </row>
    <row r="165" spans="14:42">
      <c r="N165" s="68"/>
      <c r="O165" s="70"/>
      <c r="R165" s="60"/>
      <c r="S165" s="17"/>
      <c r="T165" s="60"/>
      <c r="U165" s="60"/>
      <c r="V165" s="60"/>
      <c r="W165" s="60"/>
      <c r="X165" s="60"/>
      <c r="Y165" s="60"/>
      <c r="Z165" s="60"/>
      <c r="AA165" s="60"/>
      <c r="AB165" s="60"/>
      <c r="AC165" s="60"/>
      <c r="AD165" s="60"/>
      <c r="AE165" s="60"/>
      <c r="AF165" s="60"/>
      <c r="AG165" s="60"/>
      <c r="AH165" s="60"/>
      <c r="AI165" s="60"/>
      <c r="AJ165" s="60"/>
      <c r="AK165" s="60"/>
      <c r="AL165" s="60"/>
      <c r="AM165" s="60"/>
      <c r="AN165" s="60"/>
      <c r="AO165" s="60"/>
      <c r="AP165" s="60"/>
    </row>
    <row r="166" spans="14:42">
      <c r="N166" s="68"/>
      <c r="O166" s="70"/>
      <c r="R166" s="60"/>
      <c r="S166" s="17"/>
      <c r="T166" s="60"/>
      <c r="U166" s="60"/>
      <c r="V166" s="60"/>
      <c r="W166" s="60"/>
      <c r="X166" s="60"/>
      <c r="Y166" s="60"/>
      <c r="Z166" s="60"/>
      <c r="AA166" s="60"/>
      <c r="AB166" s="60"/>
      <c r="AC166" s="60"/>
      <c r="AD166" s="60"/>
      <c r="AE166" s="60"/>
      <c r="AF166" s="60"/>
      <c r="AG166" s="60"/>
      <c r="AH166" s="60"/>
      <c r="AI166" s="60"/>
      <c r="AJ166" s="60"/>
      <c r="AK166" s="60"/>
      <c r="AL166" s="60"/>
      <c r="AM166" s="60"/>
      <c r="AN166" s="60"/>
      <c r="AO166" s="60"/>
      <c r="AP166" s="60"/>
    </row>
    <row r="167" spans="14:42">
      <c r="N167" s="68"/>
      <c r="O167" s="70"/>
      <c r="R167" s="60"/>
      <c r="S167" s="17"/>
      <c r="T167" s="60"/>
      <c r="U167" s="60"/>
      <c r="V167" s="60"/>
      <c r="W167" s="60"/>
      <c r="X167" s="60"/>
      <c r="Y167" s="60"/>
      <c r="Z167" s="60"/>
      <c r="AA167" s="60"/>
      <c r="AB167" s="60"/>
      <c r="AC167" s="60"/>
      <c r="AD167" s="60"/>
      <c r="AE167" s="60"/>
      <c r="AF167" s="60"/>
      <c r="AG167" s="60"/>
      <c r="AH167" s="60"/>
      <c r="AI167" s="60"/>
      <c r="AJ167" s="60"/>
      <c r="AK167" s="60"/>
      <c r="AL167" s="60"/>
      <c r="AM167" s="60"/>
      <c r="AN167" s="60"/>
      <c r="AO167" s="60"/>
      <c r="AP167" s="60"/>
    </row>
    <row r="168" spans="14:42">
      <c r="N168" s="68"/>
      <c r="O168" s="70"/>
      <c r="R168" s="60"/>
      <c r="S168" s="17"/>
      <c r="T168" s="60"/>
      <c r="U168" s="60"/>
      <c r="V168" s="60"/>
      <c r="W168" s="60"/>
      <c r="X168" s="60"/>
      <c r="Y168" s="60"/>
      <c r="Z168" s="60"/>
      <c r="AA168" s="60"/>
      <c r="AB168" s="60"/>
      <c r="AC168" s="60"/>
      <c r="AD168" s="60"/>
      <c r="AE168" s="60"/>
      <c r="AF168" s="60"/>
      <c r="AG168" s="60"/>
      <c r="AH168" s="60"/>
      <c r="AI168" s="60"/>
      <c r="AJ168" s="60"/>
      <c r="AK168" s="60"/>
      <c r="AL168" s="60"/>
      <c r="AM168" s="60"/>
      <c r="AN168" s="60"/>
      <c r="AO168" s="60"/>
      <c r="AP168" s="60"/>
    </row>
    <row r="169" spans="14:42">
      <c r="N169" s="68"/>
      <c r="O169" s="70"/>
      <c r="R169" s="60"/>
      <c r="S169" s="17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  <c r="AK169" s="60"/>
      <c r="AL169" s="60"/>
      <c r="AM169" s="60"/>
      <c r="AN169" s="60"/>
      <c r="AO169" s="60"/>
      <c r="AP169" s="60"/>
    </row>
    <row r="170" spans="14:42">
      <c r="N170" s="68"/>
      <c r="O170" s="70"/>
      <c r="R170" s="60"/>
      <c r="S170" s="17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  <c r="AK170" s="60"/>
      <c r="AL170" s="60"/>
      <c r="AM170" s="60"/>
      <c r="AN170" s="60"/>
      <c r="AO170" s="60"/>
      <c r="AP170" s="60"/>
    </row>
    <row r="171" spans="14:42">
      <c r="N171" s="68"/>
      <c r="O171" s="70"/>
      <c r="R171" s="60"/>
      <c r="S171" s="60"/>
      <c r="T171" s="60"/>
      <c r="U171" s="60"/>
      <c r="V171" s="60"/>
      <c r="W171" s="60"/>
      <c r="X171" s="60"/>
      <c r="Y171" s="60"/>
      <c r="Z171" s="60"/>
      <c r="AA171" s="60"/>
      <c r="AB171" s="60"/>
      <c r="AC171" s="60"/>
      <c r="AD171" s="60"/>
      <c r="AE171" s="60"/>
      <c r="AF171" s="60"/>
      <c r="AG171" s="60"/>
      <c r="AH171" s="60"/>
      <c r="AI171" s="60"/>
      <c r="AJ171" s="60"/>
      <c r="AK171" s="60"/>
      <c r="AL171" s="60"/>
      <c r="AM171" s="60"/>
      <c r="AN171" s="60"/>
      <c r="AO171" s="60"/>
      <c r="AP171" s="60"/>
    </row>
    <row r="172" spans="14:42" ht="15.75">
      <c r="N172" s="2"/>
      <c r="O172" s="69"/>
      <c r="R172" s="60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0"/>
      <c r="AD172" s="60"/>
      <c r="AE172" s="60"/>
      <c r="AF172" s="60"/>
      <c r="AG172" s="60"/>
      <c r="AH172" s="60"/>
      <c r="AI172" s="60"/>
      <c r="AJ172" s="60"/>
      <c r="AK172" s="60"/>
      <c r="AL172" s="60"/>
      <c r="AM172" s="60"/>
      <c r="AN172" s="60"/>
      <c r="AO172" s="60"/>
      <c r="AP172" s="60"/>
    </row>
    <row r="173" spans="14:42">
      <c r="N173" s="68"/>
      <c r="O173" s="70"/>
      <c r="R173" s="60"/>
      <c r="S173" s="60"/>
      <c r="T173" s="60"/>
      <c r="U173" s="60"/>
      <c r="V173" s="60"/>
      <c r="W173" s="60"/>
      <c r="X173" s="60"/>
      <c r="Y173" s="60"/>
      <c r="Z173" s="60"/>
      <c r="AA173" s="60"/>
      <c r="AB173" s="60"/>
      <c r="AC173" s="60"/>
      <c r="AD173" s="60"/>
      <c r="AE173" s="60"/>
      <c r="AF173" s="60"/>
      <c r="AG173" s="60"/>
      <c r="AH173" s="60"/>
      <c r="AI173" s="60"/>
      <c r="AJ173" s="60"/>
      <c r="AK173" s="60"/>
      <c r="AL173" s="60"/>
      <c r="AM173" s="60"/>
      <c r="AN173" s="60"/>
      <c r="AO173" s="60"/>
      <c r="AP173" s="60"/>
    </row>
    <row r="174" spans="14:42">
      <c r="N174" s="68"/>
      <c r="O174" s="70"/>
      <c r="R174" s="60"/>
      <c r="S174" s="60"/>
      <c r="T174" s="60"/>
      <c r="U174" s="60"/>
      <c r="V174" s="60"/>
      <c r="W174" s="60"/>
      <c r="X174" s="60"/>
      <c r="Y174" s="60"/>
      <c r="Z174" s="60"/>
      <c r="AA174" s="60"/>
      <c r="AB174" s="60"/>
      <c r="AC174" s="60"/>
      <c r="AD174" s="60"/>
      <c r="AE174" s="60"/>
      <c r="AF174" s="60"/>
      <c r="AG174" s="60"/>
      <c r="AH174" s="60"/>
      <c r="AI174" s="60"/>
      <c r="AJ174" s="60"/>
      <c r="AK174" s="60"/>
      <c r="AL174" s="60"/>
      <c r="AM174" s="60"/>
      <c r="AN174" s="60"/>
      <c r="AO174" s="60"/>
      <c r="AP174" s="60"/>
    </row>
    <row r="175" spans="14:42">
      <c r="N175" s="68"/>
      <c r="O175" s="70"/>
      <c r="R175" s="60"/>
      <c r="S175" s="60"/>
      <c r="T175" s="60"/>
      <c r="U175" s="60"/>
      <c r="V175" s="60"/>
      <c r="W175" s="60"/>
      <c r="X175" s="60"/>
      <c r="Y175" s="60"/>
      <c r="Z175" s="60"/>
      <c r="AA175" s="60"/>
      <c r="AB175" s="60"/>
      <c r="AC175" s="60"/>
      <c r="AD175" s="60"/>
      <c r="AE175" s="60"/>
      <c r="AF175" s="60"/>
      <c r="AG175" s="60"/>
      <c r="AH175" s="60"/>
      <c r="AI175" s="60"/>
      <c r="AJ175" s="60"/>
      <c r="AK175" s="60"/>
      <c r="AL175" s="60"/>
      <c r="AM175" s="60"/>
      <c r="AN175" s="60"/>
      <c r="AO175" s="60"/>
      <c r="AP175" s="60"/>
    </row>
    <row r="176" spans="14:42">
      <c r="N176" s="68"/>
      <c r="O176" s="7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  <c r="AK176" s="60"/>
      <c r="AL176" s="60"/>
      <c r="AM176" s="60"/>
      <c r="AN176" s="60"/>
      <c r="AO176" s="60"/>
      <c r="AP176" s="60"/>
    </row>
    <row r="177" spans="14:42">
      <c r="N177" s="68"/>
      <c r="O177" s="70"/>
      <c r="R177" s="60"/>
      <c r="S177" s="60"/>
      <c r="T177" s="60"/>
      <c r="U177" s="60"/>
      <c r="V177" s="60"/>
      <c r="W177" s="60"/>
      <c r="X177" s="60"/>
      <c r="Y177" s="60"/>
      <c r="Z177" s="60"/>
      <c r="AA177" s="60"/>
      <c r="AB177" s="60"/>
      <c r="AC177" s="60"/>
      <c r="AD177" s="60"/>
      <c r="AE177" s="60"/>
      <c r="AF177" s="60"/>
      <c r="AG177" s="60"/>
      <c r="AH177" s="60"/>
      <c r="AI177" s="60"/>
      <c r="AJ177" s="60"/>
      <c r="AK177" s="60"/>
      <c r="AL177" s="60"/>
      <c r="AM177" s="60"/>
      <c r="AN177" s="60"/>
      <c r="AO177" s="60"/>
      <c r="AP177" s="60"/>
    </row>
    <row r="178" spans="14:42">
      <c r="N178" s="68"/>
      <c r="O178" s="7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60"/>
      <c r="AJ178" s="60"/>
      <c r="AK178" s="60"/>
      <c r="AL178" s="60"/>
      <c r="AM178" s="60"/>
      <c r="AN178" s="60"/>
      <c r="AO178" s="60"/>
      <c r="AP178" s="60"/>
    </row>
    <row r="179" spans="14:42">
      <c r="N179" s="68"/>
      <c r="O179" s="70"/>
      <c r="R179" s="60"/>
      <c r="S179" s="60"/>
      <c r="T179" s="60"/>
      <c r="U179" s="60"/>
      <c r="V179" s="60"/>
      <c r="W179" s="60"/>
      <c r="X179" s="60"/>
      <c r="Y179" s="60"/>
      <c r="Z179" s="60"/>
      <c r="AA179" s="60"/>
      <c r="AB179" s="60"/>
      <c r="AC179" s="60"/>
      <c r="AD179" s="60"/>
      <c r="AE179" s="60"/>
      <c r="AF179" s="60"/>
      <c r="AG179" s="60"/>
      <c r="AH179" s="60"/>
      <c r="AI179" s="60"/>
      <c r="AJ179" s="60"/>
      <c r="AK179" s="60"/>
      <c r="AL179" s="60"/>
      <c r="AM179" s="60"/>
      <c r="AN179" s="60"/>
      <c r="AO179" s="60"/>
      <c r="AP179" s="60"/>
    </row>
    <row r="180" spans="14:42">
      <c r="N180" s="68"/>
      <c r="O180" s="7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0"/>
      <c r="AD180" s="60"/>
      <c r="AE180" s="60"/>
      <c r="AF180" s="60"/>
      <c r="AG180" s="60"/>
      <c r="AH180" s="60"/>
      <c r="AI180" s="60"/>
      <c r="AJ180" s="60"/>
      <c r="AK180" s="60"/>
      <c r="AL180" s="60"/>
      <c r="AM180" s="60"/>
      <c r="AN180" s="60"/>
      <c r="AO180" s="60"/>
      <c r="AP180" s="60"/>
    </row>
    <row r="181" spans="14:42">
      <c r="N181" s="68"/>
      <c r="O181" s="70"/>
      <c r="R181" s="60"/>
      <c r="S181" s="60"/>
      <c r="T181" s="60"/>
      <c r="U181" s="60"/>
      <c r="V181" s="60"/>
      <c r="W181" s="60"/>
      <c r="X181" s="60"/>
      <c r="Y181" s="60"/>
      <c r="Z181" s="60"/>
      <c r="AA181" s="60"/>
      <c r="AB181" s="60"/>
      <c r="AC181" s="60"/>
      <c r="AD181" s="60"/>
      <c r="AE181" s="60"/>
      <c r="AF181" s="60"/>
      <c r="AG181" s="60"/>
      <c r="AH181" s="60"/>
      <c r="AI181" s="60"/>
      <c r="AJ181" s="60"/>
      <c r="AK181" s="60"/>
      <c r="AL181" s="60"/>
      <c r="AM181" s="60"/>
      <c r="AN181" s="60"/>
      <c r="AO181" s="60"/>
      <c r="AP181" s="60"/>
    </row>
    <row r="182" spans="14:42">
      <c r="N182" s="68"/>
      <c r="O182" s="70"/>
      <c r="R182" s="60"/>
      <c r="S182" s="60"/>
      <c r="T182" s="60"/>
      <c r="U182" s="60"/>
      <c r="V182" s="60"/>
      <c r="W182" s="60"/>
      <c r="X182" s="60"/>
      <c r="Y182" s="60"/>
      <c r="Z182" s="60"/>
      <c r="AA182" s="60"/>
      <c r="AB182" s="60"/>
      <c r="AC182" s="60"/>
      <c r="AD182" s="60"/>
      <c r="AE182" s="60"/>
      <c r="AF182" s="60"/>
      <c r="AG182" s="60"/>
      <c r="AH182" s="60"/>
      <c r="AI182" s="60"/>
      <c r="AJ182" s="60"/>
      <c r="AK182" s="60"/>
      <c r="AL182" s="60"/>
      <c r="AM182" s="60"/>
      <c r="AN182" s="60"/>
      <c r="AO182" s="60"/>
      <c r="AP182" s="60"/>
    </row>
    <row r="183" spans="14:42">
      <c r="N183" s="68"/>
      <c r="O183" s="70"/>
      <c r="R183" s="60"/>
      <c r="S183" s="60"/>
      <c r="T183" s="60"/>
      <c r="U183" s="60"/>
      <c r="V183" s="60"/>
      <c r="W183" s="60"/>
      <c r="X183" s="60"/>
      <c r="Y183" s="60"/>
      <c r="Z183" s="60"/>
      <c r="AA183" s="60"/>
      <c r="AB183" s="60"/>
      <c r="AC183" s="60"/>
      <c r="AD183" s="60"/>
      <c r="AE183" s="60"/>
      <c r="AF183" s="60"/>
      <c r="AG183" s="60"/>
      <c r="AH183" s="60"/>
      <c r="AI183" s="60"/>
      <c r="AJ183" s="60"/>
      <c r="AK183" s="60"/>
      <c r="AL183" s="60"/>
      <c r="AM183" s="60"/>
      <c r="AN183" s="60"/>
      <c r="AO183" s="60"/>
      <c r="AP183" s="60"/>
    </row>
    <row r="184" spans="14:42" ht="15.75">
      <c r="N184" s="2"/>
      <c r="O184" s="69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60"/>
      <c r="AD184" s="60"/>
      <c r="AE184" s="60"/>
      <c r="AF184" s="60"/>
      <c r="AG184" s="60"/>
      <c r="AH184" s="60"/>
      <c r="AI184" s="60"/>
      <c r="AJ184" s="60"/>
      <c r="AK184" s="60"/>
      <c r="AL184" s="60"/>
      <c r="AM184" s="60"/>
      <c r="AN184" s="60"/>
      <c r="AO184" s="60"/>
      <c r="AP184" s="60"/>
    </row>
    <row r="185" spans="14:42">
      <c r="N185" s="68"/>
      <c r="O185" s="70"/>
      <c r="R185" s="60"/>
      <c r="S185" s="60"/>
      <c r="T185" s="60"/>
      <c r="U185" s="60"/>
      <c r="V185" s="60"/>
      <c r="W185" s="60"/>
      <c r="X185" s="60"/>
      <c r="Y185" s="60"/>
      <c r="Z185" s="60"/>
      <c r="AA185" s="60"/>
      <c r="AB185" s="60"/>
      <c r="AC185" s="60"/>
      <c r="AD185" s="60"/>
      <c r="AE185" s="60"/>
      <c r="AF185" s="60"/>
      <c r="AG185" s="60"/>
      <c r="AH185" s="60"/>
      <c r="AI185" s="60"/>
      <c r="AJ185" s="60"/>
      <c r="AK185" s="60"/>
      <c r="AL185" s="60"/>
      <c r="AM185" s="60"/>
      <c r="AN185" s="60"/>
      <c r="AO185" s="60"/>
      <c r="AP185" s="60"/>
    </row>
    <row r="186" spans="14:42">
      <c r="N186" s="68"/>
      <c r="O186" s="70"/>
      <c r="R186" s="60"/>
      <c r="S186" s="60"/>
      <c r="T186" s="60"/>
      <c r="U186" s="60"/>
      <c r="V186" s="60"/>
      <c r="W186" s="60"/>
      <c r="X186" s="60"/>
      <c r="Y186" s="60"/>
      <c r="Z186" s="60"/>
      <c r="AA186" s="60"/>
      <c r="AB186" s="60"/>
      <c r="AC186" s="60"/>
      <c r="AD186" s="60"/>
      <c r="AE186" s="60"/>
      <c r="AF186" s="60"/>
      <c r="AG186" s="60"/>
      <c r="AH186" s="60"/>
      <c r="AI186" s="60"/>
      <c r="AJ186" s="60"/>
      <c r="AK186" s="60"/>
      <c r="AL186" s="60"/>
      <c r="AM186" s="60"/>
      <c r="AN186" s="60"/>
      <c r="AO186" s="60"/>
      <c r="AP186" s="60"/>
    </row>
    <row r="187" spans="14:42">
      <c r="N187" s="68"/>
      <c r="O187" s="70"/>
      <c r="R187" s="60"/>
      <c r="S187" s="60"/>
      <c r="T187" s="60"/>
      <c r="U187" s="60"/>
      <c r="V187" s="60"/>
      <c r="W187" s="60"/>
      <c r="X187" s="60"/>
      <c r="Y187" s="60"/>
      <c r="Z187" s="60"/>
      <c r="AA187" s="60"/>
      <c r="AB187" s="60"/>
      <c r="AC187" s="60"/>
      <c r="AD187" s="60"/>
      <c r="AE187" s="60"/>
      <c r="AF187" s="60"/>
      <c r="AG187" s="60"/>
      <c r="AH187" s="60"/>
      <c r="AI187" s="60"/>
      <c r="AJ187" s="60"/>
      <c r="AK187" s="60"/>
      <c r="AL187" s="60"/>
      <c r="AM187" s="60"/>
      <c r="AN187" s="60"/>
      <c r="AO187" s="60"/>
      <c r="AP187" s="60"/>
    </row>
    <row r="188" spans="14:42">
      <c r="N188" s="68"/>
      <c r="O188" s="70"/>
      <c r="R188" s="60"/>
      <c r="S188" s="60"/>
      <c r="T188" s="60"/>
      <c r="U188" s="60"/>
      <c r="V188" s="60"/>
      <c r="W188" s="60"/>
      <c r="X188" s="60"/>
      <c r="Y188" s="60"/>
      <c r="Z188" s="60"/>
      <c r="AA188" s="60"/>
      <c r="AB188" s="60"/>
      <c r="AC188" s="60"/>
      <c r="AD188" s="60"/>
      <c r="AE188" s="60"/>
      <c r="AF188" s="60"/>
      <c r="AG188" s="60"/>
      <c r="AH188" s="60"/>
      <c r="AI188" s="60"/>
      <c r="AJ188" s="60"/>
      <c r="AK188" s="60"/>
      <c r="AL188" s="60"/>
      <c r="AM188" s="60"/>
      <c r="AN188" s="60"/>
      <c r="AO188" s="60"/>
      <c r="AP188" s="60"/>
    </row>
    <row r="189" spans="14:42">
      <c r="N189" s="68"/>
      <c r="O189" s="70"/>
      <c r="R189" s="60"/>
      <c r="S189" s="60"/>
      <c r="T189" s="60"/>
      <c r="U189" s="60"/>
      <c r="V189" s="60"/>
      <c r="W189" s="60"/>
      <c r="X189" s="60"/>
      <c r="Y189" s="60"/>
      <c r="Z189" s="60"/>
      <c r="AA189" s="60"/>
      <c r="AB189" s="60"/>
      <c r="AC189" s="60"/>
      <c r="AD189" s="60"/>
      <c r="AE189" s="60"/>
      <c r="AF189" s="60"/>
      <c r="AG189" s="60"/>
      <c r="AH189" s="60"/>
      <c r="AI189" s="60"/>
      <c r="AJ189" s="60"/>
      <c r="AK189" s="60"/>
      <c r="AL189" s="60"/>
      <c r="AM189" s="60"/>
      <c r="AN189" s="60"/>
      <c r="AO189" s="60"/>
      <c r="AP189" s="60"/>
    </row>
    <row r="190" spans="14:42">
      <c r="N190" s="68"/>
      <c r="O190" s="70"/>
      <c r="R190" s="60"/>
      <c r="S190" s="60"/>
      <c r="T190" s="60"/>
      <c r="U190" s="60"/>
      <c r="V190" s="60"/>
      <c r="W190" s="60"/>
      <c r="X190" s="60"/>
      <c r="Y190" s="60"/>
      <c r="Z190" s="60"/>
      <c r="AA190" s="60"/>
      <c r="AB190" s="60"/>
      <c r="AC190" s="60"/>
      <c r="AD190" s="60"/>
      <c r="AE190" s="60"/>
      <c r="AF190" s="60"/>
      <c r="AG190" s="60"/>
      <c r="AH190" s="60"/>
      <c r="AI190" s="60"/>
      <c r="AJ190" s="60"/>
      <c r="AK190" s="60"/>
      <c r="AL190" s="60"/>
      <c r="AM190" s="60"/>
      <c r="AN190" s="60"/>
      <c r="AO190" s="60"/>
      <c r="AP190" s="60"/>
    </row>
    <row r="191" spans="14:42">
      <c r="N191" s="68"/>
      <c r="O191" s="70"/>
      <c r="R191" s="60"/>
      <c r="S191" s="60"/>
      <c r="T191" s="60"/>
      <c r="U191" s="60"/>
      <c r="V191" s="60"/>
      <c r="W191" s="60"/>
      <c r="X191" s="60"/>
      <c r="Y191" s="60"/>
      <c r="Z191" s="60"/>
      <c r="AA191" s="60"/>
      <c r="AB191" s="60"/>
      <c r="AC191" s="60"/>
      <c r="AD191" s="60"/>
      <c r="AE191" s="60"/>
      <c r="AF191" s="60"/>
      <c r="AG191" s="60"/>
      <c r="AH191" s="60"/>
      <c r="AI191" s="60"/>
      <c r="AJ191" s="60"/>
      <c r="AK191" s="60"/>
      <c r="AL191" s="60"/>
      <c r="AM191" s="60"/>
      <c r="AN191" s="60"/>
      <c r="AO191" s="60"/>
      <c r="AP191" s="60"/>
    </row>
    <row r="192" spans="14:42">
      <c r="N192" s="68"/>
      <c r="O192" s="70"/>
      <c r="R192" s="60"/>
      <c r="S192" s="60"/>
      <c r="T192" s="60"/>
      <c r="U192" s="60"/>
      <c r="V192" s="60"/>
      <c r="W192" s="60"/>
      <c r="X192" s="60"/>
      <c r="Y192" s="60"/>
      <c r="Z192" s="60"/>
      <c r="AA192" s="60"/>
      <c r="AB192" s="60"/>
      <c r="AC192" s="60"/>
      <c r="AD192" s="60"/>
      <c r="AE192" s="60"/>
      <c r="AF192" s="60"/>
      <c r="AG192" s="60"/>
      <c r="AH192" s="60"/>
      <c r="AI192" s="60"/>
      <c r="AJ192" s="60"/>
      <c r="AK192" s="60"/>
      <c r="AL192" s="60"/>
      <c r="AM192" s="60"/>
      <c r="AN192" s="60"/>
      <c r="AO192" s="60"/>
      <c r="AP192" s="60"/>
    </row>
    <row r="193" spans="14:42">
      <c r="N193" s="68"/>
      <c r="O193" s="70"/>
      <c r="R193" s="60"/>
      <c r="S193" s="60"/>
      <c r="T193" s="60"/>
      <c r="U193" s="60"/>
      <c r="V193" s="60"/>
      <c r="W193" s="60"/>
      <c r="X193" s="60"/>
      <c r="Y193" s="60"/>
      <c r="Z193" s="60"/>
      <c r="AA193" s="60"/>
      <c r="AB193" s="60"/>
      <c r="AC193" s="60"/>
      <c r="AD193" s="60"/>
      <c r="AE193" s="60"/>
      <c r="AF193" s="60"/>
      <c r="AG193" s="60"/>
      <c r="AH193" s="60"/>
      <c r="AI193" s="60"/>
      <c r="AJ193" s="60"/>
      <c r="AK193" s="60"/>
      <c r="AL193" s="60"/>
      <c r="AM193" s="60"/>
      <c r="AN193" s="60"/>
      <c r="AO193" s="60"/>
      <c r="AP193" s="60"/>
    </row>
    <row r="194" spans="14:42">
      <c r="N194" s="68"/>
      <c r="O194" s="70"/>
      <c r="R194" s="60"/>
      <c r="S194" s="60"/>
      <c r="T194" s="60"/>
      <c r="U194" s="60"/>
      <c r="V194" s="60"/>
      <c r="W194" s="60"/>
      <c r="X194" s="60"/>
      <c r="Y194" s="60"/>
      <c r="Z194" s="60"/>
      <c r="AA194" s="60"/>
      <c r="AB194" s="60"/>
      <c r="AC194" s="60"/>
      <c r="AD194" s="60"/>
      <c r="AE194" s="60"/>
      <c r="AF194" s="60"/>
      <c r="AG194" s="60"/>
      <c r="AH194" s="60"/>
      <c r="AI194" s="60"/>
      <c r="AJ194" s="60"/>
      <c r="AK194" s="60"/>
      <c r="AL194" s="60"/>
      <c r="AM194" s="60"/>
      <c r="AN194" s="60"/>
      <c r="AO194" s="60"/>
      <c r="AP194" s="60"/>
    </row>
    <row r="195" spans="14:42">
      <c r="N195" s="68"/>
      <c r="O195" s="70"/>
      <c r="R195" s="60"/>
      <c r="S195" s="60"/>
      <c r="T195" s="60"/>
      <c r="U195" s="60"/>
      <c r="V195" s="60"/>
      <c r="W195" s="60"/>
      <c r="X195" s="60"/>
      <c r="Y195" s="60"/>
      <c r="Z195" s="60"/>
      <c r="AA195" s="60"/>
      <c r="AB195" s="60"/>
      <c r="AC195" s="60"/>
      <c r="AD195" s="60"/>
      <c r="AE195" s="60"/>
      <c r="AF195" s="60"/>
      <c r="AG195" s="60"/>
      <c r="AH195" s="60"/>
      <c r="AI195" s="60"/>
      <c r="AJ195" s="60"/>
      <c r="AK195" s="60"/>
      <c r="AL195" s="60"/>
      <c r="AM195" s="60"/>
      <c r="AN195" s="60"/>
      <c r="AO195" s="60"/>
      <c r="AP195" s="60"/>
    </row>
    <row r="196" spans="14:42" ht="15.75">
      <c r="N196" s="2"/>
      <c r="O196" s="69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60"/>
      <c r="AG196" s="60"/>
      <c r="AH196" s="60"/>
      <c r="AI196" s="60"/>
      <c r="AJ196" s="60"/>
      <c r="AK196" s="60"/>
      <c r="AL196" s="60"/>
      <c r="AM196" s="60"/>
      <c r="AN196" s="60"/>
      <c r="AO196" s="60"/>
      <c r="AP196" s="60"/>
    </row>
    <row r="197" spans="14:42"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60"/>
      <c r="AG197" s="60"/>
      <c r="AH197" s="60"/>
      <c r="AI197" s="60"/>
      <c r="AJ197" s="60"/>
      <c r="AK197" s="60"/>
      <c r="AL197" s="60"/>
      <c r="AM197" s="60"/>
      <c r="AN197" s="60"/>
      <c r="AO197" s="60"/>
      <c r="AP197" s="60"/>
    </row>
    <row r="198" spans="14:42"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60"/>
      <c r="AG198" s="60"/>
      <c r="AH198" s="60"/>
      <c r="AI198" s="60"/>
      <c r="AJ198" s="60"/>
      <c r="AK198" s="60"/>
      <c r="AL198" s="60"/>
      <c r="AM198" s="60"/>
      <c r="AN198" s="60"/>
      <c r="AO198" s="60"/>
      <c r="AP198" s="60"/>
    </row>
    <row r="199" spans="14:42"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60"/>
      <c r="AG199" s="60"/>
      <c r="AH199" s="60"/>
      <c r="AI199" s="60"/>
      <c r="AJ199" s="60"/>
      <c r="AK199" s="60"/>
      <c r="AL199" s="60"/>
      <c r="AM199" s="60"/>
      <c r="AN199" s="60"/>
      <c r="AO199" s="60"/>
      <c r="AP199" s="60"/>
    </row>
    <row r="200" spans="14:42"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60"/>
      <c r="AG200" s="60"/>
      <c r="AH200" s="60"/>
      <c r="AI200" s="60"/>
      <c r="AJ200" s="60"/>
      <c r="AK200" s="60"/>
      <c r="AL200" s="60"/>
      <c r="AM200" s="60"/>
      <c r="AN200" s="60"/>
      <c r="AO200" s="60"/>
      <c r="AP200" s="60"/>
    </row>
    <row r="201" spans="14:42">
      <c r="R201" s="60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60"/>
      <c r="AG201" s="60"/>
      <c r="AH201" s="60"/>
      <c r="AI201" s="60"/>
      <c r="AJ201" s="60"/>
      <c r="AK201" s="60"/>
      <c r="AL201" s="60"/>
      <c r="AM201" s="60"/>
      <c r="AN201" s="60"/>
      <c r="AO201" s="60"/>
      <c r="AP201" s="60"/>
    </row>
    <row r="202" spans="14:42"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60"/>
      <c r="AG202" s="60"/>
      <c r="AH202" s="60"/>
      <c r="AI202" s="60"/>
      <c r="AJ202" s="60"/>
      <c r="AK202" s="60"/>
      <c r="AL202" s="60"/>
      <c r="AM202" s="60"/>
      <c r="AN202" s="60"/>
      <c r="AO202" s="60"/>
      <c r="AP202" s="60"/>
    </row>
    <row r="203" spans="14:42"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60"/>
      <c r="AG203" s="60"/>
      <c r="AH203" s="60"/>
      <c r="AI203" s="60"/>
      <c r="AJ203" s="60"/>
      <c r="AK203" s="60"/>
      <c r="AL203" s="60"/>
      <c r="AM203" s="60"/>
      <c r="AN203" s="60"/>
      <c r="AO203" s="60"/>
      <c r="AP203" s="60"/>
    </row>
    <row r="204" spans="14:42"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60"/>
      <c r="AG204" s="60"/>
      <c r="AH204" s="60"/>
      <c r="AI204" s="60"/>
      <c r="AJ204" s="60"/>
      <c r="AK204" s="60"/>
      <c r="AL204" s="60"/>
      <c r="AM204" s="60"/>
      <c r="AN204" s="60"/>
      <c r="AO204" s="60"/>
      <c r="AP204" s="60"/>
    </row>
    <row r="205" spans="14:42">
      <c r="R205" s="60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60"/>
      <c r="AG205" s="60"/>
      <c r="AH205" s="60"/>
      <c r="AI205" s="60"/>
      <c r="AJ205" s="60"/>
      <c r="AK205" s="60"/>
      <c r="AL205" s="60"/>
      <c r="AM205" s="60"/>
      <c r="AN205" s="60"/>
      <c r="AO205" s="60"/>
      <c r="AP205" s="60"/>
    </row>
    <row r="206" spans="14:42"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60"/>
      <c r="AG206" s="60"/>
      <c r="AH206" s="60"/>
      <c r="AI206" s="60"/>
      <c r="AJ206" s="60"/>
      <c r="AK206" s="60"/>
      <c r="AL206" s="60"/>
      <c r="AM206" s="60"/>
      <c r="AN206" s="60"/>
      <c r="AO206" s="60"/>
      <c r="AP206" s="60"/>
    </row>
    <row r="207" spans="14:42"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60"/>
      <c r="AG207" s="60"/>
      <c r="AH207" s="60"/>
      <c r="AI207" s="60"/>
      <c r="AJ207" s="60"/>
      <c r="AK207" s="60"/>
      <c r="AL207" s="60"/>
      <c r="AM207" s="60"/>
      <c r="AN207" s="60"/>
      <c r="AO207" s="60"/>
      <c r="AP207" s="60"/>
    </row>
    <row r="208" spans="14:42"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60"/>
      <c r="AG208" s="60"/>
      <c r="AH208" s="60"/>
      <c r="AI208" s="60"/>
      <c r="AJ208" s="60"/>
      <c r="AK208" s="60"/>
      <c r="AL208" s="60"/>
      <c r="AM208" s="60"/>
      <c r="AN208" s="60"/>
      <c r="AO208" s="60"/>
      <c r="AP208" s="60"/>
    </row>
    <row r="209" spans="18:42"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60"/>
      <c r="AG209" s="60"/>
      <c r="AH209" s="60"/>
      <c r="AI209" s="60"/>
      <c r="AJ209" s="60"/>
      <c r="AK209" s="60"/>
      <c r="AL209" s="60"/>
      <c r="AM209" s="60"/>
      <c r="AN209" s="60"/>
      <c r="AO209" s="60"/>
      <c r="AP209" s="60"/>
    </row>
    <row r="210" spans="18:42"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60"/>
      <c r="AG210" s="60"/>
      <c r="AH210" s="60"/>
      <c r="AI210" s="60"/>
      <c r="AJ210" s="60"/>
      <c r="AK210" s="60"/>
      <c r="AL210" s="60"/>
      <c r="AM210" s="60"/>
      <c r="AN210" s="60"/>
      <c r="AO210" s="60"/>
      <c r="AP210" s="60"/>
    </row>
    <row r="211" spans="18:42"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60"/>
      <c r="AG211" s="60"/>
      <c r="AH211" s="60"/>
      <c r="AI211" s="60"/>
      <c r="AJ211" s="60"/>
      <c r="AK211" s="60"/>
      <c r="AL211" s="60"/>
      <c r="AM211" s="60"/>
      <c r="AN211" s="60"/>
      <c r="AO211" s="60"/>
      <c r="AP211" s="60"/>
    </row>
    <row r="212" spans="18:42"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60"/>
      <c r="AG212" s="60"/>
      <c r="AH212" s="60"/>
      <c r="AI212" s="60"/>
      <c r="AJ212" s="60"/>
      <c r="AK212" s="60"/>
      <c r="AL212" s="60"/>
      <c r="AM212" s="60"/>
      <c r="AN212" s="60"/>
      <c r="AO212" s="60"/>
      <c r="AP212" s="60"/>
    </row>
    <row r="213" spans="18:42"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60"/>
      <c r="AG213" s="60"/>
      <c r="AH213" s="60"/>
      <c r="AI213" s="60"/>
      <c r="AJ213" s="60"/>
      <c r="AK213" s="60"/>
      <c r="AL213" s="60"/>
      <c r="AM213" s="60"/>
      <c r="AN213" s="60"/>
      <c r="AO213" s="60"/>
      <c r="AP213" s="60"/>
    </row>
    <row r="214" spans="18:42"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60"/>
      <c r="AG214" s="60"/>
      <c r="AH214" s="60"/>
      <c r="AI214" s="60"/>
      <c r="AJ214" s="60"/>
      <c r="AK214" s="60"/>
      <c r="AL214" s="60"/>
      <c r="AM214" s="60"/>
      <c r="AN214" s="60"/>
      <c r="AO214" s="60"/>
      <c r="AP214" s="60"/>
    </row>
    <row r="215" spans="18:42"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60"/>
      <c r="AG215" s="60"/>
      <c r="AH215" s="60"/>
      <c r="AI215" s="60"/>
      <c r="AJ215" s="60"/>
      <c r="AK215" s="60"/>
      <c r="AL215" s="60"/>
      <c r="AM215" s="60"/>
      <c r="AN215" s="60"/>
      <c r="AO215" s="60"/>
      <c r="AP215" s="60"/>
    </row>
    <row r="216" spans="18:42"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60"/>
      <c r="AG216" s="60"/>
      <c r="AH216" s="60"/>
      <c r="AI216" s="60"/>
      <c r="AJ216" s="60"/>
      <c r="AK216" s="60"/>
      <c r="AL216" s="60"/>
      <c r="AM216" s="60"/>
      <c r="AN216" s="60"/>
      <c r="AO216" s="60"/>
      <c r="AP216" s="60"/>
    </row>
    <row r="217" spans="18:42"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60"/>
      <c r="AG217" s="60"/>
      <c r="AH217" s="60"/>
      <c r="AI217" s="60"/>
      <c r="AJ217" s="60"/>
      <c r="AK217" s="60"/>
      <c r="AL217" s="60"/>
      <c r="AM217" s="60"/>
      <c r="AN217" s="60"/>
      <c r="AO217" s="60"/>
      <c r="AP217" s="60"/>
    </row>
    <row r="218" spans="18:42"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60"/>
      <c r="AG218" s="60"/>
      <c r="AH218" s="60"/>
      <c r="AI218" s="60"/>
      <c r="AJ218" s="60"/>
      <c r="AK218" s="60"/>
      <c r="AL218" s="60"/>
      <c r="AM218" s="60"/>
      <c r="AN218" s="60"/>
      <c r="AO218" s="60"/>
      <c r="AP218" s="60"/>
    </row>
    <row r="219" spans="18:42">
      <c r="R219" s="60"/>
      <c r="S219" s="60"/>
      <c r="T219" s="60"/>
      <c r="U219" s="60"/>
      <c r="V219" s="60"/>
      <c r="W219" s="60"/>
      <c r="X219" s="60"/>
      <c r="Y219" s="60"/>
      <c r="Z219" s="60"/>
      <c r="AA219" s="60"/>
      <c r="AB219" s="60"/>
      <c r="AC219" s="60"/>
      <c r="AD219" s="60"/>
      <c r="AE219" s="60"/>
      <c r="AF219" s="60"/>
      <c r="AG219" s="60"/>
      <c r="AH219" s="60"/>
      <c r="AI219" s="60"/>
      <c r="AJ219" s="60"/>
      <c r="AK219" s="60"/>
      <c r="AL219" s="60"/>
      <c r="AM219" s="60"/>
      <c r="AN219" s="60"/>
      <c r="AO219" s="60"/>
      <c r="AP219" s="60"/>
    </row>
    <row r="220" spans="18:42"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60"/>
      <c r="AG220" s="60"/>
      <c r="AH220" s="60"/>
      <c r="AI220" s="60"/>
      <c r="AJ220" s="60"/>
      <c r="AK220" s="60"/>
      <c r="AL220" s="60"/>
      <c r="AM220" s="60"/>
      <c r="AN220" s="60"/>
      <c r="AO220" s="60"/>
      <c r="AP220" s="60"/>
    </row>
    <row r="221" spans="18:42">
      <c r="R221" s="60"/>
      <c r="S221" s="60"/>
      <c r="T221" s="60"/>
      <c r="U221" s="60"/>
      <c r="V221" s="60"/>
      <c r="W221" s="60"/>
      <c r="X221" s="60"/>
      <c r="Y221" s="60"/>
      <c r="Z221" s="60"/>
      <c r="AA221" s="60"/>
      <c r="AB221" s="60"/>
      <c r="AC221" s="60"/>
      <c r="AD221" s="60"/>
      <c r="AE221" s="60"/>
      <c r="AF221" s="60"/>
      <c r="AG221" s="60"/>
      <c r="AH221" s="60"/>
      <c r="AI221" s="60"/>
      <c r="AJ221" s="60"/>
      <c r="AK221" s="60"/>
      <c r="AL221" s="60"/>
      <c r="AM221" s="60"/>
      <c r="AN221" s="60"/>
      <c r="AO221" s="60"/>
      <c r="AP221" s="60"/>
    </row>
    <row r="222" spans="18:42"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60"/>
      <c r="AG222" s="60"/>
      <c r="AH222" s="60"/>
      <c r="AI222" s="60"/>
      <c r="AJ222" s="60"/>
      <c r="AK222" s="60"/>
      <c r="AL222" s="60"/>
      <c r="AM222" s="60"/>
      <c r="AN222" s="60"/>
      <c r="AO222" s="60"/>
      <c r="AP222" s="60"/>
    </row>
    <row r="223" spans="18:42"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60"/>
      <c r="AG223" s="60"/>
      <c r="AH223" s="60"/>
      <c r="AI223" s="60"/>
      <c r="AJ223" s="60"/>
      <c r="AK223" s="60"/>
      <c r="AL223" s="60"/>
      <c r="AM223" s="60"/>
      <c r="AN223" s="60"/>
      <c r="AO223" s="60"/>
      <c r="AP223" s="60"/>
    </row>
    <row r="224" spans="18:42"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60"/>
      <c r="AG224" s="60"/>
      <c r="AH224" s="60"/>
      <c r="AI224" s="60"/>
      <c r="AJ224" s="60"/>
      <c r="AK224" s="60"/>
      <c r="AL224" s="60"/>
      <c r="AM224" s="60"/>
      <c r="AN224" s="60"/>
      <c r="AO224" s="60"/>
      <c r="AP224" s="60"/>
    </row>
    <row r="225" spans="18:42"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60"/>
      <c r="AG225" s="60"/>
      <c r="AH225" s="60"/>
      <c r="AI225" s="60"/>
      <c r="AJ225" s="60"/>
      <c r="AK225" s="60"/>
      <c r="AL225" s="60"/>
      <c r="AM225" s="60"/>
      <c r="AN225" s="60"/>
      <c r="AO225" s="60"/>
      <c r="AP225" s="60"/>
    </row>
    <row r="226" spans="18:42"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60"/>
      <c r="AG226" s="60"/>
      <c r="AH226" s="60"/>
      <c r="AI226" s="60"/>
      <c r="AJ226" s="60"/>
      <c r="AK226" s="60"/>
      <c r="AL226" s="60"/>
      <c r="AM226" s="60"/>
      <c r="AN226" s="60"/>
      <c r="AO226" s="60"/>
      <c r="AP226" s="60"/>
    </row>
    <row r="227" spans="18:42">
      <c r="R227" s="60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60"/>
      <c r="AE227" s="60"/>
      <c r="AF227" s="60"/>
      <c r="AG227" s="60"/>
      <c r="AH227" s="60"/>
      <c r="AI227" s="60"/>
      <c r="AJ227" s="60"/>
      <c r="AK227" s="60"/>
      <c r="AL227" s="60"/>
      <c r="AM227" s="60"/>
      <c r="AN227" s="60"/>
      <c r="AO227" s="60"/>
      <c r="AP227" s="60"/>
    </row>
    <row r="228" spans="18:42"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60"/>
      <c r="AG228" s="60"/>
      <c r="AH228" s="60"/>
      <c r="AI228" s="60"/>
      <c r="AJ228" s="60"/>
      <c r="AK228" s="60"/>
      <c r="AL228" s="60"/>
      <c r="AM228" s="60"/>
      <c r="AN228" s="60"/>
      <c r="AO228" s="60"/>
      <c r="AP228" s="60"/>
    </row>
    <row r="229" spans="18:42">
      <c r="R229" s="60"/>
      <c r="S229" s="60"/>
      <c r="T229" s="60"/>
      <c r="U229" s="60"/>
      <c r="V229" s="60"/>
      <c r="W229" s="60"/>
      <c r="X229" s="60"/>
      <c r="Y229" s="60"/>
      <c r="Z229" s="60"/>
      <c r="AA229" s="60"/>
      <c r="AB229" s="60"/>
      <c r="AC229" s="60"/>
      <c r="AD229" s="60"/>
      <c r="AE229" s="60"/>
      <c r="AF229" s="60"/>
      <c r="AG229" s="60"/>
      <c r="AH229" s="60"/>
      <c r="AI229" s="60"/>
      <c r="AJ229" s="60"/>
      <c r="AK229" s="60"/>
      <c r="AL229" s="60"/>
      <c r="AM229" s="60"/>
      <c r="AN229" s="60"/>
      <c r="AO229" s="60"/>
      <c r="AP229" s="60"/>
    </row>
    <row r="230" spans="18:42">
      <c r="R230" s="60"/>
      <c r="S230" s="60"/>
      <c r="T230" s="60"/>
      <c r="U230" s="60"/>
      <c r="V230" s="60"/>
      <c r="W230" s="60"/>
      <c r="X230" s="60"/>
      <c r="Y230" s="60"/>
      <c r="Z230" s="60"/>
      <c r="AA230" s="60"/>
      <c r="AB230" s="60"/>
      <c r="AC230" s="60"/>
      <c r="AD230" s="60"/>
      <c r="AE230" s="60"/>
      <c r="AF230" s="60"/>
      <c r="AG230" s="60"/>
      <c r="AH230" s="60"/>
      <c r="AI230" s="60"/>
      <c r="AJ230" s="60"/>
      <c r="AK230" s="60"/>
      <c r="AL230" s="60"/>
      <c r="AM230" s="60"/>
      <c r="AN230" s="60"/>
      <c r="AO230" s="60"/>
      <c r="AP230" s="60"/>
    </row>
    <row r="231" spans="18:42">
      <c r="R231" s="60"/>
      <c r="S231" s="60"/>
      <c r="T231" s="60"/>
      <c r="U231" s="60"/>
      <c r="V231" s="60"/>
      <c r="W231" s="60"/>
      <c r="X231" s="60"/>
      <c r="Y231" s="60"/>
      <c r="Z231" s="60"/>
      <c r="AA231" s="60"/>
      <c r="AB231" s="60"/>
      <c r="AC231" s="60"/>
      <c r="AD231" s="60"/>
      <c r="AE231" s="60"/>
      <c r="AF231" s="60"/>
      <c r="AG231" s="60"/>
      <c r="AH231" s="60"/>
      <c r="AI231" s="60"/>
      <c r="AJ231" s="60"/>
      <c r="AK231" s="60"/>
      <c r="AL231" s="60"/>
      <c r="AM231" s="60"/>
      <c r="AN231" s="60"/>
      <c r="AO231" s="60"/>
      <c r="AP231" s="60"/>
    </row>
    <row r="232" spans="18:42">
      <c r="R232" s="60"/>
      <c r="S232" s="60"/>
      <c r="T232" s="60"/>
      <c r="U232" s="60"/>
      <c r="V232" s="60"/>
      <c r="W232" s="60"/>
      <c r="X232" s="60"/>
      <c r="Y232" s="60"/>
      <c r="Z232" s="60"/>
      <c r="AA232" s="60"/>
      <c r="AB232" s="60"/>
      <c r="AC232" s="60"/>
      <c r="AD232" s="60"/>
      <c r="AE232" s="60"/>
      <c r="AF232" s="60"/>
      <c r="AG232" s="60"/>
      <c r="AH232" s="60"/>
      <c r="AI232" s="60"/>
      <c r="AJ232" s="60"/>
      <c r="AK232" s="60"/>
      <c r="AL232" s="60"/>
      <c r="AM232" s="60"/>
      <c r="AN232" s="60"/>
      <c r="AO232" s="60"/>
      <c r="AP232" s="60"/>
    </row>
    <row r="233" spans="18:42">
      <c r="R233" s="60"/>
      <c r="S233" s="60"/>
      <c r="T233" s="60"/>
      <c r="U233" s="60"/>
      <c r="V233" s="60"/>
      <c r="W233" s="60"/>
      <c r="X233" s="60"/>
      <c r="Y233" s="60"/>
      <c r="Z233" s="60"/>
      <c r="AA233" s="60"/>
      <c r="AB233" s="60"/>
      <c r="AC233" s="60"/>
      <c r="AD233" s="60"/>
      <c r="AE233" s="60"/>
      <c r="AF233" s="60"/>
      <c r="AG233" s="60"/>
      <c r="AH233" s="60"/>
      <c r="AI233" s="60"/>
      <c r="AJ233" s="60"/>
      <c r="AK233" s="60"/>
      <c r="AL233" s="60"/>
      <c r="AM233" s="60"/>
      <c r="AN233" s="60"/>
      <c r="AO233" s="60"/>
      <c r="AP233" s="60"/>
    </row>
    <row r="234" spans="18:42">
      <c r="R234" s="60"/>
      <c r="S234" s="60"/>
      <c r="T234" s="60"/>
      <c r="U234" s="60"/>
      <c r="V234" s="60"/>
      <c r="W234" s="60"/>
      <c r="X234" s="60"/>
      <c r="Y234" s="60"/>
      <c r="Z234" s="60"/>
      <c r="AA234" s="60"/>
      <c r="AB234" s="60"/>
      <c r="AC234" s="60"/>
      <c r="AD234" s="60"/>
      <c r="AE234" s="60"/>
      <c r="AF234" s="60"/>
      <c r="AG234" s="60"/>
      <c r="AH234" s="60"/>
      <c r="AI234" s="60"/>
      <c r="AJ234" s="60"/>
      <c r="AK234" s="60"/>
      <c r="AL234" s="60"/>
      <c r="AM234" s="60"/>
      <c r="AN234" s="60"/>
      <c r="AO234" s="60"/>
      <c r="AP234" s="60"/>
    </row>
    <row r="235" spans="18:42">
      <c r="R235" s="60"/>
      <c r="S235" s="60"/>
      <c r="T235" s="60"/>
      <c r="U235" s="60"/>
      <c r="V235" s="60"/>
      <c r="W235" s="60"/>
      <c r="X235" s="60"/>
      <c r="Y235" s="60"/>
      <c r="Z235" s="60"/>
      <c r="AA235" s="60"/>
      <c r="AB235" s="60"/>
      <c r="AC235" s="60"/>
      <c r="AD235" s="60"/>
      <c r="AE235" s="60"/>
      <c r="AF235" s="60"/>
      <c r="AG235" s="60"/>
      <c r="AH235" s="60"/>
      <c r="AI235" s="60"/>
      <c r="AJ235" s="60"/>
      <c r="AK235" s="60"/>
      <c r="AL235" s="60"/>
      <c r="AM235" s="60"/>
      <c r="AN235" s="60"/>
      <c r="AO235" s="60"/>
      <c r="AP235" s="60"/>
    </row>
    <row r="236" spans="18:42">
      <c r="R236" s="60"/>
      <c r="S236" s="60"/>
      <c r="T236" s="60"/>
      <c r="U236" s="60"/>
      <c r="V236" s="60"/>
      <c r="W236" s="60"/>
      <c r="X236" s="60"/>
      <c r="Y236" s="60"/>
      <c r="Z236" s="60"/>
      <c r="AA236" s="60"/>
      <c r="AB236" s="60"/>
      <c r="AC236" s="60"/>
      <c r="AD236" s="60"/>
      <c r="AE236" s="60"/>
      <c r="AF236" s="60"/>
      <c r="AG236" s="60"/>
      <c r="AH236" s="60"/>
      <c r="AI236" s="60"/>
      <c r="AJ236" s="60"/>
      <c r="AK236" s="60"/>
      <c r="AL236" s="60"/>
      <c r="AM236" s="60"/>
      <c r="AN236" s="60"/>
      <c r="AO236" s="60"/>
      <c r="AP236" s="60"/>
    </row>
    <row r="237" spans="18:42">
      <c r="R237" s="60"/>
      <c r="S237" s="60"/>
      <c r="T237" s="60"/>
      <c r="U237" s="60"/>
      <c r="V237" s="60"/>
      <c r="W237" s="60"/>
      <c r="X237" s="60"/>
      <c r="Y237" s="60"/>
      <c r="Z237" s="60"/>
      <c r="AA237" s="60"/>
      <c r="AB237" s="60"/>
      <c r="AC237" s="60"/>
      <c r="AD237" s="60"/>
      <c r="AE237" s="60"/>
      <c r="AF237" s="60"/>
      <c r="AG237" s="60"/>
      <c r="AH237" s="60"/>
      <c r="AI237" s="60"/>
      <c r="AJ237" s="60"/>
      <c r="AK237" s="60"/>
      <c r="AL237" s="60"/>
      <c r="AM237" s="60"/>
      <c r="AN237" s="60"/>
      <c r="AO237" s="60"/>
      <c r="AP237" s="60"/>
    </row>
    <row r="238" spans="18:42">
      <c r="R238" s="60"/>
      <c r="S238" s="60"/>
      <c r="T238" s="60"/>
      <c r="U238" s="60"/>
      <c r="V238" s="60"/>
      <c r="W238" s="60"/>
      <c r="X238" s="60"/>
      <c r="Y238" s="60"/>
      <c r="Z238" s="60"/>
      <c r="AA238" s="60"/>
      <c r="AB238" s="60"/>
      <c r="AC238" s="60"/>
      <c r="AD238" s="60"/>
      <c r="AE238" s="60"/>
      <c r="AF238" s="60"/>
      <c r="AG238" s="60"/>
      <c r="AH238" s="60"/>
      <c r="AI238" s="60"/>
      <c r="AJ238" s="60"/>
      <c r="AK238" s="60"/>
      <c r="AL238" s="60"/>
      <c r="AM238" s="60"/>
      <c r="AN238" s="60"/>
      <c r="AO238" s="60"/>
      <c r="AP238" s="60"/>
    </row>
    <row r="239" spans="18:42">
      <c r="R239" s="60"/>
      <c r="S239" s="60"/>
      <c r="T239" s="60"/>
      <c r="U239" s="60"/>
      <c r="V239" s="60"/>
      <c r="W239" s="60"/>
      <c r="X239" s="60"/>
      <c r="Y239" s="60"/>
      <c r="Z239" s="60"/>
      <c r="AA239" s="60"/>
      <c r="AB239" s="60"/>
      <c r="AC239" s="60"/>
      <c r="AD239" s="60"/>
      <c r="AE239" s="60"/>
      <c r="AF239" s="60"/>
      <c r="AG239" s="60"/>
      <c r="AH239" s="60"/>
      <c r="AI239" s="60"/>
      <c r="AJ239" s="60"/>
      <c r="AK239" s="60"/>
      <c r="AL239" s="60"/>
      <c r="AM239" s="60"/>
      <c r="AN239" s="60"/>
      <c r="AO239" s="60"/>
      <c r="AP239" s="60"/>
    </row>
    <row r="240" spans="18:42">
      <c r="R240" s="60"/>
      <c r="S240" s="60"/>
      <c r="T240" s="60"/>
      <c r="U240" s="60"/>
      <c r="V240" s="60"/>
      <c r="W240" s="60"/>
      <c r="X240" s="60"/>
      <c r="Y240" s="60"/>
      <c r="Z240" s="60"/>
      <c r="AA240" s="60"/>
      <c r="AB240" s="60"/>
      <c r="AC240" s="60"/>
      <c r="AD240" s="60"/>
      <c r="AE240" s="60"/>
      <c r="AF240" s="60"/>
      <c r="AG240" s="60"/>
      <c r="AH240" s="60"/>
      <c r="AI240" s="60"/>
      <c r="AJ240" s="60"/>
      <c r="AK240" s="60"/>
      <c r="AL240" s="60"/>
      <c r="AM240" s="60"/>
      <c r="AN240" s="60"/>
      <c r="AO240" s="60"/>
      <c r="AP240" s="60"/>
    </row>
    <row r="241" spans="18:42">
      <c r="R241" s="60"/>
      <c r="S241" s="60"/>
      <c r="T241" s="60"/>
      <c r="U241" s="60"/>
      <c r="V241" s="60"/>
      <c r="W241" s="60"/>
      <c r="X241" s="60"/>
      <c r="Y241" s="60"/>
      <c r="Z241" s="60"/>
      <c r="AA241" s="60"/>
      <c r="AB241" s="60"/>
      <c r="AC241" s="60"/>
      <c r="AD241" s="60"/>
      <c r="AE241" s="60"/>
      <c r="AF241" s="60"/>
      <c r="AG241" s="60"/>
      <c r="AH241" s="60"/>
      <c r="AI241" s="60"/>
      <c r="AJ241" s="60"/>
      <c r="AK241" s="60"/>
      <c r="AL241" s="60"/>
      <c r="AM241" s="60"/>
      <c r="AN241" s="60"/>
      <c r="AO241" s="60"/>
      <c r="AP241" s="60"/>
    </row>
    <row r="242" spans="18:42">
      <c r="R242" s="60"/>
      <c r="S242" s="60"/>
      <c r="T242" s="60"/>
      <c r="U242" s="60"/>
      <c r="V242" s="60"/>
      <c r="W242" s="60"/>
      <c r="X242" s="60"/>
      <c r="Y242" s="60"/>
      <c r="Z242" s="60"/>
      <c r="AA242" s="60"/>
      <c r="AB242" s="60"/>
      <c r="AC242" s="60"/>
      <c r="AD242" s="60"/>
      <c r="AE242" s="60"/>
      <c r="AF242" s="60"/>
      <c r="AG242" s="60"/>
      <c r="AH242" s="60"/>
      <c r="AI242" s="60"/>
      <c r="AJ242" s="60"/>
      <c r="AK242" s="60"/>
      <c r="AL242" s="60"/>
      <c r="AM242" s="60"/>
      <c r="AN242" s="60"/>
      <c r="AO242" s="60"/>
      <c r="AP242" s="60"/>
    </row>
    <row r="243" spans="18:42">
      <c r="R243" s="60"/>
      <c r="S243" s="60"/>
      <c r="T243" s="60"/>
      <c r="U243" s="60"/>
      <c r="V243" s="60"/>
      <c r="W243" s="60"/>
      <c r="X243" s="60"/>
      <c r="Y243" s="60"/>
      <c r="Z243" s="60"/>
      <c r="AA243" s="60"/>
      <c r="AB243" s="60"/>
      <c r="AC243" s="60"/>
      <c r="AD243" s="60"/>
      <c r="AE243" s="60"/>
      <c r="AF243" s="60"/>
      <c r="AG243" s="60"/>
      <c r="AH243" s="60"/>
      <c r="AI243" s="60"/>
      <c r="AJ243" s="60"/>
      <c r="AK243" s="60"/>
      <c r="AL243" s="60"/>
      <c r="AM243" s="60"/>
      <c r="AN243" s="60"/>
      <c r="AO243" s="60"/>
      <c r="AP243" s="60"/>
    </row>
    <row r="244" spans="18:42">
      <c r="R244" s="60"/>
      <c r="S244" s="60"/>
      <c r="T244" s="60"/>
      <c r="U244" s="60"/>
      <c r="V244" s="60"/>
      <c r="W244" s="60"/>
      <c r="X244" s="60"/>
      <c r="Y244" s="60"/>
      <c r="Z244" s="60"/>
      <c r="AA244" s="60"/>
      <c r="AB244" s="60"/>
      <c r="AC244" s="60"/>
      <c r="AD244" s="60"/>
      <c r="AE244" s="60"/>
      <c r="AF244" s="60"/>
      <c r="AG244" s="60"/>
      <c r="AH244" s="60"/>
      <c r="AI244" s="60"/>
      <c r="AJ244" s="60"/>
      <c r="AK244" s="60"/>
      <c r="AL244" s="60"/>
      <c r="AM244" s="60"/>
      <c r="AN244" s="60"/>
      <c r="AO244" s="60"/>
      <c r="AP244" s="60"/>
    </row>
    <row r="245" spans="18:42">
      <c r="R245" s="60"/>
      <c r="S245" s="60"/>
      <c r="T245" s="60"/>
      <c r="U245" s="60"/>
      <c r="V245" s="60"/>
      <c r="W245" s="60"/>
      <c r="X245" s="60"/>
      <c r="Y245" s="60"/>
      <c r="Z245" s="60"/>
      <c r="AA245" s="60"/>
      <c r="AB245" s="60"/>
      <c r="AC245" s="60"/>
      <c r="AD245" s="60"/>
      <c r="AE245" s="60"/>
      <c r="AF245" s="60"/>
      <c r="AG245" s="60"/>
      <c r="AH245" s="60"/>
      <c r="AI245" s="60"/>
      <c r="AJ245" s="60"/>
      <c r="AK245" s="60"/>
      <c r="AL245" s="60"/>
      <c r="AM245" s="60"/>
      <c r="AN245" s="60"/>
      <c r="AO245" s="60"/>
      <c r="AP245" s="60"/>
    </row>
    <row r="246" spans="18:42">
      <c r="R246" s="60"/>
      <c r="S246" s="60"/>
      <c r="T246" s="60"/>
      <c r="U246" s="60"/>
      <c r="V246" s="60"/>
      <c r="W246" s="60"/>
      <c r="X246" s="60"/>
      <c r="Y246" s="60"/>
      <c r="Z246" s="60"/>
      <c r="AA246" s="60"/>
      <c r="AB246" s="60"/>
      <c r="AC246" s="60"/>
      <c r="AD246" s="60"/>
      <c r="AE246" s="60"/>
      <c r="AF246" s="60"/>
      <c r="AG246" s="60"/>
      <c r="AH246" s="60"/>
      <c r="AI246" s="60"/>
      <c r="AJ246" s="60"/>
      <c r="AK246" s="60"/>
      <c r="AL246" s="60"/>
      <c r="AM246" s="60"/>
      <c r="AN246" s="60"/>
      <c r="AO246" s="60"/>
      <c r="AP246" s="60"/>
    </row>
    <row r="247" spans="18:42">
      <c r="R247" s="60"/>
      <c r="S247" s="60"/>
      <c r="T247" s="60"/>
      <c r="U247" s="60"/>
      <c r="V247" s="60"/>
      <c r="W247" s="60"/>
      <c r="X247" s="60"/>
      <c r="Y247" s="60"/>
      <c r="Z247" s="60"/>
      <c r="AA247" s="60"/>
      <c r="AB247" s="60"/>
      <c r="AC247" s="60"/>
      <c r="AD247" s="60"/>
      <c r="AE247" s="60"/>
      <c r="AF247" s="60"/>
      <c r="AG247" s="60"/>
      <c r="AH247" s="60"/>
      <c r="AI247" s="60"/>
      <c r="AJ247" s="60"/>
      <c r="AK247" s="60"/>
      <c r="AL247" s="60"/>
      <c r="AM247" s="60"/>
      <c r="AN247" s="60"/>
      <c r="AO247" s="60"/>
      <c r="AP247" s="60"/>
    </row>
    <row r="248" spans="18:42">
      <c r="R248" s="60"/>
      <c r="S248" s="60"/>
      <c r="T248" s="60"/>
      <c r="U248" s="60"/>
      <c r="V248" s="60"/>
      <c r="W248" s="60"/>
      <c r="X248" s="60"/>
      <c r="Y248" s="60"/>
      <c r="Z248" s="60"/>
      <c r="AA248" s="60"/>
      <c r="AB248" s="60"/>
      <c r="AC248" s="60"/>
      <c r="AD248" s="60"/>
      <c r="AE248" s="60"/>
      <c r="AF248" s="60"/>
      <c r="AG248" s="60"/>
      <c r="AH248" s="60"/>
      <c r="AI248" s="60"/>
      <c r="AJ248" s="60"/>
      <c r="AK248" s="60"/>
      <c r="AL248" s="60"/>
      <c r="AM248" s="60"/>
      <c r="AN248" s="60"/>
      <c r="AO248" s="60"/>
      <c r="AP248" s="60"/>
    </row>
    <row r="249" spans="18:42">
      <c r="R249" s="60"/>
      <c r="S249" s="60"/>
      <c r="T249" s="60"/>
      <c r="U249" s="60"/>
      <c r="V249" s="60"/>
      <c r="W249" s="60"/>
      <c r="X249" s="60"/>
      <c r="Y249" s="60"/>
      <c r="Z249" s="60"/>
      <c r="AA249" s="60"/>
      <c r="AB249" s="60"/>
      <c r="AC249" s="60"/>
      <c r="AD249" s="60"/>
      <c r="AE249" s="60"/>
      <c r="AF249" s="60"/>
      <c r="AG249" s="60"/>
      <c r="AH249" s="60"/>
      <c r="AI249" s="60"/>
      <c r="AJ249" s="60"/>
      <c r="AK249" s="60"/>
      <c r="AL249" s="60"/>
      <c r="AM249" s="60"/>
      <c r="AN249" s="60"/>
      <c r="AO249" s="60"/>
      <c r="AP249" s="60"/>
    </row>
    <row r="250" spans="18:42">
      <c r="R250" s="60"/>
      <c r="S250" s="60"/>
      <c r="T250" s="60"/>
      <c r="U250" s="60"/>
      <c r="V250" s="60"/>
      <c r="W250" s="60"/>
      <c r="X250" s="60"/>
      <c r="Y250" s="60"/>
      <c r="Z250" s="60"/>
      <c r="AA250" s="60"/>
      <c r="AB250" s="60"/>
      <c r="AC250" s="60"/>
      <c r="AD250" s="60"/>
      <c r="AE250" s="60"/>
      <c r="AF250" s="60"/>
      <c r="AG250" s="60"/>
      <c r="AH250" s="60"/>
      <c r="AI250" s="60"/>
      <c r="AJ250" s="60"/>
      <c r="AK250" s="60"/>
      <c r="AL250" s="60"/>
      <c r="AM250" s="60"/>
      <c r="AN250" s="60"/>
      <c r="AO250" s="60"/>
      <c r="AP250" s="60"/>
    </row>
    <row r="251" spans="18:42">
      <c r="R251" s="60"/>
      <c r="S251" s="60"/>
      <c r="T251" s="60"/>
      <c r="U251" s="60"/>
      <c r="V251" s="60"/>
      <c r="W251" s="60"/>
      <c r="X251" s="60"/>
      <c r="Y251" s="60"/>
      <c r="Z251" s="60"/>
      <c r="AA251" s="60"/>
      <c r="AB251" s="60"/>
      <c r="AC251" s="60"/>
      <c r="AD251" s="60"/>
      <c r="AE251" s="60"/>
      <c r="AF251" s="60"/>
      <c r="AG251" s="60"/>
      <c r="AH251" s="60"/>
      <c r="AI251" s="60"/>
      <c r="AJ251" s="60"/>
      <c r="AK251" s="60"/>
      <c r="AL251" s="60"/>
      <c r="AM251" s="60"/>
      <c r="AN251" s="60"/>
      <c r="AO251" s="60"/>
      <c r="AP251" s="60"/>
    </row>
    <row r="252" spans="18:42">
      <c r="R252" s="60"/>
      <c r="S252" s="60"/>
      <c r="T252" s="60"/>
      <c r="U252" s="60"/>
      <c r="V252" s="60"/>
      <c r="W252" s="60"/>
      <c r="X252" s="60"/>
      <c r="Y252" s="60"/>
      <c r="Z252" s="60"/>
      <c r="AA252" s="60"/>
      <c r="AB252" s="60"/>
      <c r="AC252" s="60"/>
      <c r="AD252" s="60"/>
      <c r="AE252" s="60"/>
      <c r="AF252" s="60"/>
      <c r="AG252" s="60"/>
      <c r="AH252" s="60"/>
      <c r="AI252" s="60"/>
      <c r="AJ252" s="60"/>
      <c r="AK252" s="60"/>
      <c r="AL252" s="60"/>
      <c r="AM252" s="60"/>
      <c r="AN252" s="60"/>
      <c r="AO252" s="60"/>
      <c r="AP252" s="60"/>
    </row>
    <row r="253" spans="18:42">
      <c r="R253" s="60"/>
      <c r="S253" s="60"/>
      <c r="T253" s="60"/>
      <c r="U253" s="60"/>
      <c r="V253" s="60"/>
      <c r="W253" s="60"/>
      <c r="X253" s="60"/>
      <c r="Y253" s="60"/>
      <c r="Z253" s="60"/>
      <c r="AA253" s="60"/>
      <c r="AB253" s="60"/>
      <c r="AC253" s="60"/>
      <c r="AD253" s="60"/>
      <c r="AE253" s="60"/>
      <c r="AF253" s="60"/>
      <c r="AG253" s="60"/>
      <c r="AH253" s="60"/>
      <c r="AI253" s="60"/>
      <c r="AJ253" s="60"/>
      <c r="AK253" s="60"/>
      <c r="AL253" s="60"/>
      <c r="AM253" s="60"/>
      <c r="AN253" s="60"/>
      <c r="AO253" s="60"/>
      <c r="AP253" s="60"/>
    </row>
    <row r="254" spans="18:42">
      <c r="R254" s="60"/>
      <c r="S254" s="60"/>
      <c r="T254" s="60"/>
      <c r="U254" s="60"/>
      <c r="V254" s="60"/>
      <c r="W254" s="60"/>
      <c r="X254" s="60"/>
      <c r="Y254" s="60"/>
      <c r="Z254" s="60"/>
      <c r="AA254" s="60"/>
      <c r="AB254" s="60"/>
      <c r="AC254" s="60"/>
      <c r="AD254" s="60"/>
      <c r="AE254" s="60"/>
      <c r="AF254" s="60"/>
      <c r="AG254" s="60"/>
      <c r="AH254" s="60"/>
      <c r="AI254" s="60"/>
      <c r="AJ254" s="60"/>
      <c r="AK254" s="60"/>
      <c r="AL254" s="60"/>
      <c r="AM254" s="60"/>
      <c r="AN254" s="60"/>
      <c r="AO254" s="60"/>
      <c r="AP254" s="60"/>
    </row>
    <row r="255" spans="18:42">
      <c r="R255" s="60"/>
      <c r="S255" s="60"/>
      <c r="T255" s="60"/>
      <c r="U255" s="60"/>
      <c r="V255" s="60"/>
      <c r="W255" s="60"/>
      <c r="X255" s="60"/>
      <c r="Y255" s="60"/>
      <c r="Z255" s="60"/>
      <c r="AA255" s="60"/>
      <c r="AB255" s="60"/>
      <c r="AC255" s="60"/>
      <c r="AD255" s="60"/>
      <c r="AE255" s="60"/>
      <c r="AF255" s="60"/>
      <c r="AG255" s="60"/>
      <c r="AH255" s="60"/>
      <c r="AI255" s="60"/>
      <c r="AJ255" s="60"/>
      <c r="AK255" s="60"/>
      <c r="AL255" s="60"/>
      <c r="AM255" s="60"/>
      <c r="AN255" s="60"/>
      <c r="AO255" s="60"/>
      <c r="AP255" s="60"/>
    </row>
    <row r="256" spans="18:42">
      <c r="R256" s="60"/>
      <c r="S256" s="60"/>
      <c r="T256" s="60"/>
      <c r="U256" s="60"/>
      <c r="V256" s="60"/>
      <c r="W256" s="60"/>
      <c r="X256" s="60"/>
      <c r="Y256" s="60"/>
      <c r="Z256" s="60"/>
      <c r="AA256" s="60"/>
      <c r="AB256" s="60"/>
      <c r="AC256" s="60"/>
      <c r="AD256" s="60"/>
      <c r="AE256" s="60"/>
      <c r="AF256" s="60"/>
      <c r="AG256" s="60"/>
      <c r="AH256" s="60"/>
      <c r="AI256" s="60"/>
      <c r="AJ256" s="60"/>
      <c r="AK256" s="60"/>
      <c r="AL256" s="60"/>
      <c r="AM256" s="60"/>
      <c r="AN256" s="60"/>
      <c r="AO256" s="60"/>
      <c r="AP256" s="60"/>
    </row>
    <row r="257" spans="18:42">
      <c r="R257" s="60"/>
      <c r="S257" s="60"/>
      <c r="T257" s="60"/>
      <c r="U257" s="60"/>
      <c r="V257" s="60"/>
      <c r="W257" s="60"/>
      <c r="X257" s="60"/>
      <c r="Y257" s="60"/>
      <c r="Z257" s="60"/>
      <c r="AA257" s="60"/>
      <c r="AB257" s="60"/>
      <c r="AC257" s="60"/>
      <c r="AD257" s="60"/>
      <c r="AE257" s="60"/>
      <c r="AF257" s="60"/>
      <c r="AG257" s="60"/>
      <c r="AH257" s="60"/>
      <c r="AI257" s="60"/>
      <c r="AJ257" s="60"/>
      <c r="AK257" s="60"/>
      <c r="AL257" s="60"/>
      <c r="AM257" s="60"/>
      <c r="AN257" s="60"/>
      <c r="AO257" s="60"/>
      <c r="AP257" s="60"/>
    </row>
    <row r="258" spans="18:42">
      <c r="R258" s="60"/>
      <c r="S258" s="60"/>
      <c r="T258" s="60"/>
      <c r="U258" s="60"/>
      <c r="V258" s="60"/>
      <c r="W258" s="60"/>
      <c r="X258" s="60"/>
      <c r="Y258" s="60"/>
      <c r="Z258" s="60"/>
      <c r="AA258" s="60"/>
      <c r="AB258" s="60"/>
      <c r="AC258" s="60"/>
      <c r="AD258" s="60"/>
      <c r="AE258" s="60"/>
      <c r="AF258" s="60"/>
      <c r="AG258" s="60"/>
      <c r="AH258" s="60"/>
      <c r="AI258" s="60"/>
      <c r="AJ258" s="60"/>
      <c r="AK258" s="60"/>
      <c r="AL258" s="60"/>
      <c r="AM258" s="60"/>
      <c r="AN258" s="60"/>
      <c r="AO258" s="60"/>
      <c r="AP258" s="60"/>
    </row>
    <row r="259" spans="18:42">
      <c r="R259" s="60"/>
      <c r="S259" s="60"/>
      <c r="T259" s="60"/>
      <c r="U259" s="60"/>
      <c r="V259" s="60"/>
      <c r="W259" s="60"/>
      <c r="X259" s="60"/>
      <c r="Y259" s="60"/>
      <c r="Z259" s="60"/>
      <c r="AA259" s="60"/>
      <c r="AB259" s="60"/>
      <c r="AC259" s="60"/>
      <c r="AD259" s="60"/>
      <c r="AE259" s="60"/>
      <c r="AF259" s="60"/>
      <c r="AG259" s="60"/>
      <c r="AH259" s="60"/>
      <c r="AI259" s="60"/>
      <c r="AJ259" s="60"/>
      <c r="AK259" s="60"/>
      <c r="AL259" s="60"/>
      <c r="AM259" s="60"/>
      <c r="AN259" s="60"/>
      <c r="AO259" s="60"/>
      <c r="AP259" s="60"/>
    </row>
    <row r="260" spans="18:42">
      <c r="R260" s="60"/>
      <c r="S260" s="60"/>
      <c r="T260" s="60"/>
      <c r="U260" s="60"/>
      <c r="V260" s="60"/>
      <c r="W260" s="60"/>
      <c r="X260" s="60"/>
      <c r="Y260" s="60"/>
      <c r="Z260" s="60"/>
      <c r="AA260" s="60"/>
      <c r="AB260" s="60"/>
      <c r="AC260" s="60"/>
      <c r="AD260" s="60"/>
      <c r="AE260" s="60"/>
      <c r="AF260" s="60"/>
      <c r="AG260" s="60"/>
      <c r="AH260" s="60"/>
      <c r="AI260" s="60"/>
      <c r="AJ260" s="60"/>
      <c r="AK260" s="60"/>
      <c r="AL260" s="60"/>
      <c r="AM260" s="60"/>
      <c r="AN260" s="60"/>
      <c r="AO260" s="60"/>
      <c r="AP260" s="60"/>
    </row>
    <row r="261" spans="18:42">
      <c r="R261" s="60"/>
      <c r="S261" s="60"/>
      <c r="T261" s="60"/>
      <c r="U261" s="60"/>
      <c r="V261" s="60"/>
      <c r="W261" s="60"/>
      <c r="X261" s="60"/>
      <c r="Y261" s="60"/>
      <c r="Z261" s="60"/>
      <c r="AA261" s="60"/>
      <c r="AB261" s="60"/>
      <c r="AC261" s="60"/>
      <c r="AD261" s="60"/>
      <c r="AE261" s="60"/>
      <c r="AF261" s="60"/>
      <c r="AG261" s="60"/>
      <c r="AH261" s="60"/>
      <c r="AI261" s="60"/>
      <c r="AJ261" s="60"/>
      <c r="AK261" s="60"/>
      <c r="AL261" s="60"/>
      <c r="AM261" s="60"/>
      <c r="AN261" s="60"/>
      <c r="AO261" s="60"/>
      <c r="AP261" s="60"/>
    </row>
    <row r="262" spans="18:42">
      <c r="R262" s="60"/>
      <c r="S262" s="60"/>
      <c r="T262" s="60"/>
      <c r="U262" s="60"/>
      <c r="V262" s="60"/>
      <c r="W262" s="60"/>
      <c r="X262" s="60"/>
      <c r="Y262" s="60"/>
      <c r="Z262" s="60"/>
      <c r="AA262" s="60"/>
      <c r="AB262" s="60"/>
      <c r="AC262" s="60"/>
      <c r="AD262" s="60"/>
      <c r="AE262" s="60"/>
      <c r="AF262" s="60"/>
      <c r="AG262" s="60"/>
      <c r="AH262" s="60"/>
      <c r="AI262" s="60"/>
      <c r="AJ262" s="60"/>
      <c r="AK262" s="60"/>
      <c r="AL262" s="60"/>
      <c r="AM262" s="60"/>
      <c r="AN262" s="60"/>
      <c r="AO262" s="60"/>
      <c r="AP262" s="60"/>
    </row>
    <row r="263" spans="18:42">
      <c r="R263" s="60"/>
      <c r="S263" s="60"/>
      <c r="T263" s="60"/>
      <c r="U263" s="60"/>
      <c r="V263" s="60"/>
      <c r="W263" s="60"/>
      <c r="X263" s="60"/>
      <c r="Y263" s="60"/>
      <c r="Z263" s="60"/>
      <c r="AA263" s="60"/>
      <c r="AB263" s="60"/>
      <c r="AC263" s="60"/>
      <c r="AD263" s="60"/>
      <c r="AE263" s="60"/>
      <c r="AF263" s="60"/>
      <c r="AG263" s="60"/>
      <c r="AH263" s="60"/>
      <c r="AI263" s="60"/>
      <c r="AJ263" s="60"/>
      <c r="AK263" s="60"/>
      <c r="AL263" s="60"/>
      <c r="AM263" s="60"/>
      <c r="AN263" s="60"/>
      <c r="AO263" s="60"/>
      <c r="AP263" s="60"/>
    </row>
    <row r="264" spans="18:42">
      <c r="R264" s="60"/>
      <c r="S264" s="60"/>
      <c r="T264" s="60"/>
      <c r="U264" s="60"/>
      <c r="V264" s="60"/>
      <c r="W264" s="60"/>
      <c r="X264" s="60"/>
      <c r="Y264" s="60"/>
      <c r="Z264" s="60"/>
      <c r="AA264" s="60"/>
      <c r="AB264" s="60"/>
      <c r="AC264" s="60"/>
      <c r="AD264" s="60"/>
      <c r="AE264" s="60"/>
      <c r="AF264" s="60"/>
      <c r="AG264" s="60"/>
      <c r="AH264" s="60"/>
      <c r="AI264" s="60"/>
      <c r="AJ264" s="60"/>
      <c r="AK264" s="60"/>
      <c r="AL264" s="60"/>
      <c r="AM264" s="60"/>
      <c r="AN264" s="60"/>
      <c r="AO264" s="60"/>
      <c r="AP264" s="60"/>
    </row>
    <row r="265" spans="18:42">
      <c r="R265" s="60"/>
      <c r="S265" s="60"/>
      <c r="T265" s="60"/>
      <c r="U265" s="60"/>
      <c r="V265" s="60"/>
      <c r="W265" s="60"/>
      <c r="X265" s="60"/>
      <c r="Y265" s="60"/>
      <c r="Z265" s="60"/>
      <c r="AA265" s="60"/>
      <c r="AB265" s="60"/>
      <c r="AC265" s="60"/>
      <c r="AD265" s="60"/>
      <c r="AE265" s="60"/>
      <c r="AF265" s="60"/>
      <c r="AG265" s="60"/>
      <c r="AH265" s="60"/>
      <c r="AI265" s="60"/>
      <c r="AJ265" s="60"/>
      <c r="AK265" s="60"/>
      <c r="AL265" s="60"/>
      <c r="AM265" s="60"/>
      <c r="AN265" s="60"/>
      <c r="AO265" s="60"/>
      <c r="AP265" s="60"/>
    </row>
    <row r="266" spans="18:42">
      <c r="R266" s="60"/>
      <c r="S266" s="60"/>
      <c r="T266" s="60"/>
      <c r="U266" s="60"/>
      <c r="V266" s="60"/>
      <c r="W266" s="60"/>
      <c r="X266" s="60"/>
      <c r="Y266" s="60"/>
      <c r="Z266" s="60"/>
      <c r="AA266" s="60"/>
      <c r="AB266" s="60"/>
      <c r="AC266" s="60"/>
      <c r="AD266" s="60"/>
      <c r="AE266" s="60"/>
      <c r="AF266" s="60"/>
      <c r="AG266" s="60"/>
      <c r="AH266" s="60"/>
      <c r="AI266" s="60"/>
      <c r="AJ266" s="60"/>
      <c r="AK266" s="60"/>
      <c r="AL266" s="60"/>
      <c r="AM266" s="60"/>
      <c r="AN266" s="60"/>
      <c r="AO266" s="60"/>
      <c r="AP266" s="60"/>
    </row>
    <row r="267" spans="18:42">
      <c r="R267" s="60"/>
      <c r="S267" s="60"/>
      <c r="T267" s="60"/>
      <c r="U267" s="60"/>
      <c r="V267" s="60"/>
      <c r="W267" s="60"/>
      <c r="X267" s="60"/>
      <c r="Y267" s="60"/>
      <c r="Z267" s="60"/>
      <c r="AA267" s="60"/>
      <c r="AB267" s="60"/>
      <c r="AC267" s="60"/>
      <c r="AD267" s="60"/>
      <c r="AE267" s="60"/>
      <c r="AF267" s="60"/>
      <c r="AG267" s="60"/>
      <c r="AH267" s="60"/>
      <c r="AI267" s="60"/>
      <c r="AJ267" s="60"/>
      <c r="AK267" s="60"/>
      <c r="AL267" s="60"/>
      <c r="AM267" s="60"/>
      <c r="AN267" s="60"/>
      <c r="AO267" s="60"/>
      <c r="AP267" s="60"/>
    </row>
    <row r="268" spans="18:42">
      <c r="R268" s="60"/>
      <c r="S268" s="60"/>
      <c r="T268" s="60"/>
      <c r="U268" s="60"/>
      <c r="V268" s="60"/>
      <c r="W268" s="60"/>
      <c r="X268" s="60"/>
      <c r="Y268" s="60"/>
      <c r="Z268" s="60"/>
      <c r="AA268" s="60"/>
      <c r="AB268" s="60"/>
      <c r="AC268" s="60"/>
      <c r="AD268" s="60"/>
      <c r="AE268" s="60"/>
      <c r="AF268" s="60"/>
      <c r="AG268" s="60"/>
      <c r="AH268" s="60"/>
      <c r="AI268" s="60"/>
      <c r="AJ268" s="60"/>
      <c r="AK268" s="60"/>
      <c r="AL268" s="60"/>
      <c r="AM268" s="60"/>
      <c r="AN268" s="60"/>
      <c r="AO268" s="60"/>
      <c r="AP268" s="60"/>
    </row>
    <row r="269" spans="18:42">
      <c r="R269" s="60"/>
      <c r="S269" s="60"/>
      <c r="T269" s="60"/>
      <c r="U269" s="60"/>
      <c r="V269" s="60"/>
      <c r="W269" s="60"/>
      <c r="X269" s="60"/>
      <c r="Y269" s="60"/>
      <c r="Z269" s="60"/>
      <c r="AA269" s="60"/>
      <c r="AB269" s="60"/>
      <c r="AC269" s="60"/>
      <c r="AD269" s="60"/>
      <c r="AE269" s="60"/>
      <c r="AF269" s="60"/>
      <c r="AG269" s="60"/>
      <c r="AH269" s="60"/>
      <c r="AI269" s="60"/>
      <c r="AJ269" s="60"/>
      <c r="AK269" s="60"/>
      <c r="AL269" s="60"/>
      <c r="AM269" s="60"/>
      <c r="AN269" s="60"/>
      <c r="AO269" s="60"/>
      <c r="AP269" s="60"/>
    </row>
    <row r="270" spans="18:42">
      <c r="R270" s="60"/>
      <c r="S270" s="60"/>
      <c r="T270" s="60"/>
      <c r="U270" s="60"/>
      <c r="V270" s="60"/>
      <c r="W270" s="60"/>
      <c r="X270" s="60"/>
      <c r="Y270" s="60"/>
      <c r="Z270" s="60"/>
      <c r="AA270" s="60"/>
      <c r="AB270" s="60"/>
      <c r="AC270" s="60"/>
      <c r="AD270" s="60"/>
      <c r="AE270" s="60"/>
      <c r="AF270" s="60"/>
      <c r="AG270" s="60"/>
      <c r="AH270" s="60"/>
      <c r="AI270" s="60"/>
      <c r="AJ270" s="60"/>
      <c r="AK270" s="60"/>
      <c r="AL270" s="60"/>
      <c r="AM270" s="60"/>
      <c r="AN270" s="60"/>
      <c r="AO270" s="60"/>
      <c r="AP270" s="60"/>
    </row>
    <row r="271" spans="18:42">
      <c r="R271" s="60"/>
      <c r="S271" s="60"/>
      <c r="T271" s="60"/>
      <c r="U271" s="60"/>
      <c r="V271" s="60"/>
      <c r="W271" s="60"/>
      <c r="X271" s="60"/>
      <c r="Y271" s="60"/>
      <c r="Z271" s="60"/>
      <c r="AA271" s="60"/>
      <c r="AB271" s="60"/>
      <c r="AC271" s="60"/>
      <c r="AD271" s="60"/>
      <c r="AE271" s="60"/>
      <c r="AF271" s="60"/>
      <c r="AG271" s="60"/>
      <c r="AH271" s="60"/>
      <c r="AI271" s="60"/>
      <c r="AJ271" s="60"/>
      <c r="AK271" s="60"/>
      <c r="AL271" s="60"/>
      <c r="AM271" s="60"/>
      <c r="AN271" s="60"/>
      <c r="AO271" s="60"/>
      <c r="AP271" s="60"/>
    </row>
  </sheetData>
  <sheetProtection sheet="1" objects="1" scenarios="1"/>
  <dataValidations count="1">
    <dataValidation type="list" allowBlank="1" showInputMessage="1" showErrorMessage="1" sqref="A32">
      <formula1>Ages_possibles</formula1>
    </dataValidation>
  </dataValidations>
  <pageMargins left="0.61" right="0.36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Calcul</vt:lpstr>
      <vt:lpstr>Ages_possibles</vt:lpstr>
      <vt:lpstr>Calcul!Zone_d_impression</vt:lpstr>
    </vt:vector>
  </TitlesOfParts>
  <Company>Sitel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vouardouxy</dc:creator>
  <cp:lastModifiedBy>Lacy</cp:lastModifiedBy>
  <cp:lastPrinted>2011-03-01T19:39:52Z</cp:lastPrinted>
  <dcterms:created xsi:type="dcterms:W3CDTF">2011-02-10T07:08:58Z</dcterms:created>
  <dcterms:modified xsi:type="dcterms:W3CDTF">2011-03-01T19:56:23Z</dcterms:modified>
</cp:coreProperties>
</file>