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60" windowWidth="6570" windowHeight="3435" activeTab="7"/>
  </bookViews>
  <sheets>
    <sheet name="Client" sheetId="12" r:id="rId1"/>
    <sheet name="Estimation" sheetId="1" r:id="rId2"/>
    <sheet name="Résumé" sheetId="2" r:id="rId3"/>
    <sheet name="Banque de données" sheetId="3" r:id="rId4"/>
    <sheet name="Volumes" sheetId="9" r:id="rId5"/>
    <sheet name="ÉTAPES" sheetId="7" state="hidden" r:id="rId6"/>
    <sheet name="Calcul Excavation" sheetId="10" r:id="rId7"/>
    <sheet name="Macro" sheetId="13" r:id="rId8"/>
  </sheets>
  <definedNames>
    <definedName name="_xlnm._FilterDatabase" localSheetId="3" hidden="1">'Banque de données'!$A$1:$D$1</definedName>
    <definedName name="Donnée_CL_A">'Banque de données'!$B:$B</definedName>
    <definedName name="Données">OFFSET(Équip_1,0,0,COUNTA(Donnée_CL_A)-1)</definedName>
    <definedName name="Équip_1">'Banque de données'!$B$3</definedName>
    <definedName name="_xlnm.Print_Titles" localSheetId="0">Client!$7:$17</definedName>
    <definedName name="_xlnm.Print_Titles" localSheetId="1">Estimation!$75:$83</definedName>
    <definedName name="_xlnm.Print_Titles" localSheetId="2">Résumé!$1:$6</definedName>
    <definedName name="Matrice">'Banque de données'!$B$1:$D$1500</definedName>
    <definedName name="Z_6159A1F9_F2CC_49C5_87D6_CC153FA0E87A_.wvu.PrintArea" localSheetId="1" hidden="1">Estimation!$A$6:$L$109</definedName>
    <definedName name="Z_6159A1F9_F2CC_49C5_87D6_CC153FA0E87A_.wvu.PrintTitles" localSheetId="1" hidden="1">Estimation!$82:$92</definedName>
    <definedName name="Z_B5359B65_804C_4CE2_AE10_5B236C15A8B8_.wvu.PrintArea" localSheetId="1" hidden="1">Estimation!$A$6:$L$109</definedName>
    <definedName name="Z_B5359B65_804C_4CE2_AE10_5B236C15A8B8_.wvu.PrintTitles" localSheetId="1" hidden="1">Estimation!$82:$92</definedName>
    <definedName name="_xlnm.Print_Area" localSheetId="1">Estimation!$A$6:$L$109</definedName>
    <definedName name="_xlnm.Print_Area" localSheetId="2">Résumé!$A$1:$M$135</definedName>
  </definedNames>
  <calcPr calcId="145621"/>
  <customWorkbookViews>
    <customWorkbookView name="Luc Rondeau - Affichage personnalisé" guid="{B5359B65-804C-4CE2-AE10-5B236C15A8B8}" mergeInterval="0" personalView="1" maximized="1" xWindow="1" yWindow="1" windowWidth="1362" windowHeight="492" activeSheetId="1"/>
    <customWorkbookView name="Luc - Affichage personnalisé" guid="{6159A1F9-F2CC-49C5-87D6-CC153FA0E87A}" mergeInterval="0" personalView="1" maximized="1" xWindow="1" yWindow="1" windowWidth="1356" windowHeight="538" activeSheetId="1"/>
  </customWorkbookViews>
</workbook>
</file>

<file path=xl/calcChain.xml><?xml version="1.0" encoding="utf-8"?>
<calcChain xmlns="http://schemas.openxmlformats.org/spreadsheetml/2006/main">
  <c r="J10" i="13" l="1"/>
  <c r="F10" i="13"/>
  <c r="J9" i="13"/>
  <c r="F9" i="13"/>
  <c r="L7" i="13"/>
  <c r="J7" i="13"/>
  <c r="F7" i="13"/>
  <c r="L6" i="13"/>
  <c r="J6" i="13"/>
  <c r="F6" i="13"/>
  <c r="L5" i="13"/>
  <c r="J5" i="13"/>
  <c r="F5" i="13"/>
  <c r="L3" i="13"/>
  <c r="J3" i="13"/>
  <c r="V1" i="13"/>
  <c r="L9" i="13" l="1"/>
  <c r="L10" i="13"/>
  <c r="L11" i="13" s="1"/>
  <c r="L10" i="12"/>
  <c r="L9" i="12"/>
  <c r="A8" i="12"/>
  <c r="A7" i="12"/>
  <c r="A96" i="3" l="1"/>
  <c r="K110" i="2" l="1"/>
  <c r="I110" i="2"/>
  <c r="G110" i="2"/>
  <c r="E110" i="2"/>
  <c r="K109" i="2"/>
  <c r="I109" i="2"/>
  <c r="G109" i="2"/>
  <c r="E109" i="2"/>
  <c r="K79" i="2"/>
  <c r="I79" i="2"/>
  <c r="G79" i="2"/>
  <c r="E79" i="2"/>
  <c r="K78" i="2"/>
  <c r="I78" i="2"/>
  <c r="G78" i="2"/>
  <c r="E78" i="2"/>
  <c r="K80" i="2"/>
  <c r="I80" i="2"/>
  <c r="G80" i="2"/>
  <c r="E80" i="2"/>
  <c r="K49" i="2"/>
  <c r="I49" i="2"/>
  <c r="G49" i="2"/>
  <c r="E49" i="2"/>
  <c r="K48" i="2"/>
  <c r="I48" i="2"/>
  <c r="G48" i="2"/>
  <c r="E48" i="2"/>
  <c r="L11" i="2"/>
  <c r="K11" i="2"/>
  <c r="I11" i="2"/>
  <c r="G11" i="2"/>
  <c r="E11" i="2"/>
  <c r="K10" i="2"/>
  <c r="I10" i="2"/>
  <c r="G10" i="2"/>
  <c r="L10" i="2" s="1"/>
  <c r="E10" i="2"/>
  <c r="G85" i="10"/>
  <c r="F85" i="10"/>
  <c r="G75" i="10"/>
  <c r="F75" i="10"/>
  <c r="G84" i="10"/>
  <c r="G83" i="10"/>
  <c r="G82" i="10"/>
  <c r="G74" i="10"/>
  <c r="G73" i="10"/>
  <c r="G72" i="10"/>
  <c r="F84" i="10"/>
  <c r="F83" i="10"/>
  <c r="F82" i="10"/>
  <c r="F74" i="10"/>
  <c r="F73" i="10"/>
  <c r="F72" i="10"/>
  <c r="G65" i="10"/>
  <c r="F63" i="10"/>
  <c r="F65" i="10" s="1"/>
  <c r="F64" i="10"/>
  <c r="G64" i="10" s="1"/>
  <c r="F62" i="10"/>
  <c r="G62" i="10" s="1"/>
  <c r="J84" i="10"/>
  <c r="I84" i="10"/>
  <c r="H84" i="10"/>
  <c r="J83" i="10"/>
  <c r="I83" i="10"/>
  <c r="H83" i="10"/>
  <c r="J82" i="10"/>
  <c r="I82" i="10"/>
  <c r="H82" i="10"/>
  <c r="J74" i="10"/>
  <c r="I74" i="10"/>
  <c r="H74" i="10"/>
  <c r="J73" i="10"/>
  <c r="I73" i="10"/>
  <c r="H73" i="10"/>
  <c r="J72" i="10"/>
  <c r="I72" i="10"/>
  <c r="H72" i="10"/>
  <c r="J64" i="10"/>
  <c r="I64" i="10"/>
  <c r="H64" i="10"/>
  <c r="J63" i="10"/>
  <c r="I63" i="10"/>
  <c r="H63" i="10"/>
  <c r="J62" i="10"/>
  <c r="I62" i="10"/>
  <c r="H62" i="10"/>
  <c r="I53" i="10"/>
  <c r="I54" i="10"/>
  <c r="I52" i="10"/>
  <c r="F54" i="10"/>
  <c r="G54" i="10" s="1"/>
  <c r="K54" i="10" s="1"/>
  <c r="K55" i="10" s="1"/>
  <c r="K56" i="10" s="1"/>
  <c r="K57" i="10" s="1"/>
  <c r="F53" i="10"/>
  <c r="F55" i="10" s="1"/>
  <c r="F52" i="10"/>
  <c r="G52" i="10" s="1"/>
  <c r="G55" i="10" s="1"/>
  <c r="F45" i="10"/>
  <c r="F37" i="10"/>
  <c r="G37" i="10" s="1"/>
  <c r="G38" i="10" s="1"/>
  <c r="F44" i="10"/>
  <c r="G44" i="10" s="1"/>
  <c r="G45" i="10" s="1"/>
  <c r="I44" i="10"/>
  <c r="I37" i="10"/>
  <c r="J54" i="10"/>
  <c r="H54" i="10"/>
  <c r="J53" i="10"/>
  <c r="H53" i="10"/>
  <c r="J52" i="10"/>
  <c r="H52" i="10"/>
  <c r="J44" i="10"/>
  <c r="H44" i="10"/>
  <c r="J37" i="10"/>
  <c r="H37" i="10"/>
  <c r="H30" i="10"/>
  <c r="J30" i="10"/>
  <c r="I30" i="10"/>
  <c r="F30" i="10"/>
  <c r="F31" i="10" s="1"/>
  <c r="J13" i="10"/>
  <c r="I13" i="10"/>
  <c r="H13" i="10"/>
  <c r="H22" i="10"/>
  <c r="F13" i="10"/>
  <c r="F14" i="10" s="1"/>
  <c r="F23" i="10"/>
  <c r="B15" i="10"/>
  <c r="K22" i="10"/>
  <c r="K23" i="10" s="1"/>
  <c r="K24" i="10" s="1"/>
  <c r="K25" i="10" s="1"/>
  <c r="K26" i="10" s="1"/>
  <c r="I22" i="10"/>
  <c r="J22" i="10"/>
  <c r="G22" i="10"/>
  <c r="G23" i="10"/>
  <c r="F22" i="10"/>
  <c r="G53" i="10" l="1"/>
  <c r="K53" i="10" s="1"/>
  <c r="G63" i="10"/>
  <c r="K63" i="10" s="1"/>
  <c r="K52" i="10"/>
  <c r="K58" i="10"/>
  <c r="F38" i="10"/>
  <c r="G30" i="10"/>
  <c r="G31" i="10" s="1"/>
  <c r="G13" i="10"/>
  <c r="K13" i="10" s="1"/>
  <c r="K14" i="10" s="1"/>
  <c r="K15" i="10" s="1"/>
  <c r="K16" i="10" s="1"/>
  <c r="K17" i="10" s="1"/>
  <c r="E16" i="9"/>
  <c r="E17" i="9"/>
  <c r="D16" i="9"/>
  <c r="D17" i="9"/>
  <c r="D15" i="9"/>
  <c r="E15" i="9" s="1"/>
  <c r="G32" i="9"/>
  <c r="G30" i="9"/>
  <c r="G28" i="9"/>
  <c r="G26" i="9"/>
  <c r="G24" i="9"/>
  <c r="F30" i="9"/>
  <c r="F28" i="9"/>
  <c r="F26" i="9"/>
  <c r="F24" i="9"/>
  <c r="E30" i="9"/>
  <c r="E28" i="9"/>
  <c r="E26" i="9"/>
  <c r="E24" i="9"/>
  <c r="D5" i="9"/>
  <c r="E5" i="9"/>
  <c r="D6" i="9"/>
  <c r="E6" i="9" s="1"/>
  <c r="D7" i="9"/>
  <c r="E7" i="9"/>
  <c r="D8" i="9"/>
  <c r="E8" i="9"/>
  <c r="D9" i="9"/>
  <c r="E9" i="9"/>
  <c r="D10" i="9"/>
  <c r="E10" i="9"/>
  <c r="D4" i="9"/>
  <c r="E4" i="9" s="1"/>
  <c r="L91" i="1"/>
  <c r="J91" i="1"/>
  <c r="F91" i="1"/>
  <c r="L90" i="1"/>
  <c r="J90" i="1"/>
  <c r="F90" i="1"/>
  <c r="J5" i="10"/>
  <c r="J4" i="10"/>
  <c r="I5" i="10"/>
  <c r="I4" i="10"/>
  <c r="H5" i="10"/>
  <c r="H4" i="10"/>
  <c r="F5" i="10"/>
  <c r="G5" i="10" s="1"/>
  <c r="F4" i="10"/>
  <c r="G4" i="10" s="1"/>
  <c r="K4" i="10" s="1"/>
  <c r="K6" i="10" s="1"/>
  <c r="K7" i="10" s="1"/>
  <c r="K8" i="10" s="1"/>
  <c r="K9" i="10" s="1"/>
  <c r="K84" i="10"/>
  <c r="K83" i="10"/>
  <c r="K82" i="10"/>
  <c r="K74" i="10"/>
  <c r="K73" i="10"/>
  <c r="K72" i="10"/>
  <c r="K64" i="10"/>
  <c r="K62" i="10"/>
  <c r="K44" i="10"/>
  <c r="K45" i="10" s="1"/>
  <c r="K46" i="10" s="1"/>
  <c r="K47" i="10" s="1"/>
  <c r="K48" i="10" s="1"/>
  <c r="A34" i="9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K85" i="10" l="1"/>
  <c r="K86" i="10" s="1"/>
  <c r="K87" i="10" s="1"/>
  <c r="K88" i="10" s="1"/>
  <c r="K75" i="10"/>
  <c r="K76" i="10" s="1"/>
  <c r="K77" i="10" s="1"/>
  <c r="K78" i="10" s="1"/>
  <c r="K5" i="10"/>
  <c r="G6" i="10"/>
  <c r="F6" i="10"/>
  <c r="K65" i="10"/>
  <c r="K66" i="10" s="1"/>
  <c r="K67" i="10" s="1"/>
  <c r="K68" i="10" s="1"/>
  <c r="G14" i="10"/>
  <c r="K30" i="10"/>
  <c r="K31" i="10" s="1"/>
  <c r="K32" i="10" s="1"/>
  <c r="K33" i="10" s="1"/>
  <c r="B34" i="9"/>
  <c r="K37" i="10" l="1"/>
  <c r="K38" i="10" s="1"/>
  <c r="K39" i="10" s="1"/>
  <c r="K40" i="10" s="1"/>
  <c r="A76" i="1" l="1"/>
  <c r="A75" i="1"/>
  <c r="L78" i="1"/>
  <c r="F95" i="1" l="1"/>
  <c r="F94" i="1"/>
  <c r="L92" i="1" l="1"/>
  <c r="J92" i="1"/>
  <c r="F92" i="1"/>
  <c r="K12" i="2" l="1"/>
  <c r="I12" i="2"/>
  <c r="G12" i="2"/>
  <c r="L12" i="2" s="1"/>
  <c r="E12" i="2"/>
  <c r="A159" i="3" l="1"/>
  <c r="A158" i="3"/>
  <c r="A157" i="3"/>
  <c r="A156" i="3"/>
  <c r="A155" i="3"/>
  <c r="A154" i="3"/>
  <c r="A153" i="3"/>
  <c r="A152" i="3"/>
  <c r="A151" i="3"/>
  <c r="A150" i="3"/>
  <c r="A149" i="3"/>
  <c r="A148" i="3"/>
  <c r="A147" i="3"/>
  <c r="A146" i="3"/>
  <c r="A145" i="3"/>
  <c r="A144" i="3"/>
  <c r="A143" i="3"/>
  <c r="A142" i="3"/>
  <c r="A141" i="3"/>
  <c r="A140" i="3"/>
  <c r="A139" i="3"/>
  <c r="A138" i="3"/>
  <c r="A137" i="3"/>
  <c r="A136" i="3"/>
  <c r="A135" i="3"/>
  <c r="A134" i="3"/>
  <c r="A133" i="3"/>
  <c r="A132" i="3"/>
  <c r="A131" i="3"/>
  <c r="A130" i="3"/>
  <c r="A129" i="3"/>
  <c r="A128" i="3"/>
  <c r="A127" i="3"/>
  <c r="A126" i="3"/>
  <c r="A125" i="3"/>
  <c r="A124" i="3"/>
  <c r="A123" i="3"/>
  <c r="A122" i="3"/>
  <c r="A121" i="3"/>
  <c r="A120" i="3"/>
  <c r="A119" i="3"/>
  <c r="A118" i="3"/>
  <c r="A117" i="3"/>
  <c r="A116" i="3"/>
  <c r="A115" i="3"/>
  <c r="A114" i="3"/>
  <c r="A113" i="3"/>
  <c r="A112" i="3"/>
  <c r="A111" i="3"/>
  <c r="A110" i="3"/>
  <c r="A109" i="3"/>
  <c r="A108" i="3"/>
  <c r="A107" i="3"/>
  <c r="A106" i="3"/>
  <c r="A105" i="3"/>
  <c r="A104" i="3"/>
  <c r="A103" i="3"/>
  <c r="A102" i="3"/>
  <c r="A101" i="3"/>
  <c r="A100" i="3"/>
  <c r="A99" i="3"/>
  <c r="A98" i="3"/>
  <c r="A97" i="3"/>
  <c r="A95" i="3"/>
  <c r="A94" i="3"/>
  <c r="A93" i="3"/>
  <c r="A92" i="3"/>
  <c r="A91" i="3"/>
  <c r="A90" i="3"/>
  <c r="A89" i="3"/>
  <c r="A88" i="3"/>
  <c r="A87" i="3"/>
  <c r="A86" i="3"/>
  <c r="A85" i="3"/>
  <c r="A84" i="3"/>
  <c r="A83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3" i="3"/>
  <c r="K111" i="2" l="1"/>
  <c r="G111" i="2"/>
  <c r="G50" i="2"/>
  <c r="E17" i="2"/>
  <c r="J88" i="1" l="1"/>
  <c r="L88" i="1" s="1"/>
  <c r="K50" i="2"/>
  <c r="L34" i="1" l="1"/>
  <c r="L36" i="1" s="1"/>
  <c r="L38" i="1" s="1"/>
  <c r="L40" i="1" s="1"/>
  <c r="I111" i="2"/>
  <c r="L132" i="2"/>
  <c r="E111" i="2"/>
  <c r="I50" i="2"/>
  <c r="E50" i="2"/>
  <c r="L5" i="2"/>
  <c r="L4" i="2"/>
  <c r="D3" i="2"/>
  <c r="D2" i="2"/>
  <c r="T81" i="1" l="1"/>
  <c r="V85" i="1"/>
  <c r="V84" i="1"/>
  <c r="V86" i="1"/>
  <c r="J95" i="1" l="1"/>
  <c r="J94" i="1"/>
  <c r="L94" i="1" s="1"/>
  <c r="E18" i="2" l="1"/>
  <c r="L95" i="1"/>
  <c r="L96" i="1" s="1"/>
  <c r="E19" i="2" l="1"/>
  <c r="K77" i="1"/>
  <c r="K52" i="2" l="1"/>
  <c r="K14" i="2"/>
  <c r="K82" i="2"/>
  <c r="K113" i="2"/>
</calcChain>
</file>

<file path=xl/sharedStrings.xml><?xml version="1.0" encoding="utf-8"?>
<sst xmlns="http://schemas.openxmlformats.org/spreadsheetml/2006/main" count="720" uniqueCount="317">
  <si>
    <t>ART.</t>
  </si>
  <si>
    <t>DESCRIPTION</t>
  </si>
  <si>
    <t>UNITÉ</t>
  </si>
  <si>
    <t>PRIX</t>
  </si>
  <si>
    <t>UNITAIRE</t>
  </si>
  <si>
    <t>MONTANT</t>
  </si>
  <si>
    <t>CALCULÉ</t>
  </si>
  <si>
    <t xml:space="preserve">QUANTITÉ </t>
  </si>
  <si>
    <t>PRÉVUE</t>
  </si>
  <si>
    <t xml:space="preserve"> </t>
  </si>
  <si>
    <t>TOTAL DE LA SOUMISSION</t>
  </si>
  <si>
    <t>RÉSUMÉ DU BORDEREAU DE SOUMISSION</t>
  </si>
  <si>
    <t>BORDEREAU DE SOUMISSION</t>
  </si>
  <si>
    <t>TPS (5%) :</t>
  </si>
  <si>
    <t>Camion 10 roues</t>
  </si>
  <si>
    <t>hre</t>
  </si>
  <si>
    <t>%</t>
  </si>
  <si>
    <t>Technicien-contremaître</t>
  </si>
  <si>
    <t>Administration</t>
  </si>
  <si>
    <t>voy</t>
  </si>
  <si>
    <t>Journalier</t>
  </si>
  <si>
    <t>unit</t>
  </si>
  <si>
    <t>1.0</t>
  </si>
  <si>
    <t>Caution</t>
  </si>
  <si>
    <t>ml</t>
  </si>
  <si>
    <t>tm</t>
  </si>
  <si>
    <t>Bassin d'égalisation avec poste de pompage</t>
  </si>
  <si>
    <t>TVQ (9,975%) :</t>
  </si>
  <si>
    <t>jour</t>
  </si>
  <si>
    <t>Électricien</t>
  </si>
  <si>
    <r>
      <t>Coude PVC DR21 45</t>
    </r>
    <r>
      <rPr>
        <sz val="9"/>
        <rFont val="Calibri"/>
        <family val="2"/>
      </rPr>
      <t>˚</t>
    </r>
    <r>
      <rPr>
        <sz val="9"/>
        <rFont val="Arial"/>
        <family val="2"/>
      </rPr>
      <t xml:space="preserve"> x 50 mm </t>
    </r>
    <r>
      <rPr>
        <sz val="9"/>
        <rFont val="Calibri"/>
        <family val="2"/>
      </rPr>
      <t>Ø</t>
    </r>
  </si>
  <si>
    <r>
      <t>Coude PVC DR21 90</t>
    </r>
    <r>
      <rPr>
        <sz val="9"/>
        <rFont val="Calibri"/>
        <family val="2"/>
      </rPr>
      <t>˚</t>
    </r>
    <r>
      <rPr>
        <sz val="9"/>
        <rFont val="Arial"/>
        <family val="2"/>
      </rPr>
      <t xml:space="preserve"> x 50 mm </t>
    </r>
    <r>
      <rPr>
        <sz val="9"/>
        <rFont val="Calibri"/>
        <family val="2"/>
      </rPr>
      <t>Ø</t>
    </r>
  </si>
  <si>
    <t>Terre végétale</t>
  </si>
  <si>
    <t>Membrane 7609</t>
  </si>
  <si>
    <t>Plombier</t>
  </si>
  <si>
    <t>Clapet anti-retour 150 mm</t>
  </si>
  <si>
    <t>Pension</t>
  </si>
  <si>
    <t>taux</t>
  </si>
  <si>
    <t>total</t>
  </si>
  <si>
    <t>semaine</t>
  </si>
  <si>
    <t>Unité</t>
  </si>
  <si>
    <t>Taux horaire</t>
  </si>
  <si>
    <t>Pelle Cat 329E</t>
  </si>
  <si>
    <t>Pelle Cat 320CLU</t>
  </si>
  <si>
    <t>Pelle Cat 315CL</t>
  </si>
  <si>
    <t>Pelle Cat 305C</t>
  </si>
  <si>
    <t>Bouteur Cat D5K</t>
  </si>
  <si>
    <t>Chargeur sur roues  IT28F</t>
  </si>
  <si>
    <t>Rouleau Dynapac</t>
  </si>
  <si>
    <t>Camion de service</t>
  </si>
  <si>
    <t>Camion contremaitre</t>
  </si>
  <si>
    <t>Plaque vibrante</t>
  </si>
  <si>
    <t>Bucheron</t>
  </si>
  <si>
    <t>Arpenteur</t>
  </si>
  <si>
    <t>Pierre MG20B</t>
  </si>
  <si>
    <t>Pierre 100-200 mm</t>
  </si>
  <si>
    <t>Pierre 200-300 mm</t>
  </si>
  <si>
    <t>Pierre CG14</t>
  </si>
  <si>
    <t>Tuff</t>
  </si>
  <si>
    <t>Terre de remblai</t>
  </si>
  <si>
    <t>Sable classe B</t>
  </si>
  <si>
    <t>Sable filtrant Enviro</t>
  </si>
  <si>
    <t>Sable filtrant Q2-r22</t>
  </si>
  <si>
    <t>Terre tamisée</t>
  </si>
  <si>
    <t>Tout-venant</t>
  </si>
  <si>
    <t>Pierre nette 20-60 mm</t>
  </si>
  <si>
    <r>
      <t>Coude NQ 75 mm 45</t>
    </r>
    <r>
      <rPr>
        <sz val="10"/>
        <rFont val="Calibri"/>
        <family val="2"/>
      </rPr>
      <t>˚</t>
    </r>
    <r>
      <rPr>
        <sz val="10"/>
        <rFont val="Arial"/>
        <family val="2"/>
      </rPr>
      <t xml:space="preserve"> </t>
    </r>
  </si>
  <si>
    <r>
      <t>Coude NQ 75 mm 22</t>
    </r>
    <r>
      <rPr>
        <sz val="10"/>
        <rFont val="Calibri"/>
        <family val="2"/>
      </rPr>
      <t>˚½</t>
    </r>
    <r>
      <rPr>
        <sz val="10"/>
        <rFont val="Arial"/>
        <family val="2"/>
      </rPr>
      <t xml:space="preserve"> </t>
    </r>
  </si>
  <si>
    <t>Té NQ 75 mm droit</t>
  </si>
  <si>
    <r>
      <t>Coude NQ 75 mm 90</t>
    </r>
    <r>
      <rPr>
        <sz val="10"/>
        <rFont val="Calibri"/>
        <family val="2"/>
      </rPr>
      <t>˚</t>
    </r>
    <r>
      <rPr>
        <sz val="10"/>
        <rFont val="Arial"/>
        <family val="2"/>
      </rPr>
      <t xml:space="preserve"> court</t>
    </r>
  </si>
  <si>
    <r>
      <t>Coude NQ 75 mm 90</t>
    </r>
    <r>
      <rPr>
        <sz val="10"/>
        <rFont val="Calibri"/>
        <family val="2"/>
      </rPr>
      <t>˚</t>
    </r>
    <r>
      <rPr>
        <sz val="10"/>
        <rFont val="Arial"/>
        <family val="2"/>
      </rPr>
      <t xml:space="preserve"> long</t>
    </r>
  </si>
  <si>
    <t xml:space="preserve">Tuyau NQ 75 mm </t>
  </si>
  <si>
    <t xml:space="preserve">Tuyau NQ 75 mm perforé </t>
  </si>
  <si>
    <r>
      <t>Coude NQ 100 mm 22</t>
    </r>
    <r>
      <rPr>
        <sz val="10"/>
        <rFont val="Calibri"/>
        <family val="2"/>
      </rPr>
      <t>˚½</t>
    </r>
    <r>
      <rPr>
        <sz val="10"/>
        <rFont val="Arial"/>
        <family val="2"/>
      </rPr>
      <t xml:space="preserve"> </t>
    </r>
  </si>
  <si>
    <r>
      <t>Coude NQ 100 mm 45</t>
    </r>
    <r>
      <rPr>
        <sz val="10"/>
        <rFont val="Calibri"/>
        <family val="2"/>
      </rPr>
      <t>˚</t>
    </r>
    <r>
      <rPr>
        <sz val="10"/>
        <rFont val="Arial"/>
        <family val="2"/>
      </rPr>
      <t xml:space="preserve"> </t>
    </r>
  </si>
  <si>
    <r>
      <t>Coude NQ 100 mm 90</t>
    </r>
    <r>
      <rPr>
        <sz val="10"/>
        <rFont val="Calibri"/>
        <family val="2"/>
      </rPr>
      <t>˚</t>
    </r>
    <r>
      <rPr>
        <sz val="10"/>
        <rFont val="Arial"/>
        <family val="2"/>
      </rPr>
      <t xml:space="preserve"> court</t>
    </r>
  </si>
  <si>
    <r>
      <t>Coude NQ 100 mm 90</t>
    </r>
    <r>
      <rPr>
        <sz val="10"/>
        <rFont val="Calibri"/>
        <family val="2"/>
      </rPr>
      <t>˚</t>
    </r>
    <r>
      <rPr>
        <sz val="10"/>
        <rFont val="Arial"/>
        <family val="2"/>
      </rPr>
      <t xml:space="preserve"> long</t>
    </r>
  </si>
  <si>
    <t>Té NQ 100 mm droit</t>
  </si>
  <si>
    <t xml:space="preserve">Tuyau NQ 100 mm </t>
  </si>
  <si>
    <t xml:space="preserve">Tuyau NQ 100 mm perforé </t>
  </si>
  <si>
    <t xml:space="preserve">Bague FxF NQ 75 mm </t>
  </si>
  <si>
    <t xml:space="preserve">Bague FxF NQ 100 mm </t>
  </si>
  <si>
    <t xml:space="preserve">Réduit FxF NQ 100-75 mm </t>
  </si>
  <si>
    <t>Transport de pelle 305</t>
  </si>
  <si>
    <t>Transport de pelle 315</t>
  </si>
  <si>
    <t>Transport de pelle 320</t>
  </si>
  <si>
    <t>Transport de pelle 329</t>
  </si>
  <si>
    <t>Transport de bouteur</t>
  </si>
  <si>
    <t>Roulotte de chantier</t>
  </si>
  <si>
    <t>mois</t>
  </si>
  <si>
    <t>Tuyau DR26 50 mm</t>
  </si>
  <si>
    <t>ÉTAPES À SUIVRE POUR CRÉER BANQUE DE DONNÉES ET L'INSÉRER DANS FEUILLE D'ESTIMÉE</t>
  </si>
  <si>
    <t>Créer la banque de donnée</t>
  </si>
  <si>
    <t>B.</t>
  </si>
  <si>
    <t>Créer nom de chaque banque de données</t>
  </si>
  <si>
    <t xml:space="preserve">1- sélectionner l'ensemble des données </t>
  </si>
  <si>
    <r>
      <t xml:space="preserve">3- appuyer sur </t>
    </r>
    <r>
      <rPr>
        <b/>
        <sz val="10"/>
        <rFont val="Arial"/>
        <family val="2"/>
      </rPr>
      <t>Enter</t>
    </r>
  </si>
  <si>
    <t>C</t>
  </si>
  <si>
    <t>Créer nom pour la liste déroulante dynamique</t>
  </si>
  <si>
    <t>3- cliquer sur Définir un nom</t>
  </si>
  <si>
    <t>Tuyau béton 300 mm Cl 3</t>
  </si>
  <si>
    <t>Tuyau béton 250 mm Cl 3</t>
  </si>
  <si>
    <t>Tuyau béton 375 mm Cl 3</t>
  </si>
  <si>
    <t>Tuyau béton 450 mm Cl 3</t>
  </si>
  <si>
    <t>Tuyau béton 525 mm Cl 3</t>
  </si>
  <si>
    <t>Tuyau béton 600 mm Cl 3</t>
  </si>
  <si>
    <t>Tuyau béton 750 mm Cl 3</t>
  </si>
  <si>
    <t>Tuyau béton 900 mm Cl 3</t>
  </si>
  <si>
    <t>Tuyau béton 1050 mm Cl 3</t>
  </si>
  <si>
    <t>Tuyau béton 1200 mm Cl 3</t>
  </si>
  <si>
    <t>Tuyau béton 1350 mm Cl 3</t>
  </si>
  <si>
    <t>Tuyau béton 1500 mm Cl 3</t>
  </si>
  <si>
    <t>Tuyau béton 250 mm Cl 4</t>
  </si>
  <si>
    <t>Tuyau béton 300 mm Cl 4</t>
  </si>
  <si>
    <t>Tuyau béton 375 mm Cl 4</t>
  </si>
  <si>
    <t>Tuyau béton 450 mm Cl 4</t>
  </si>
  <si>
    <t>Tuyau béton 525 mm Cl 4</t>
  </si>
  <si>
    <t>Tuyau béton 600 mm Cl 4</t>
  </si>
  <si>
    <t>Tuyau béton 750 mm Cl 4</t>
  </si>
  <si>
    <t>Tuyau béton 900 mm Cl 4</t>
  </si>
  <si>
    <t>Tuyau béton 1050 mm Cl 4</t>
  </si>
  <si>
    <t>Tuyau béton 1200 mm Cl 4</t>
  </si>
  <si>
    <t>Tuyau béton 1350 mm Cl 4</t>
  </si>
  <si>
    <t>Tuyau béton 1500 mm Cl 4</t>
  </si>
  <si>
    <t>Regard 1200 mm Ø</t>
  </si>
  <si>
    <t>Regard 1500 mm Ø</t>
  </si>
  <si>
    <t>Regard 1650 mm Ø</t>
  </si>
  <si>
    <t>Regard 1800 mm Ø</t>
  </si>
  <si>
    <t>Regard 2100 mm Ø</t>
  </si>
  <si>
    <t>Regard 2400 mm Ø</t>
  </si>
  <si>
    <r>
      <t xml:space="preserve">6- cliquer sur </t>
    </r>
    <r>
      <rPr>
        <b/>
        <sz val="10"/>
        <rFont val="Arial"/>
        <family val="2"/>
      </rPr>
      <t>ok</t>
    </r>
  </si>
  <si>
    <r>
      <t xml:space="preserve">5- dans </t>
    </r>
    <r>
      <rPr>
        <b/>
        <i/>
        <sz val="10"/>
        <rFont val="Arial"/>
        <family val="2"/>
      </rPr>
      <t>Fait référence à</t>
    </r>
    <r>
      <rPr>
        <sz val="10"/>
        <rFont val="Arial"/>
        <family val="2"/>
      </rPr>
      <t xml:space="preserve"> écrire après le = </t>
    </r>
    <r>
      <rPr>
        <b/>
        <sz val="10"/>
        <rFont val="Arial"/>
        <family val="2"/>
      </rPr>
      <t>decaler(</t>
    </r>
    <r>
      <rPr>
        <sz val="10"/>
        <rFont val="Arial"/>
        <family val="2"/>
      </rPr>
      <t>nom et chiffres déjà écrit</t>
    </r>
    <r>
      <rPr>
        <b/>
        <sz val="10"/>
        <rFont val="Arial"/>
        <family val="2"/>
      </rPr>
      <t>;0;0;nbval($a:$a)-1)</t>
    </r>
  </si>
  <si>
    <r>
      <t xml:space="preserve">2- cliquer sur l'onglet </t>
    </r>
    <r>
      <rPr>
        <b/>
        <i/>
        <sz val="10"/>
        <rFont val="Arial"/>
        <family val="2"/>
      </rPr>
      <t>Formules</t>
    </r>
  </si>
  <si>
    <t xml:space="preserve">A. </t>
  </si>
  <si>
    <t>Intégrer liste déroulante dans feuille de calcul (feuille d'estimée)</t>
  </si>
  <si>
    <t>D</t>
  </si>
  <si>
    <t>E</t>
  </si>
  <si>
    <t>Intégrer les taux horaires correspondants dans feuille de calcul (feuille d'estimée)</t>
  </si>
  <si>
    <t>1- placer le curseur sur la case voulue</t>
  </si>
  <si>
    <r>
      <t xml:space="preserve">2- cliquer sur l'onglet </t>
    </r>
    <r>
      <rPr>
        <b/>
        <i/>
        <sz val="10"/>
        <rFont val="Arial"/>
        <family val="2"/>
      </rPr>
      <t>Données</t>
    </r>
  </si>
  <si>
    <r>
      <t xml:space="preserve">3- cliquer sur </t>
    </r>
    <r>
      <rPr>
        <b/>
        <i/>
        <sz val="10"/>
        <rFont val="Arial"/>
        <family val="2"/>
      </rPr>
      <t>Validation de données</t>
    </r>
    <r>
      <rPr>
        <b/>
        <sz val="10"/>
        <rFont val="Arial"/>
        <family val="2"/>
      </rPr>
      <t xml:space="preserve"> </t>
    </r>
  </si>
  <si>
    <r>
      <t xml:space="preserve">4- à la case </t>
    </r>
    <r>
      <rPr>
        <b/>
        <i/>
        <sz val="10"/>
        <rFont val="Arial"/>
        <family val="2"/>
      </rPr>
      <t xml:space="preserve">Autoriser, </t>
    </r>
    <r>
      <rPr>
        <sz val="10"/>
        <rFont val="Arial"/>
        <family val="2"/>
      </rPr>
      <t xml:space="preserve">choisir </t>
    </r>
    <r>
      <rPr>
        <b/>
        <i/>
        <sz val="10"/>
        <rFont val="Arial"/>
        <family val="2"/>
      </rPr>
      <t>Liste</t>
    </r>
  </si>
  <si>
    <t>1- placer le curseur sur la cellule voulue</t>
  </si>
  <si>
    <t>1- sélectionner la première valeur (cellule) de la banque de données</t>
  </si>
  <si>
    <r>
      <t xml:space="preserve">5- dans la case </t>
    </r>
    <r>
      <rPr>
        <b/>
        <i/>
        <sz val="10"/>
        <rFont val="Arial"/>
        <family val="2"/>
      </rPr>
      <t>Source</t>
    </r>
    <r>
      <rPr>
        <sz val="10"/>
        <rFont val="Arial"/>
        <family val="2"/>
      </rPr>
      <t xml:space="preserve"> écrire </t>
    </r>
    <r>
      <rPr>
        <b/>
        <sz val="10"/>
        <rFont val="Arial"/>
        <family val="2"/>
      </rPr>
      <t>=</t>
    </r>
    <r>
      <rPr>
        <sz val="10"/>
        <rFont val="Arial"/>
        <family val="2"/>
      </rPr>
      <t xml:space="preserve"> puis appuyer sur </t>
    </r>
    <r>
      <rPr>
        <b/>
        <sz val="10"/>
        <rFont val="Arial"/>
        <family val="2"/>
      </rPr>
      <t>F3</t>
    </r>
    <r>
      <rPr>
        <sz val="10"/>
        <rFont val="Arial"/>
        <family val="2"/>
      </rPr>
      <t xml:space="preserve"> choisir un nom en lettres </t>
    </r>
    <r>
      <rPr>
        <b/>
        <sz val="10"/>
        <rFont val="Arial"/>
        <family val="2"/>
      </rPr>
      <t>minuscules</t>
    </r>
    <r>
      <rPr>
        <sz val="10"/>
        <rFont val="Arial"/>
        <family val="2"/>
      </rPr>
      <t xml:space="preserve"> pour la sélection </t>
    </r>
    <r>
      <rPr>
        <i/>
        <u/>
        <sz val="10"/>
        <rFont val="Arial"/>
        <family val="2"/>
      </rPr>
      <t/>
    </r>
  </si>
  <si>
    <r>
      <t xml:space="preserve">4- à la case </t>
    </r>
    <r>
      <rPr>
        <b/>
        <sz val="10"/>
        <rFont val="Arial"/>
        <family val="2"/>
      </rPr>
      <t>Nom</t>
    </r>
    <r>
      <rPr>
        <sz val="10"/>
        <rFont val="Arial"/>
        <family val="2"/>
      </rPr>
      <t xml:space="preserve"> écrire un nom en lettres </t>
    </r>
    <r>
      <rPr>
        <b/>
        <u/>
        <sz val="10"/>
        <rFont val="Arial"/>
        <family val="2"/>
      </rPr>
      <t>minuscules</t>
    </r>
  </si>
  <si>
    <r>
      <t xml:space="preserve">2- dans </t>
    </r>
    <r>
      <rPr>
        <b/>
        <i/>
        <sz val="10"/>
        <rFont val="Arial"/>
        <family val="2"/>
      </rPr>
      <t>Zone nom</t>
    </r>
    <r>
      <rPr>
        <sz val="10"/>
        <rFont val="Arial"/>
        <family val="2"/>
      </rPr>
      <t xml:space="preserve">, écrire un nom en lettres </t>
    </r>
    <r>
      <rPr>
        <b/>
        <u/>
        <sz val="10"/>
        <rFont val="Arial"/>
        <family val="2"/>
      </rPr>
      <t>majuscules</t>
    </r>
    <r>
      <rPr>
        <sz val="10"/>
        <rFont val="Arial"/>
        <family val="2"/>
      </rPr>
      <t xml:space="preserve"> pour la sélection </t>
    </r>
    <r>
      <rPr>
        <i/>
        <u/>
        <sz val="10"/>
        <rFont val="Arial"/>
        <family val="2"/>
      </rPr>
      <t/>
    </r>
  </si>
  <si>
    <r>
      <t xml:space="preserve">2- écrire </t>
    </r>
    <r>
      <rPr>
        <b/>
        <sz val="10"/>
        <rFont val="Arial"/>
        <family val="2"/>
      </rPr>
      <t>recherchev(</t>
    </r>
    <r>
      <rPr>
        <sz val="8"/>
        <rFont val="Arial"/>
        <family val="2"/>
      </rPr>
      <t>cliquer sur la cellule du nom de la valeur voulue</t>
    </r>
    <r>
      <rPr>
        <b/>
        <sz val="10"/>
        <rFont val="Arial"/>
        <family val="2"/>
      </rPr>
      <t>;</t>
    </r>
    <r>
      <rPr>
        <sz val="8"/>
        <rFont val="Arial"/>
        <family val="2"/>
      </rPr>
      <t>appuyer sur</t>
    </r>
    <r>
      <rPr>
        <sz val="10"/>
        <rFont val="Arial"/>
        <family val="2"/>
      </rPr>
      <t xml:space="preserve"> </t>
    </r>
    <r>
      <rPr>
        <b/>
        <sz val="10"/>
        <rFont val="Arial"/>
        <family val="2"/>
      </rPr>
      <t xml:space="preserve">F3 </t>
    </r>
    <r>
      <rPr>
        <sz val="8"/>
        <rFont val="Arial"/>
        <family val="2"/>
      </rPr>
      <t xml:space="preserve">(choisir nom en </t>
    </r>
    <r>
      <rPr>
        <b/>
        <u/>
        <sz val="8"/>
        <rFont val="Arial"/>
        <family val="2"/>
      </rPr>
      <t>majuscule</t>
    </r>
    <r>
      <rPr>
        <sz val="8"/>
        <rFont val="Arial"/>
        <family val="2"/>
      </rPr>
      <t>)</t>
    </r>
    <r>
      <rPr>
        <b/>
        <sz val="10"/>
        <rFont val="Arial"/>
        <family val="2"/>
      </rPr>
      <t>;3;faux)</t>
    </r>
  </si>
  <si>
    <t>diamètre</t>
  </si>
  <si>
    <r>
      <t>m</t>
    </r>
    <r>
      <rPr>
        <b/>
        <sz val="10"/>
        <rFont val="Calibri"/>
        <family val="2"/>
      </rPr>
      <t>³</t>
    </r>
  </si>
  <si>
    <t>Conduites</t>
  </si>
  <si>
    <t>Regards-puisards</t>
  </si>
  <si>
    <t>longueur</t>
  </si>
  <si>
    <r>
      <t>m</t>
    </r>
    <r>
      <rPr>
        <b/>
        <sz val="10"/>
        <rFont val="Calibri"/>
        <family val="2"/>
      </rPr>
      <t>³ total</t>
    </r>
  </si>
  <si>
    <t>CG14</t>
  </si>
  <si>
    <t>hauteur</t>
  </si>
  <si>
    <t>Tuyau DR28 150 m</t>
  </si>
  <si>
    <t>Tuyau DR35 150 m</t>
  </si>
  <si>
    <t>Total</t>
  </si>
  <si>
    <t>unité</t>
  </si>
  <si>
    <t>prix unit</t>
  </si>
  <si>
    <t>quantité</t>
  </si>
  <si>
    <t>Granulats</t>
  </si>
  <si>
    <t>Résumé des quantités</t>
  </si>
  <si>
    <t>Coude DR-35 300 mm ø x 45</t>
  </si>
  <si>
    <t xml:space="preserve">Manchon DR-35 200 mm ø </t>
  </si>
  <si>
    <t>Latéral SDR 125 mm ø</t>
  </si>
  <si>
    <t>Coude SDR 125 mm x 22½ deg</t>
  </si>
  <si>
    <t>Manchon SDR 125 mm ø  sans stopper</t>
  </si>
  <si>
    <t xml:space="preserve">Bouchon mâle SDR 125 mm ø </t>
  </si>
  <si>
    <t>Coude SDR 150 mm x 22½ deg</t>
  </si>
  <si>
    <t>Coude SDR 150 mm x 45 deg</t>
  </si>
  <si>
    <t>Système de distribution septique MEI</t>
  </si>
  <si>
    <t>Piège à matières grasses</t>
  </si>
  <si>
    <t>Signalisation</t>
  </si>
  <si>
    <t>Tuyau DR35 200 m</t>
  </si>
  <si>
    <t>Transport de tuyau/ regard/puisard</t>
  </si>
  <si>
    <t>Gazon par plaque incl. tv 100 mm épaiss</t>
  </si>
  <si>
    <r>
      <t>m</t>
    </r>
    <r>
      <rPr>
        <sz val="10"/>
        <rFont val="Calibri"/>
        <family val="2"/>
      </rPr>
      <t>²</t>
    </r>
  </si>
  <si>
    <t>Station de pompage</t>
  </si>
  <si>
    <t>Tuyau DR28 100 m</t>
  </si>
  <si>
    <t>Transport de chargeur sur roues</t>
  </si>
  <si>
    <t>Arbre</t>
  </si>
  <si>
    <t>Haie d'arbre</t>
  </si>
  <si>
    <t>Coude SDR 100 mm x 22½ deg</t>
  </si>
  <si>
    <t xml:space="preserve">Té SDR-28 200 mm -100 mm ø </t>
  </si>
  <si>
    <t xml:space="preserve">Réduit FxF SDR28 150-100 mm </t>
  </si>
  <si>
    <t xml:space="preserve">Réduit FxF SDR28 125-100 mm </t>
  </si>
  <si>
    <r>
      <t>Tridon PVC -PVC 100 mm</t>
    </r>
    <r>
      <rPr>
        <sz val="10"/>
        <rFont val="Calibri"/>
        <family val="2"/>
      </rPr>
      <t>Ø</t>
    </r>
  </si>
  <si>
    <r>
      <t>Tridon PVC -PVC 150-100 mm</t>
    </r>
    <r>
      <rPr>
        <sz val="10"/>
        <rFont val="Calibri"/>
        <family val="2"/>
      </rPr>
      <t>Ø</t>
    </r>
  </si>
  <si>
    <t>Bois 50 x 89 x 2400 mm</t>
  </si>
  <si>
    <t xml:space="preserve">Manchon w/stopper SDR28 100 mm </t>
  </si>
  <si>
    <t xml:space="preserve">Manchon SDR28 100 mm </t>
  </si>
  <si>
    <t xml:space="preserve">Bouchon mâle SDR 100 mm ø </t>
  </si>
  <si>
    <t>Membrane TEX-O-FLEX 4012</t>
  </si>
  <si>
    <t>Membrane 7612</t>
  </si>
  <si>
    <t>Perforation béton</t>
  </si>
  <si>
    <t>Cadre, couv,ajust C-50MS(10"), C50M (Duct30½), CG-30,5C (6")</t>
  </si>
  <si>
    <r>
      <t xml:space="preserve">Insert-a-Tee 200 mm </t>
    </r>
    <r>
      <rPr>
        <sz val="9"/>
        <rFont val="Calibri"/>
        <family val="2"/>
      </rPr>
      <t>Ø</t>
    </r>
    <r>
      <rPr>
        <sz val="9"/>
        <rFont val="Arial"/>
        <family val="2"/>
      </rPr>
      <t xml:space="preserve"> sur regard</t>
    </r>
  </si>
  <si>
    <t>Latéral SDR 100 mm ø</t>
  </si>
  <si>
    <t xml:space="preserve">Coude DR-35 300 mm ø x 22˚½ </t>
  </si>
  <si>
    <t>Coude DR-35 200 mm ø x 45</t>
  </si>
  <si>
    <t xml:space="preserve">Coude DR-35 200 mm ø x 22˚½ </t>
  </si>
  <si>
    <t>Inspection et essais regards</t>
  </si>
  <si>
    <t>Inspection et essais conduites sanitaires</t>
  </si>
  <si>
    <t>Fosse septique béton FSM-22000</t>
  </si>
  <si>
    <t>Poteau électrique</t>
  </si>
  <si>
    <t>HYDRO-QUÉBEC (raccordement)</t>
  </si>
  <si>
    <t>Chambre de répartition</t>
  </si>
  <si>
    <t>forfait</t>
  </si>
  <si>
    <t>Électricien (forfait)</t>
  </si>
  <si>
    <t>Sanitaires</t>
  </si>
  <si>
    <t>Béton</t>
  </si>
  <si>
    <t>Système d'ancrage pour fosse en fibre de verre</t>
  </si>
  <si>
    <t>Fosse septique en fibre de verre FSM-2000F</t>
  </si>
  <si>
    <t>Transport de fosses</t>
  </si>
  <si>
    <t>Regard RS-1 900 mm Ø</t>
  </si>
  <si>
    <t>Regard RS-2 900 mm Ø</t>
  </si>
  <si>
    <t>Regard RS-3 900 mm Ø</t>
  </si>
  <si>
    <t>Regard RS-4 900 mm Ø</t>
  </si>
  <si>
    <t>Regard RS-5 900 mm Ø</t>
  </si>
  <si>
    <t>Regard RS-6 900 mm Ø</t>
  </si>
  <si>
    <t>Emco</t>
  </si>
  <si>
    <t>Date</t>
  </si>
  <si>
    <t>Endroit</t>
  </si>
  <si>
    <t>Projet</t>
  </si>
  <si>
    <t>avant  h</t>
  </si>
  <si>
    <t>Données</t>
  </si>
  <si>
    <t>Onglet</t>
  </si>
  <si>
    <t>Nom général onglet</t>
  </si>
  <si>
    <t>Nom général</t>
  </si>
  <si>
    <t>Sous-total des articles 1.0 à 1.0 :</t>
  </si>
  <si>
    <t>Résumé du Sanitaire</t>
  </si>
  <si>
    <t>MA_MFC</t>
  </si>
  <si>
    <t>Arrêt bordure 20 mm</t>
  </si>
  <si>
    <t>Arrêt bordure 25 mm</t>
  </si>
  <si>
    <t>Arrêt bordure 38 mm</t>
  </si>
  <si>
    <t>Arrêt bordure 50 mm</t>
  </si>
  <si>
    <t>Arrêt corporation 20 mm</t>
  </si>
  <si>
    <t>Arrêt corporation 25 mm</t>
  </si>
  <si>
    <t>Arrêt corporation 38 mm</t>
  </si>
  <si>
    <t>Arrêt corporation 50 mm</t>
  </si>
  <si>
    <t>Boîte de service 20 mm, 2,4 m</t>
  </si>
  <si>
    <t>Boîte de service 50 mm, 2,4 m</t>
  </si>
  <si>
    <t>Cadre et grille de puisard standard</t>
  </si>
  <si>
    <t xml:space="preserve">Coude DR-35 250 mm ø x 22˚½ </t>
  </si>
  <si>
    <t>Coude DR-35 250 mm ø x 45</t>
  </si>
  <si>
    <t>Déblai</t>
  </si>
  <si>
    <t>Drain agricole 150 mm perforé</t>
  </si>
  <si>
    <t xml:space="preserve">Manchon DR-35 250 mm ø </t>
  </si>
  <si>
    <t>Manchon SDR 150 mm ø  sans stopper</t>
  </si>
  <si>
    <t>Membrane 7607</t>
  </si>
  <si>
    <t>Pierre MG20 MTQ livrée</t>
  </si>
  <si>
    <t>Pierre MG56 MTQ livrée</t>
  </si>
  <si>
    <t>Pierre nette 20-25 mm livrée</t>
  </si>
  <si>
    <r>
      <t xml:space="preserve">Puisard 600 mm </t>
    </r>
    <r>
      <rPr>
        <sz val="10"/>
        <rFont val="Calibri"/>
        <family val="2"/>
      </rPr>
      <t>Ø x 1,83 mm</t>
    </r>
  </si>
  <si>
    <t>Sable classe A, CG14, MG112 livré</t>
  </si>
  <si>
    <t>Sellette 150 x 38 mm 2616DB</t>
  </si>
  <si>
    <t>Sellette 200 x 50 mm 2616DB</t>
  </si>
  <si>
    <t xml:space="preserve">Té DR-35 200 mm  150 mm ø </t>
  </si>
  <si>
    <t xml:space="preserve">Té DR-35 300-200 mm ø </t>
  </si>
  <si>
    <t xml:space="preserve">Té DR-35 300-250 mm ø </t>
  </si>
  <si>
    <t>Tige de boîte de service s/s 1,2 m de haut</t>
  </si>
  <si>
    <t>Trappe à anneau</t>
  </si>
  <si>
    <t>Tuyau cuivre k mou 38 mm</t>
  </si>
  <si>
    <t>pied</t>
  </si>
  <si>
    <t>Tuyau cuivre k mou 50 mm</t>
  </si>
  <si>
    <t>Tuyau DR35 250 m</t>
  </si>
  <si>
    <t>Structures de rues</t>
  </si>
  <si>
    <t>Phase</t>
  </si>
  <si>
    <r>
      <t>Surface (m</t>
    </r>
    <r>
      <rPr>
        <b/>
        <sz val="10"/>
        <rFont val="Calibri"/>
        <family val="2"/>
      </rPr>
      <t>²</t>
    </r>
    <r>
      <rPr>
        <b/>
        <sz val="10"/>
        <rFont val="Arial"/>
        <family val="2"/>
      </rPr>
      <t>)</t>
    </r>
  </si>
  <si>
    <t>épaisseur</t>
  </si>
  <si>
    <t>#  voy 10 roues</t>
  </si>
  <si>
    <t>MG112</t>
  </si>
  <si>
    <t>Total MG112:</t>
  </si>
  <si>
    <t>Prix/tm</t>
  </si>
  <si>
    <t xml:space="preserve">Total  </t>
  </si>
  <si>
    <t>Zone 1</t>
  </si>
  <si>
    <t>Zone 2</t>
  </si>
  <si>
    <t>Zone 3</t>
  </si>
  <si>
    <t>Zone 4</t>
  </si>
  <si>
    <t>EXCAVATION:</t>
  </si>
  <si>
    <t>Excavation terre végétale 12" (300 mm) épaiss</t>
  </si>
  <si>
    <t>Longueur(')</t>
  </si>
  <si>
    <t>largeur(')</t>
  </si>
  <si>
    <t>hauteur (')</t>
  </si>
  <si>
    <r>
      <t>Total pi</t>
    </r>
    <r>
      <rPr>
        <b/>
        <vertAlign val="superscript"/>
        <sz val="11"/>
        <color theme="1"/>
        <rFont val="Calibri"/>
        <family val="2"/>
        <scheme val="minor"/>
      </rPr>
      <t>3</t>
    </r>
  </si>
  <si>
    <r>
      <t>Total v</t>
    </r>
    <r>
      <rPr>
        <b/>
        <vertAlign val="superscript"/>
        <sz val="11"/>
        <color theme="1"/>
        <rFont val="Calibri"/>
        <family val="2"/>
        <scheme val="minor"/>
      </rPr>
      <t>3</t>
    </r>
  </si>
  <si>
    <t>Longueur(m)</t>
  </si>
  <si>
    <t>largeur(m)</t>
  </si>
  <si>
    <t>hauteur (m)</t>
  </si>
  <si>
    <r>
      <t>Total m</t>
    </r>
    <r>
      <rPr>
        <b/>
        <vertAlign val="superscript"/>
        <sz val="11"/>
        <color theme="1"/>
        <rFont val="Calibri"/>
        <family val="2"/>
        <scheme val="minor"/>
      </rPr>
      <t>3</t>
    </r>
  </si>
  <si>
    <t>Foisonnement</t>
  </si>
  <si>
    <t>x 10%</t>
  </si>
  <si>
    <t>Camion 10 roues:</t>
  </si>
  <si>
    <t xml:space="preserve"> Excavation murs fondation (pente 1/1) après 4' (1200 mm)</t>
  </si>
  <si>
    <t>Murs</t>
  </si>
  <si>
    <t>triangle * 2 (')</t>
  </si>
  <si>
    <t>Excavation intérieur sous future dalle béton 12" (300 mm) épaiss</t>
  </si>
  <si>
    <t>REMBLAI CLASSE A:</t>
  </si>
  <si>
    <t>Remblai des murs de fondation classe A</t>
  </si>
  <si>
    <t>triangle (')</t>
  </si>
  <si>
    <t xml:space="preserve">Remblai MG20  (sous la dalle) moyenne de 12" (300 mm) </t>
  </si>
  <si>
    <t>épaisseur (')</t>
  </si>
  <si>
    <t>Sous dalle</t>
  </si>
  <si>
    <t>Pierre nette sur drain fondation</t>
  </si>
  <si>
    <t>Excavation stationnement 33" (825 mm) épaiss</t>
  </si>
  <si>
    <t>Remblai stationnement MG112- 24" (600 mm) épaiss</t>
  </si>
  <si>
    <t>Remblai stationnement MG56-9" (225 mm) épaiss</t>
  </si>
  <si>
    <t>Remblai stationnement MG20-6" (150 mm) épaiss</t>
  </si>
  <si>
    <r>
      <t>241, 14e Avenue, La Guadeloupe, G0M 1G0</t>
    </r>
    <r>
      <rPr>
        <sz val="9"/>
        <color indexed="10"/>
        <rFont val="Calibri"/>
        <family val="2"/>
      </rPr>
      <t xml:space="preserve"> </t>
    </r>
  </si>
  <si>
    <t xml:space="preserve">            Tél: 418-459-6966 Fax: 418- 459-3881 </t>
  </si>
  <si>
    <t>           Courriel: l.rondeaucp1@gmail.com</t>
  </si>
  <si>
    <t>Cell.: 418-814-9557</t>
  </si>
  <si>
    <t>Équipements</t>
  </si>
  <si>
    <t>Profit+Administration</t>
  </si>
  <si>
    <t xml:space="preserve">241, 14e Avenue, La Guadeloupe, G0M 1G0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</si>
</sst>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 * #,##0.00_)\ _$_ ;_ * \(#,##0.00\)\ _$_ ;_ * &quot;-&quot;??_)\ _$_ ;_ @_ "/>
    <numFmt numFmtId="165" formatCode="_-* #,##0.00\ &quot;$&quot;_-;\-* #,##0.00\ &quot;$&quot;_-;_-* &quot;-&quot;??\ &quot;$&quot;_-;_-@_-"/>
    <numFmt numFmtId="166" formatCode="d\ mmmm\ yyyy"/>
    <numFmt numFmtId="167" formatCode="#,##0.00\ &quot;$&quot;"/>
    <numFmt numFmtId="168" formatCode="#,##0\ &quot;$&quot;"/>
    <numFmt numFmtId="169" formatCode="0.0"/>
    <numFmt numFmtId="170" formatCode="_ * #,##0_)\ _$_ ;_ * \(#,##0\)\ _$_ ;_ * &quot;-&quot;??_)\ _$_ ;_ @_ "/>
  </numFmts>
  <fonts count="32">
    <font>
      <sz val="10"/>
      <name val="Arial"/>
    </font>
    <font>
      <sz val="10"/>
      <name val="Arial"/>
      <family val="2"/>
    </font>
    <font>
      <sz val="9"/>
      <name val="Arial"/>
      <family val="2"/>
    </font>
    <font>
      <b/>
      <u/>
      <sz val="9"/>
      <name val="Arial"/>
      <family val="2"/>
    </font>
    <font>
      <b/>
      <sz val="9"/>
      <name val="Arial"/>
      <family val="2"/>
    </font>
    <font>
      <b/>
      <sz val="9"/>
      <name val="Arial"/>
      <family val="2"/>
    </font>
    <font>
      <b/>
      <u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9"/>
      <name val="Calibri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Calibri"/>
      <family val="2"/>
    </font>
    <font>
      <u/>
      <sz val="10"/>
      <name val="Arial"/>
      <family val="2"/>
    </font>
    <font>
      <b/>
      <u/>
      <sz val="10"/>
      <name val="Arial"/>
      <family val="2"/>
    </font>
    <font>
      <b/>
      <i/>
      <u/>
      <sz val="10"/>
      <name val="Arial"/>
      <family val="2"/>
    </font>
    <font>
      <b/>
      <i/>
      <sz val="10"/>
      <name val="Arial"/>
      <family val="2"/>
    </font>
    <font>
      <sz val="8"/>
      <name val="Arial"/>
      <family val="2"/>
    </font>
    <font>
      <i/>
      <u/>
      <sz val="10"/>
      <name val="Arial"/>
      <family val="2"/>
    </font>
    <font>
      <b/>
      <u/>
      <sz val="8"/>
      <name val="Arial"/>
      <family val="2"/>
    </font>
    <font>
      <b/>
      <u/>
      <sz val="10"/>
      <name val="Franklin Gothic Demi"/>
      <family val="2"/>
    </font>
    <font>
      <b/>
      <sz val="10"/>
      <name val="Calibri"/>
      <family val="2"/>
    </font>
    <font>
      <b/>
      <sz val="12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b/>
      <u/>
      <sz val="11"/>
      <color theme="1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  <font>
      <b/>
      <sz val="9"/>
      <color rgb="FFC00000"/>
      <name val="Calibri"/>
      <family val="2"/>
      <scheme val="minor"/>
    </font>
    <font>
      <sz val="9"/>
      <color indexed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2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thin">
        <color indexed="64"/>
      </bottom>
      <diagonal/>
    </border>
    <border>
      <left/>
      <right style="double">
        <color auto="1"/>
      </right>
      <top/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25" fillId="0" borderId="0" applyFont="0" applyFill="0" applyBorder="0" applyAlignment="0" applyProtection="0"/>
    <xf numFmtId="0" fontId="1" fillId="0" borderId="0"/>
  </cellStyleXfs>
  <cellXfs count="262">
    <xf numFmtId="0" fontId="0" fillId="0" borderId="0" xfId="0"/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3" fillId="0" borderId="0" xfId="0" applyFont="1" applyBorder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2" fillId="0" borderId="0" xfId="0" applyFont="1" applyBorder="1" applyProtection="1"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Border="1" applyAlignment="1" applyProtection="1">
      <alignment horizontal="right"/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left"/>
      <protection locked="0"/>
    </xf>
    <xf numFmtId="0" fontId="2" fillId="0" borderId="0" xfId="0" applyFont="1" applyBorder="1" applyAlignment="1" applyProtection="1">
      <alignment horizontal="left"/>
      <protection locked="0"/>
    </xf>
    <xf numFmtId="0" fontId="5" fillId="0" borderId="0" xfId="0" applyFont="1" applyBorder="1"/>
    <xf numFmtId="0" fontId="5" fillId="0" borderId="0" xfId="0" applyFont="1" applyBorder="1" applyAlignment="1" applyProtection="1">
      <alignment horizontal="left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Protection="1">
      <protection locked="0"/>
    </xf>
    <xf numFmtId="0" fontId="2" fillId="0" borderId="1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4" fillId="0" borderId="0" xfId="0" applyFont="1" applyBorder="1" applyProtection="1">
      <protection locked="0"/>
    </xf>
    <xf numFmtId="167" fontId="2" fillId="0" borderId="0" xfId="1" applyNumberFormat="1" applyFont="1" applyBorder="1" applyAlignment="1" applyProtection="1">
      <alignment horizontal="right"/>
      <protection locked="0"/>
    </xf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1" xfId="0" applyFont="1" applyBorder="1" applyAlignment="1" applyProtection="1">
      <alignment horizontal="left"/>
      <protection locked="0"/>
    </xf>
    <xf numFmtId="0" fontId="2" fillId="0" borderId="1" xfId="0" applyFont="1" applyBorder="1"/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wrapText="1"/>
    </xf>
    <xf numFmtId="0" fontId="5" fillId="0" borderId="0" xfId="0" applyFont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7" fontId="2" fillId="0" borderId="0" xfId="0" applyNumberFormat="1" applyFont="1" applyBorder="1" applyAlignment="1" applyProtection="1">
      <alignment horizontal="right"/>
      <protection locked="0"/>
    </xf>
    <xf numFmtId="0" fontId="2" fillId="0" borderId="0" xfId="0" applyFont="1" applyFill="1" applyBorder="1" applyProtection="1"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center" wrapText="1"/>
    </xf>
    <xf numFmtId="167" fontId="2" fillId="0" borderId="0" xfId="0" applyNumberFormat="1" applyFont="1" applyBorder="1"/>
    <xf numFmtId="0" fontId="6" fillId="0" borderId="0" xfId="0" applyFont="1" applyFill="1" applyBorder="1" applyProtection="1">
      <protection locked="0"/>
    </xf>
    <xf numFmtId="0" fontId="3" fillId="0" borderId="0" xfId="0" applyFont="1" applyFill="1" applyBorder="1" applyProtection="1">
      <protection locked="0"/>
    </xf>
    <xf numFmtId="0" fontId="6" fillId="0" borderId="0" xfId="0" applyFont="1" applyBorder="1" applyAlignment="1" applyProtection="1">
      <alignment horizontal="left"/>
      <protection locked="0"/>
    </xf>
    <xf numFmtId="167" fontId="7" fillId="0" borderId="0" xfId="0" applyNumberFormat="1" applyFont="1" applyBorder="1" applyAlignment="1" applyProtection="1">
      <alignment horizontal="right"/>
      <protection locked="0"/>
    </xf>
    <xf numFmtId="0" fontId="7" fillId="0" borderId="0" xfId="0" applyFont="1" applyBorder="1" applyAlignment="1" applyProtection="1">
      <alignment horizontal="left"/>
      <protection locked="0"/>
    </xf>
    <xf numFmtId="168" fontId="7" fillId="0" borderId="0" xfId="0" applyNumberFormat="1" applyFont="1" applyBorder="1" applyProtection="1">
      <protection locked="0"/>
    </xf>
    <xf numFmtId="168" fontId="7" fillId="0" borderId="0" xfId="0" applyNumberFormat="1" applyFont="1" applyBorder="1" applyAlignment="1" applyProtection="1">
      <alignment horizontal="left"/>
      <protection locked="0"/>
    </xf>
    <xf numFmtId="168" fontId="4" fillId="0" borderId="0" xfId="0" applyNumberFormat="1" applyFont="1" applyBorder="1" applyAlignment="1" applyProtection="1">
      <alignment horizontal="left"/>
      <protection locked="0"/>
    </xf>
    <xf numFmtId="168" fontId="2" fillId="0" borderId="0" xfId="0" applyNumberFormat="1" applyFont="1" applyBorder="1" applyProtection="1">
      <protection locked="0"/>
    </xf>
    <xf numFmtId="168" fontId="4" fillId="0" borderId="0" xfId="0" applyNumberFormat="1" applyFont="1" applyBorder="1" applyAlignment="1" applyProtection="1">
      <alignment horizontal="right"/>
      <protection locked="0"/>
    </xf>
    <xf numFmtId="168" fontId="2" fillId="0" borderId="0" xfId="1" applyNumberFormat="1" applyFont="1" applyBorder="1" applyAlignment="1" applyProtection="1">
      <alignment horizontal="right"/>
      <protection locked="0"/>
    </xf>
    <xf numFmtId="168" fontId="5" fillId="0" borderId="0" xfId="0" applyNumberFormat="1" applyFont="1" applyFill="1" applyBorder="1" applyProtection="1">
      <protection locked="0"/>
    </xf>
    <xf numFmtId="168" fontId="7" fillId="0" borderId="0" xfId="1" applyNumberFormat="1" applyFont="1" applyBorder="1" applyAlignment="1" applyProtection="1">
      <alignment horizontal="right"/>
      <protection locked="0"/>
    </xf>
    <xf numFmtId="168" fontId="2" fillId="0" borderId="0" xfId="0" applyNumberFormat="1" applyFont="1" applyFill="1" applyBorder="1" applyProtection="1">
      <protection locked="0"/>
    </xf>
    <xf numFmtId="168" fontId="7" fillId="0" borderId="0" xfId="0" applyNumberFormat="1" applyFont="1" applyBorder="1" applyAlignment="1" applyProtection="1">
      <alignment horizontal="right"/>
      <protection locked="0"/>
    </xf>
    <xf numFmtId="0" fontId="7" fillId="0" borderId="0" xfId="0" applyFont="1" applyBorder="1" applyProtection="1">
      <protection locked="0"/>
    </xf>
    <xf numFmtId="0" fontId="7" fillId="0" borderId="0" xfId="0" applyFont="1" applyBorder="1"/>
    <xf numFmtId="168" fontId="4" fillId="0" borderId="0" xfId="1" applyNumberFormat="1" applyFont="1" applyFill="1" applyBorder="1" applyAlignment="1" applyProtection="1">
      <alignment horizontal="right"/>
      <protection locked="0"/>
    </xf>
    <xf numFmtId="0" fontId="2" fillId="0" borderId="0" xfId="0" applyFont="1" applyBorder="1" applyAlignment="1">
      <alignment horizontal="left"/>
    </xf>
    <xf numFmtId="167" fontId="7" fillId="0" borderId="0" xfId="0" applyNumberFormat="1" applyFont="1" applyBorder="1" applyAlignment="1">
      <alignment horizontal="left"/>
    </xf>
    <xf numFmtId="168" fontId="7" fillId="0" borderId="0" xfId="0" applyNumberFormat="1" applyFont="1" applyBorder="1" applyAlignment="1">
      <alignment horizontal="left"/>
    </xf>
    <xf numFmtId="0" fontId="4" fillId="0" borderId="0" xfId="0" applyFont="1" applyBorder="1" applyAlignment="1" applyProtection="1">
      <alignment horizontal="center"/>
      <protection locked="0"/>
    </xf>
    <xf numFmtId="0" fontId="4" fillId="0" borderId="2" xfId="0" applyFont="1" applyBorder="1" applyAlignment="1" applyProtection="1">
      <alignment horizontal="center"/>
      <protection locked="0"/>
    </xf>
    <xf numFmtId="0" fontId="1" fillId="0" borderId="0" xfId="0" applyFont="1"/>
    <xf numFmtId="0" fontId="3" fillId="0" borderId="1" xfId="0" applyFont="1" applyBorder="1" applyAlignment="1" applyProtection="1">
      <alignment horizontal="center"/>
      <protection locked="0"/>
    </xf>
    <xf numFmtId="167" fontId="7" fillId="0" borderId="0" xfId="0" applyNumberFormat="1" applyFont="1" applyBorder="1" applyAlignment="1" applyProtection="1">
      <alignment horizontal="center"/>
      <protection locked="0"/>
    </xf>
    <xf numFmtId="168" fontId="7" fillId="0" borderId="0" xfId="0" applyNumberFormat="1" applyFont="1" applyBorder="1" applyAlignment="1" applyProtection="1">
      <alignment horizontal="center"/>
      <protection locked="0"/>
    </xf>
    <xf numFmtId="168" fontId="2" fillId="0" borderId="0" xfId="0" applyNumberFormat="1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  <protection locked="0"/>
    </xf>
    <xf numFmtId="165" fontId="7" fillId="0" borderId="0" xfId="1" applyFont="1" applyBorder="1" applyAlignment="1" applyProtection="1">
      <alignment horizontal="center"/>
      <protection locked="0"/>
    </xf>
    <xf numFmtId="9" fontId="2" fillId="0" borderId="0" xfId="2" applyFont="1" applyBorder="1" applyAlignment="1" applyProtection="1">
      <alignment horizontal="center"/>
      <protection locked="0"/>
    </xf>
    <xf numFmtId="165" fontId="4" fillId="0" borderId="2" xfId="1" applyFont="1" applyBorder="1" applyAlignment="1" applyProtection="1">
      <alignment horizontal="right"/>
      <protection locked="0"/>
    </xf>
    <xf numFmtId="165" fontId="7" fillId="0" borderId="0" xfId="1" applyFont="1" applyBorder="1" applyAlignment="1" applyProtection="1">
      <alignment horizontal="right"/>
      <protection locked="0"/>
    </xf>
    <xf numFmtId="165" fontId="9" fillId="0" borderId="0" xfId="1" applyFont="1" applyBorder="1" applyAlignment="1" applyProtection="1">
      <alignment horizontal="right"/>
      <protection locked="0"/>
    </xf>
    <xf numFmtId="0" fontId="4" fillId="2" borderId="0" xfId="0" applyFont="1" applyFill="1" applyBorder="1" applyAlignment="1" applyProtection="1">
      <alignment horizontal="center"/>
      <protection locked="0"/>
    </xf>
    <xf numFmtId="0" fontId="4" fillId="2" borderId="0" xfId="0" applyFont="1" applyFill="1" applyBorder="1" applyProtection="1">
      <protection locked="0"/>
    </xf>
    <xf numFmtId="0" fontId="3" fillId="2" borderId="0" xfId="0" applyFont="1" applyFill="1" applyBorder="1" applyAlignment="1" applyProtection="1">
      <alignment horizontal="left"/>
      <protection locked="0"/>
    </xf>
    <xf numFmtId="0" fontId="2" fillId="2" borderId="0" xfId="0" applyFont="1" applyFill="1" applyBorder="1" applyProtection="1">
      <protection locked="0"/>
    </xf>
    <xf numFmtId="167" fontId="3" fillId="2" borderId="0" xfId="0" applyNumberFormat="1" applyFont="1" applyFill="1" applyBorder="1" applyAlignment="1" applyProtection="1">
      <alignment horizontal="right"/>
      <protection locked="0"/>
    </xf>
    <xf numFmtId="167" fontId="4" fillId="2" borderId="0" xfId="0" applyNumberFormat="1" applyFont="1" applyFill="1" applyBorder="1" applyAlignment="1" applyProtection="1">
      <alignment horizontal="right"/>
      <protection locked="0"/>
    </xf>
    <xf numFmtId="0" fontId="0" fillId="0" borderId="0" xfId="0" applyAlignment="1">
      <alignment horizontal="center"/>
    </xf>
    <xf numFmtId="165" fontId="0" fillId="0" borderId="0" xfId="1" applyFont="1" applyAlignment="1">
      <alignment horizontal="center"/>
    </xf>
    <xf numFmtId="169" fontId="0" fillId="0" borderId="0" xfId="0" applyNumberFormat="1"/>
    <xf numFmtId="0" fontId="11" fillId="0" borderId="0" xfId="0" applyFont="1" applyAlignment="1">
      <alignment horizontal="center"/>
    </xf>
    <xf numFmtId="10" fontId="2" fillId="0" borderId="0" xfId="0" applyNumberFormat="1" applyFont="1" applyBorder="1"/>
    <xf numFmtId="167" fontId="0" fillId="0" borderId="0" xfId="0" applyNumberFormat="1"/>
    <xf numFmtId="0" fontId="4" fillId="0" borderId="0" xfId="0" applyFont="1" applyAlignment="1">
      <alignment horizontal="center" vertical="center" wrapText="1"/>
    </xf>
    <xf numFmtId="167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9" fontId="2" fillId="0" borderId="0" xfId="0" applyNumberFormat="1" applyFont="1" applyBorder="1" applyAlignment="1" applyProtection="1">
      <alignment horizontal="center"/>
      <protection locked="0"/>
    </xf>
    <xf numFmtId="0" fontId="14" fillId="0" borderId="0" xfId="0" applyFont="1"/>
    <xf numFmtId="0" fontId="15" fillId="0" borderId="0" xfId="0" applyFont="1"/>
    <xf numFmtId="0" fontId="11" fillId="0" borderId="0" xfId="0" applyFont="1"/>
    <xf numFmtId="0" fontId="16" fillId="0" borderId="0" xfId="0" applyFont="1"/>
    <xf numFmtId="0" fontId="12" fillId="0" borderId="4" xfId="0" applyFont="1" applyFill="1" applyBorder="1" applyAlignment="1">
      <alignment horizontal="center"/>
    </xf>
    <xf numFmtId="167" fontId="12" fillId="0" borderId="5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1" fillId="0" borderId="4" xfId="0" applyFont="1" applyFill="1" applyBorder="1" applyAlignment="1">
      <alignment horizontal="center"/>
    </xf>
    <xf numFmtId="167" fontId="0" fillId="0" borderId="5" xfId="0" applyNumberFormat="1" applyFill="1" applyBorder="1" applyAlignment="1">
      <alignment horizontal="center"/>
    </xf>
    <xf numFmtId="167" fontId="0" fillId="0" borderId="5" xfId="1" applyNumberFormat="1" applyFon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9" fontId="0" fillId="0" borderId="5" xfId="2" applyFont="1" applyFill="1" applyBorder="1" applyAlignment="1">
      <alignment horizontal="center"/>
    </xf>
    <xf numFmtId="10" fontId="0" fillId="0" borderId="5" xfId="2" applyNumberFormat="1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4" fillId="0" borderId="0" xfId="0" applyFont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left"/>
      <protection locked="0"/>
    </xf>
    <xf numFmtId="0" fontId="1" fillId="0" borderId="0" xfId="0" applyFont="1" applyFill="1" applyBorder="1"/>
    <xf numFmtId="167" fontId="11" fillId="0" borderId="0" xfId="0" applyNumberFormat="1" applyFont="1" applyAlignment="1">
      <alignment horizontal="center"/>
    </xf>
    <xf numFmtId="167" fontId="0" fillId="0" borderId="0" xfId="0" applyNumberFormat="1" applyAlignment="1">
      <alignment horizontal="center"/>
    </xf>
    <xf numFmtId="167" fontId="0" fillId="0" borderId="0" xfId="0" applyNumberFormat="1" applyBorder="1" applyAlignment="1">
      <alignment horizontal="center"/>
    </xf>
    <xf numFmtId="0" fontId="4" fillId="2" borderId="2" xfId="0" applyFont="1" applyFill="1" applyBorder="1" applyAlignment="1" applyProtection="1">
      <alignment horizontal="center"/>
      <protection locked="0"/>
    </xf>
    <xf numFmtId="0" fontId="2" fillId="2" borderId="6" xfId="0" applyFont="1" applyFill="1" applyBorder="1"/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4" fillId="2" borderId="8" xfId="0" applyFont="1" applyFill="1" applyBorder="1" applyAlignment="1" applyProtection="1">
      <alignment horizontal="center"/>
      <protection locked="0"/>
    </xf>
    <xf numFmtId="0" fontId="1" fillId="6" borderId="0" xfId="0" applyFont="1" applyFill="1"/>
    <xf numFmtId="167" fontId="0" fillId="6" borderId="0" xfId="0" applyNumberFormat="1" applyFill="1" applyAlignment="1">
      <alignment horizontal="center"/>
    </xf>
    <xf numFmtId="0" fontId="0" fillId="0" borderId="0" xfId="0" applyBorder="1"/>
    <xf numFmtId="0" fontId="1" fillId="7" borderId="0" xfId="0" applyFont="1" applyFill="1"/>
    <xf numFmtId="167" fontId="0" fillId="7" borderId="0" xfId="0" applyNumberFormat="1" applyFill="1" applyAlignment="1">
      <alignment horizontal="center"/>
    </xf>
    <xf numFmtId="0" fontId="1" fillId="5" borderId="0" xfId="0" applyFont="1" applyFill="1"/>
    <xf numFmtId="167" fontId="0" fillId="5" borderId="0" xfId="0" applyNumberFormat="1" applyFill="1" applyAlignment="1">
      <alignment horizontal="center"/>
    </xf>
    <xf numFmtId="0" fontId="2" fillId="2" borderId="2" xfId="0" applyFont="1" applyFill="1" applyBorder="1"/>
    <xf numFmtId="0" fontId="4" fillId="2" borderId="2" xfId="0" applyFont="1" applyFill="1" applyBorder="1" applyProtection="1">
      <protection locked="0"/>
    </xf>
    <xf numFmtId="0" fontId="2" fillId="2" borderId="2" xfId="0" applyFont="1" applyFill="1" applyBorder="1" applyProtection="1">
      <protection locked="0"/>
    </xf>
    <xf numFmtId="0" fontId="3" fillId="0" borderId="0" xfId="0" applyFont="1" applyBorder="1" applyAlignment="1" applyProtection="1">
      <protection locked="0"/>
    </xf>
    <xf numFmtId="0" fontId="1" fillId="3" borderId="4" xfId="0" applyFont="1" applyFill="1" applyBorder="1" applyAlignment="1">
      <alignment horizontal="center"/>
    </xf>
    <xf numFmtId="167" fontId="0" fillId="3" borderId="5" xfId="1" applyNumberFormat="1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167" fontId="0" fillId="8" borderId="5" xfId="1" applyNumberFormat="1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167" fontId="0" fillId="4" borderId="5" xfId="1" applyNumberFormat="1" applyFont="1" applyFill="1" applyBorder="1" applyAlignment="1">
      <alignment horizontal="center"/>
    </xf>
    <xf numFmtId="167" fontId="0" fillId="3" borderId="5" xfId="0" applyNumberFormat="1" applyFill="1" applyBorder="1" applyAlignment="1">
      <alignment horizontal="center"/>
    </xf>
    <xf numFmtId="0" fontId="4" fillId="0" borderId="0" xfId="0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center"/>
    </xf>
    <xf numFmtId="0" fontId="2" fillId="0" borderId="0" xfId="0" applyFont="1" applyBorder="1" applyProtection="1"/>
    <xf numFmtId="166" fontId="4" fillId="0" borderId="0" xfId="0" applyNumberFormat="1" applyFont="1" applyAlignment="1" applyProtection="1">
      <alignment horizontal="right" vertical="center"/>
    </xf>
    <xf numFmtId="166" fontId="5" fillId="0" borderId="0" xfId="0" applyNumberFormat="1" applyFont="1" applyAlignment="1" applyProtection="1">
      <alignment horizontal="right" vertical="center"/>
    </xf>
    <xf numFmtId="0" fontId="2" fillId="0" borderId="1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center"/>
    </xf>
    <xf numFmtId="0" fontId="2" fillId="0" borderId="2" xfId="0" applyFont="1" applyBorder="1" applyAlignment="1" applyProtection="1">
      <alignment horizontal="left"/>
    </xf>
    <xf numFmtId="0" fontId="4" fillId="0" borderId="1" xfId="0" applyFont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/>
    </xf>
    <xf numFmtId="0" fontId="2" fillId="0" borderId="2" xfId="0" applyFont="1" applyBorder="1" applyAlignment="1" applyProtection="1">
      <alignment horizontal="center" vertical="center"/>
    </xf>
    <xf numFmtId="0" fontId="2" fillId="0" borderId="0" xfId="0" applyFont="1" applyProtection="1"/>
    <xf numFmtId="0" fontId="1" fillId="9" borderId="4" xfId="0" applyFont="1" applyFill="1" applyBorder="1" applyAlignment="1">
      <alignment horizontal="center"/>
    </xf>
    <xf numFmtId="167" fontId="0" fillId="9" borderId="5" xfId="0" applyNumberFormat="1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167" fontId="0" fillId="0" borderId="2" xfId="0" applyNumberFormat="1" applyBorder="1" applyAlignment="1">
      <alignment horizontal="center"/>
    </xf>
    <xf numFmtId="0" fontId="11" fillId="0" borderId="2" xfId="0" applyFont="1" applyBorder="1"/>
    <xf numFmtId="0" fontId="3" fillId="0" borderId="0" xfId="0" applyFont="1" applyBorder="1" applyAlignment="1" applyProtection="1">
      <alignment horizontal="left"/>
    </xf>
    <xf numFmtId="166" fontId="5" fillId="0" borderId="0" xfId="0" applyNumberFormat="1" applyFont="1" applyAlignment="1">
      <alignment horizontal="right" vertical="center"/>
    </xf>
    <xf numFmtId="167" fontId="3" fillId="0" borderId="0" xfId="0" applyNumberFormat="1" applyFont="1" applyBorder="1" applyAlignment="1" applyProtection="1">
      <alignment horizontal="right"/>
    </xf>
    <xf numFmtId="167" fontId="4" fillId="0" borderId="0" xfId="0" applyNumberFormat="1" applyFont="1" applyBorder="1" applyAlignment="1" applyProtection="1">
      <alignment horizontal="right"/>
    </xf>
    <xf numFmtId="167" fontId="4" fillId="0" borderId="2" xfId="0" applyNumberFormat="1" applyFont="1" applyBorder="1" applyAlignment="1" applyProtection="1">
      <alignment horizontal="right"/>
    </xf>
    <xf numFmtId="0" fontId="23" fillId="0" borderId="0" xfId="0" applyFont="1" applyAlignment="1"/>
    <xf numFmtId="165" fontId="4" fillId="0" borderId="3" xfId="1" applyFont="1" applyBorder="1" applyAlignment="1" applyProtection="1">
      <alignment horizontal="right"/>
    </xf>
    <xf numFmtId="165" fontId="7" fillId="0" borderId="2" xfId="1" applyFont="1" applyBorder="1" applyAlignment="1" applyProtection="1">
      <alignment horizontal="right"/>
    </xf>
    <xf numFmtId="165" fontId="24" fillId="0" borderId="3" xfId="1" applyFont="1" applyBorder="1" applyAlignment="1" applyProtection="1">
      <alignment horizontal="right"/>
    </xf>
    <xf numFmtId="0" fontId="0" fillId="0" borderId="0" xfId="0" applyAlignment="1">
      <alignment horizontal="center"/>
    </xf>
    <xf numFmtId="0" fontId="0" fillId="5" borderId="0" xfId="0" applyFill="1"/>
    <xf numFmtId="0" fontId="0" fillId="8" borderId="0" xfId="0" applyFill="1"/>
    <xf numFmtId="0" fontId="0" fillId="3" borderId="0" xfId="0" applyFill="1"/>
    <xf numFmtId="0" fontId="0" fillId="4" borderId="0" xfId="0" applyFill="1"/>
    <xf numFmtId="165" fontId="4" fillId="0" borderId="0" xfId="1" applyFont="1" applyBorder="1" applyAlignment="1" applyProtection="1">
      <alignment horizontal="right"/>
      <protection locked="0"/>
    </xf>
    <xf numFmtId="0" fontId="0" fillId="0" borderId="0" xfId="0" applyAlignment="1">
      <alignment horizontal="center"/>
    </xf>
    <xf numFmtId="167" fontId="2" fillId="0" borderId="0" xfId="0" applyNumberFormat="1" applyFont="1" applyBorder="1" applyAlignment="1" applyProtection="1">
      <alignment horizontal="center"/>
    </xf>
    <xf numFmtId="10" fontId="2" fillId="0" borderId="0" xfId="0" applyNumberFormat="1" applyFont="1" applyBorder="1" applyAlignment="1" applyProtection="1">
      <alignment horizontal="center"/>
    </xf>
    <xf numFmtId="167" fontId="2" fillId="0" borderId="0" xfId="0" applyNumberFormat="1" applyFont="1" applyBorder="1" applyAlignment="1" applyProtection="1">
      <alignment horizontal="center"/>
      <protection locked="0"/>
    </xf>
    <xf numFmtId="167" fontId="2" fillId="0" borderId="9" xfId="0" applyNumberFormat="1" applyFont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9" borderId="4" xfId="0" applyFill="1" applyBorder="1" applyAlignment="1">
      <alignment horizontal="center"/>
    </xf>
    <xf numFmtId="0" fontId="18" fillId="5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/>
    </xf>
    <xf numFmtId="0" fontId="18" fillId="0" borderId="4" xfId="0" applyFont="1" applyFill="1" applyBorder="1" applyAlignment="1">
      <alignment horizontal="center"/>
    </xf>
    <xf numFmtId="0" fontId="1" fillId="0" borderId="4" xfId="0" applyFont="1" applyBorder="1" applyAlignment="1" applyProtection="1">
      <alignment horizontal="center"/>
      <protection locked="0"/>
    </xf>
    <xf numFmtId="0" fontId="2" fillId="0" borderId="4" xfId="0" applyFont="1" applyFill="1" applyBorder="1" applyAlignment="1" applyProtection="1">
      <alignment horizontal="center"/>
      <protection locked="0"/>
    </xf>
    <xf numFmtId="0" fontId="2" fillId="5" borderId="4" xfId="0" applyFont="1" applyFill="1" applyBorder="1" applyAlignment="1" applyProtection="1">
      <alignment horizontal="center"/>
      <protection locked="0"/>
    </xf>
    <xf numFmtId="0" fontId="1" fillId="5" borderId="4" xfId="0" applyFont="1" applyFill="1" applyBorder="1" applyAlignment="1" applyProtection="1">
      <alignment horizontal="center"/>
      <protection locked="0"/>
    </xf>
    <xf numFmtId="0" fontId="1" fillId="0" borderId="4" xfId="0" applyFont="1" applyFill="1" applyBorder="1" applyAlignment="1" applyProtection="1">
      <alignment horizontal="center"/>
      <protection locked="0"/>
    </xf>
    <xf numFmtId="0" fontId="1" fillId="0" borderId="0" xfId="4"/>
    <xf numFmtId="0" fontId="11" fillId="0" borderId="10" xfId="4" applyFont="1" applyBorder="1" applyAlignment="1">
      <alignment horizontal="center"/>
    </xf>
    <xf numFmtId="0" fontId="11" fillId="0" borderId="9" xfId="4" applyFont="1" applyBorder="1" applyAlignment="1">
      <alignment horizontal="center"/>
    </xf>
    <xf numFmtId="0" fontId="27" fillId="0" borderId="9" xfId="4" quotePrefix="1" applyFont="1" applyBorder="1" applyAlignment="1">
      <alignment horizontal="center"/>
    </xf>
    <xf numFmtId="0" fontId="11" fillId="0" borderId="11" xfId="4" applyFont="1" applyBorder="1" applyAlignment="1">
      <alignment horizontal="center"/>
    </xf>
    <xf numFmtId="0" fontId="11" fillId="0" borderId="0" xfId="4" applyFont="1" applyFill="1" applyAlignment="1">
      <alignment horizontal="center"/>
    </xf>
    <xf numFmtId="0" fontId="1" fillId="0" borderId="12" xfId="4" applyBorder="1"/>
    <xf numFmtId="0" fontId="1" fillId="0" borderId="0" xfId="4" applyBorder="1"/>
    <xf numFmtId="0" fontId="1" fillId="0" borderId="13" xfId="4" applyBorder="1"/>
    <xf numFmtId="0" fontId="1" fillId="0" borderId="0" xfId="4" applyFill="1"/>
    <xf numFmtId="0" fontId="11" fillId="0" borderId="12" xfId="4" applyFont="1" applyBorder="1" applyAlignment="1">
      <alignment horizontal="center"/>
    </xf>
    <xf numFmtId="0" fontId="1" fillId="0" borderId="0" xfId="4" applyFont="1" applyBorder="1" applyAlignment="1">
      <alignment horizontal="center"/>
    </xf>
    <xf numFmtId="0" fontId="1" fillId="0" borderId="0" xfId="4" applyBorder="1" applyAlignment="1">
      <alignment horizontal="center"/>
    </xf>
    <xf numFmtId="169" fontId="1" fillId="0" borderId="0" xfId="4" applyNumberFormat="1" applyBorder="1" applyAlignment="1">
      <alignment horizontal="center"/>
    </xf>
    <xf numFmtId="169" fontId="1" fillId="0" borderId="13" xfId="4" applyNumberFormat="1" applyBorder="1" applyAlignment="1">
      <alignment horizontal="center"/>
    </xf>
    <xf numFmtId="169" fontId="11" fillId="0" borderId="0" xfId="4" applyNumberFormat="1" applyFont="1" applyFill="1" applyAlignment="1">
      <alignment horizontal="center" vertical="center"/>
    </xf>
    <xf numFmtId="0" fontId="1" fillId="0" borderId="12" xfId="4" applyBorder="1" applyAlignment="1">
      <alignment horizontal="center"/>
    </xf>
    <xf numFmtId="0" fontId="1" fillId="0" borderId="13" xfId="4" applyBorder="1" applyAlignment="1">
      <alignment horizontal="center"/>
    </xf>
    <xf numFmtId="0" fontId="11" fillId="0" borderId="0" xfId="4" applyFont="1" applyFill="1"/>
    <xf numFmtId="0" fontId="1" fillId="0" borderId="14" xfId="4" applyBorder="1" applyAlignment="1">
      <alignment horizontal="center"/>
    </xf>
    <xf numFmtId="0" fontId="1" fillId="0" borderId="2" xfId="4" applyBorder="1" applyAlignment="1">
      <alignment horizontal="center"/>
    </xf>
    <xf numFmtId="0" fontId="1" fillId="0" borderId="15" xfId="4" applyBorder="1" applyAlignment="1">
      <alignment horizontal="center"/>
    </xf>
    <xf numFmtId="0" fontId="11" fillId="11" borderId="0" xfId="4" applyFont="1" applyFill="1" applyBorder="1" applyAlignment="1">
      <alignment horizontal="center"/>
    </xf>
    <xf numFmtId="1" fontId="11" fillId="11" borderId="13" xfId="4" applyNumberFormat="1" applyFont="1" applyFill="1" applyBorder="1" applyAlignment="1">
      <alignment horizontal="center"/>
    </xf>
    <xf numFmtId="1" fontId="11" fillId="0" borderId="0" xfId="4" applyNumberFormat="1" applyFont="1" applyBorder="1" applyAlignment="1">
      <alignment horizontal="center"/>
    </xf>
    <xf numFmtId="0" fontId="11" fillId="0" borderId="0" xfId="4" applyFont="1" applyBorder="1" applyAlignment="1">
      <alignment horizontal="left"/>
    </xf>
    <xf numFmtId="0" fontId="1" fillId="0" borderId="16" xfId="4" applyBorder="1" applyAlignment="1">
      <alignment horizontal="center"/>
    </xf>
    <xf numFmtId="0" fontId="1" fillId="0" borderId="3" xfId="4" applyBorder="1" applyAlignment="1">
      <alignment horizontal="center"/>
    </xf>
    <xf numFmtId="0" fontId="1" fillId="0" borderId="17" xfId="4" applyBorder="1" applyAlignment="1">
      <alignment horizontal="center"/>
    </xf>
    <xf numFmtId="0" fontId="28" fillId="0" borderId="0" xfId="0" applyFont="1"/>
    <xf numFmtId="0" fontId="28" fillId="10" borderId="0" xfId="0" applyFont="1" applyFill="1"/>
    <xf numFmtId="0" fontId="0" fillId="10" borderId="0" xfId="0" applyFill="1" applyAlignment="1">
      <alignment horizontal="center"/>
    </xf>
    <xf numFmtId="0" fontId="26" fillId="0" borderId="18" xfId="0" applyFont="1" applyBorder="1"/>
    <xf numFmtId="0" fontId="0" fillId="0" borderId="18" xfId="0" applyBorder="1" applyAlignment="1">
      <alignment horizontal="center"/>
    </xf>
    <xf numFmtId="0" fontId="26" fillId="0" borderId="18" xfId="0" applyFont="1" applyBorder="1" applyAlignment="1">
      <alignment horizontal="center"/>
    </xf>
    <xf numFmtId="0" fontId="0" fillId="0" borderId="19" xfId="0" applyBorder="1"/>
    <xf numFmtId="0" fontId="0" fillId="0" borderId="19" xfId="0" applyBorder="1" applyAlignment="1">
      <alignment horizontal="center"/>
    </xf>
    <xf numFmtId="170" fontId="26" fillId="0" borderId="19" xfId="3" applyNumberFormat="1" applyFont="1" applyBorder="1" applyAlignment="1"/>
    <xf numFmtId="1" fontId="26" fillId="0" borderId="19" xfId="3" applyNumberFormat="1" applyFont="1" applyBorder="1" applyAlignment="1">
      <alignment horizontal="center"/>
    </xf>
    <xf numFmtId="164" fontId="0" fillId="0" borderId="19" xfId="3" applyFont="1" applyBorder="1" applyAlignment="1">
      <alignment horizontal="center"/>
    </xf>
    <xf numFmtId="170" fontId="26" fillId="0" borderId="19" xfId="3" applyNumberFormat="1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" fontId="26" fillId="0" borderId="1" xfId="0" applyNumberFormat="1" applyFont="1" applyBorder="1" applyAlignment="1">
      <alignment horizontal="center"/>
    </xf>
    <xf numFmtId="170" fontId="26" fillId="0" borderId="1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64" fontId="26" fillId="0" borderId="0" xfId="0" applyNumberFormat="1" applyFont="1" applyBorder="1" applyAlignment="1">
      <alignment horizontal="center"/>
    </xf>
    <xf numFmtId="170" fontId="26" fillId="0" borderId="20" xfId="0" applyNumberFormat="1" applyFont="1" applyBorder="1" applyAlignment="1">
      <alignment horizontal="center"/>
    </xf>
    <xf numFmtId="0" fontId="0" fillId="0" borderId="0" xfId="0" applyFill="1" applyBorder="1"/>
    <xf numFmtId="170" fontId="26" fillId="0" borderId="0" xfId="0" applyNumberFormat="1" applyFont="1" applyFill="1" applyAlignment="1">
      <alignment horizontal="center"/>
    </xf>
    <xf numFmtId="0" fontId="26" fillId="0" borderId="0" xfId="0" applyFont="1"/>
    <xf numFmtId="170" fontId="26" fillId="0" borderId="0" xfId="3" applyNumberFormat="1" applyFont="1" applyBorder="1" applyAlignment="1">
      <alignment horizontal="center"/>
    </xf>
    <xf numFmtId="0" fontId="0" fillId="0" borderId="0" xfId="0" applyFill="1"/>
    <xf numFmtId="0" fontId="28" fillId="3" borderId="0" xfId="0" applyFont="1" applyFill="1"/>
    <xf numFmtId="0" fontId="0" fillId="3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1" fontId="26" fillId="0" borderId="0" xfId="0" applyNumberFormat="1" applyFont="1" applyFill="1" applyBorder="1" applyAlignment="1">
      <alignment horizontal="center"/>
    </xf>
    <xf numFmtId="170" fontId="26" fillId="0" borderId="0" xfId="3" applyNumberFormat="1" applyFont="1" applyFill="1" applyBorder="1" applyAlignment="1">
      <alignment horizontal="center"/>
    </xf>
    <xf numFmtId="0" fontId="26" fillId="0" borderId="18" xfId="0" applyFont="1" applyFill="1" applyBorder="1"/>
    <xf numFmtId="0" fontId="0" fillId="0" borderId="18" xfId="0" applyFill="1" applyBorder="1" applyAlignment="1">
      <alignment horizontal="center"/>
    </xf>
    <xf numFmtId="0" fontId="26" fillId="0" borderId="18" xfId="0" applyFont="1" applyFill="1" applyBorder="1" applyAlignment="1">
      <alignment horizontal="center"/>
    </xf>
    <xf numFmtId="0" fontId="0" fillId="0" borderId="19" xfId="0" applyFill="1" applyBorder="1"/>
    <xf numFmtId="0" fontId="0" fillId="0" borderId="19" xfId="0" applyFill="1" applyBorder="1" applyAlignment="1">
      <alignment horizontal="center"/>
    </xf>
    <xf numFmtId="1" fontId="26" fillId="0" borderId="19" xfId="0" applyNumberFormat="1" applyFont="1" applyFill="1" applyBorder="1" applyAlignment="1">
      <alignment horizontal="center"/>
    </xf>
    <xf numFmtId="164" fontId="0" fillId="0" borderId="19" xfId="3" applyFont="1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" fontId="0" fillId="0" borderId="0" xfId="0" applyNumberFormat="1" applyFill="1" applyAlignment="1">
      <alignment horizontal="center"/>
    </xf>
    <xf numFmtId="0" fontId="28" fillId="12" borderId="0" xfId="0" applyFont="1" applyFill="1"/>
    <xf numFmtId="0" fontId="0" fillId="12" borderId="0" xfId="0" applyFill="1" applyAlignment="1">
      <alignment horizontal="center"/>
    </xf>
    <xf numFmtId="0" fontId="30" fillId="0" borderId="0" xfId="0" applyFont="1" applyAlignment="1">
      <alignment horizontal="center"/>
    </xf>
    <xf numFmtId="10" fontId="0" fillId="0" borderId="5" xfId="0" applyNumberFormat="1" applyFill="1" applyBorder="1" applyAlignment="1">
      <alignment horizontal="center"/>
    </xf>
    <xf numFmtId="0" fontId="3" fillId="0" borderId="0" xfId="0" applyFont="1" applyBorder="1" applyAlignment="1" applyProtection="1">
      <alignment horizontal="left"/>
      <protection locked="0"/>
    </xf>
    <xf numFmtId="0" fontId="30" fillId="0" borderId="0" xfId="0" applyFont="1" applyAlignment="1">
      <alignment horizontal="center"/>
    </xf>
    <xf numFmtId="0" fontId="3" fillId="0" borderId="0" xfId="0" applyFont="1" applyBorder="1" applyAlignment="1" applyProtection="1">
      <alignment horizontal="left"/>
      <protection locked="0"/>
    </xf>
    <xf numFmtId="0" fontId="30" fillId="0" borderId="0" xfId="0" applyFont="1" applyAlignment="1">
      <alignment horizontal="center" vertical="center"/>
    </xf>
    <xf numFmtId="0" fontId="30" fillId="0" borderId="0" xfId="0" applyFont="1" applyAlignment="1">
      <alignment horizontal="center"/>
    </xf>
    <xf numFmtId="0" fontId="3" fillId="0" borderId="0" xfId="0" applyFont="1" applyBorder="1" applyAlignment="1" applyProtection="1">
      <alignment horizontal="left"/>
      <protection locked="0"/>
    </xf>
    <xf numFmtId="166" fontId="5" fillId="0" borderId="0" xfId="0" applyNumberFormat="1" applyFont="1" applyAlignment="1">
      <alignment horizontal="right" vertical="center"/>
    </xf>
    <xf numFmtId="0" fontId="3" fillId="0" borderId="0" xfId="0" applyFont="1" applyBorder="1" applyAlignment="1" applyProtection="1">
      <alignment horizontal="left"/>
    </xf>
    <xf numFmtId="0" fontId="2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5" fillId="0" borderId="0" xfId="0" applyFont="1" applyAlignment="1">
      <alignment horizontal="center"/>
    </xf>
    <xf numFmtId="0" fontId="15" fillId="0" borderId="0" xfId="4" applyFont="1" applyAlignment="1">
      <alignment horizontal="center"/>
    </xf>
    <xf numFmtId="0" fontId="21" fillId="0" borderId="0" xfId="0" applyFont="1" applyAlignment="1">
      <alignment horizontal="center"/>
    </xf>
    <xf numFmtId="0" fontId="0" fillId="0" borderId="0" xfId="0" applyBorder="1" applyAlignment="1">
      <alignment horizontal="center"/>
    </xf>
  </cellXfs>
  <cellStyles count="5">
    <cellStyle name="Milliers" xfId="3" builtinId="3"/>
    <cellStyle name="Monétaire" xfId="1" builtinId="4"/>
    <cellStyle name="Normal" xfId="0" builtinId="0"/>
    <cellStyle name="Normal 2" xfId="4"/>
    <cellStyle name="Pourcentage" xfId="2" builtinId="5"/>
  </cellStyles>
  <dxfs count="41">
    <dxf>
      <fill>
        <patternFill>
          <bgColor theme="8"/>
        </patternFill>
      </fill>
    </dxf>
    <dxf>
      <fill>
        <patternFill>
          <bgColor theme="8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  <border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bottom style="thin">
          <color auto="1"/>
        </bottom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  <dxf>
      <fill>
        <patternFill>
          <bgColor theme="8"/>
        </patternFill>
      </fill>
    </dxf>
    <dxf>
      <fill>
        <patternFill>
          <bgColor theme="8"/>
        </patternFill>
      </fill>
    </dxf>
    <dxf>
      <fill>
        <patternFill>
          <bgColor theme="8"/>
        </patternFill>
      </fill>
    </dxf>
    <dxf>
      <fill>
        <patternFill>
          <bgColor theme="8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66675</xdr:rowOff>
    </xdr:from>
    <xdr:to>
      <xdr:col>3</xdr:col>
      <xdr:colOff>1878330</xdr:colOff>
      <xdr:row>5</xdr:row>
      <xdr:rowOff>119755</xdr:rowOff>
    </xdr:to>
    <xdr:pic>
      <xdr:nvPicPr>
        <xdr:cNvPr id="2" name="Image 1" descr="FRANCOIS066-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150" y="66675"/>
          <a:ext cx="2402205" cy="8150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66675</xdr:rowOff>
    </xdr:from>
    <xdr:to>
      <xdr:col>3</xdr:col>
      <xdr:colOff>1878330</xdr:colOff>
      <xdr:row>5</xdr:row>
      <xdr:rowOff>119755</xdr:rowOff>
    </xdr:to>
    <xdr:pic>
      <xdr:nvPicPr>
        <xdr:cNvPr id="2" name="Image 1" descr="FRANCOIS066-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7150" y="66675"/>
          <a:ext cx="2402205" cy="8150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419100</xdr:colOff>
      <xdr:row>98</xdr:row>
      <xdr:rowOff>95250</xdr:rowOff>
    </xdr:from>
    <xdr:to>
      <xdr:col>13</xdr:col>
      <xdr:colOff>600075</xdr:colOff>
      <xdr:row>109</xdr:row>
      <xdr:rowOff>19050</xdr:rowOff>
    </xdr:to>
    <xdr:sp macro="" textlink="">
      <xdr:nvSpPr>
        <xdr:cNvPr id="3" name="ZoneTexte 2"/>
        <xdr:cNvSpPr txBox="1"/>
      </xdr:nvSpPr>
      <xdr:spPr>
        <a:xfrm>
          <a:off x="6800850" y="14897100"/>
          <a:ext cx="2095500" cy="1600200"/>
        </a:xfrm>
        <a:prstGeom prst="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Bonjour, est-t-il possible de créer une macro </a:t>
          </a:r>
          <a:r>
            <a:rPr lang="fr-CA" sz="1100" b="1"/>
            <a:t>(bouton)</a:t>
          </a:r>
          <a:r>
            <a:rPr lang="fr-CA" sz="1100"/>
            <a:t>pour copier le </a:t>
          </a:r>
          <a:r>
            <a:rPr lang="fr-CA" sz="1100" b="1"/>
            <a:t>tableau</a:t>
          </a:r>
          <a:r>
            <a:rPr lang="fr-CA" sz="1100"/>
            <a:t> des ligne </a:t>
          </a:r>
          <a:r>
            <a:rPr lang="fr-CA" sz="1100" u="sng"/>
            <a:t>1 à 11</a:t>
          </a:r>
          <a:r>
            <a:rPr lang="fr-CA" sz="1100"/>
            <a:t> de la feuille "macro" dans ma</a:t>
          </a:r>
          <a:r>
            <a:rPr lang="fr-CA" sz="1100" baseline="0"/>
            <a:t> feuille "estimation" ?    </a:t>
          </a:r>
          <a:r>
            <a:rPr lang="fr-CA" sz="1100" b="1" baseline="0"/>
            <a:t>En gros je voudrais que quand jappuie sur un bouton, ce tableau s'insere a la ligne que j'aurais choisi.</a:t>
          </a:r>
        </a:p>
        <a:p>
          <a:pPr algn="ctr"/>
          <a:r>
            <a:rPr lang="fr-CA" sz="1100" b="1" baseline="0"/>
            <a:t>Merci :)</a:t>
          </a:r>
        </a:p>
      </xdr:txBody>
    </xdr:sp>
    <xdr:clientData/>
  </xdr:twoCellAnchor>
  <xdr:twoCellAnchor>
    <xdr:from>
      <xdr:col>8</xdr:col>
      <xdr:colOff>76201</xdr:colOff>
      <xdr:row>97</xdr:row>
      <xdr:rowOff>1</xdr:rowOff>
    </xdr:from>
    <xdr:to>
      <xdr:col>9</xdr:col>
      <xdr:colOff>638176</xdr:colOff>
      <xdr:row>112</xdr:row>
      <xdr:rowOff>133351</xdr:rowOff>
    </xdr:to>
    <xdr:sp macro="" textlink="">
      <xdr:nvSpPr>
        <xdr:cNvPr id="4" name="Flèche vers le bas 3"/>
        <xdr:cNvSpPr/>
      </xdr:nvSpPr>
      <xdr:spPr bwMode="auto">
        <a:xfrm>
          <a:off x="5267326" y="14649451"/>
          <a:ext cx="685800" cy="2419350"/>
        </a:xfrm>
        <a:prstGeom prst="downArrow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CA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257175</xdr:colOff>
          <xdr:row>13</xdr:row>
          <xdr:rowOff>152400</xdr:rowOff>
        </xdr:from>
        <xdr:to>
          <xdr:col>11</xdr:col>
          <xdr:colOff>466725</xdr:colOff>
          <xdr:row>17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Transfert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907"/>
  <sheetViews>
    <sheetView workbookViewId="0">
      <selection activeCell="D20" sqref="D20"/>
    </sheetView>
  </sheetViews>
  <sheetFormatPr baseColWidth="10" defaultRowHeight="12.75"/>
  <cols>
    <col min="1" max="1" width="2.140625" customWidth="1"/>
    <col min="2" max="2" width="4.7109375" customWidth="1"/>
    <col min="3" max="3" width="1.85546875" customWidth="1"/>
    <col min="4" max="4" width="43.28515625" customWidth="1"/>
    <col min="5" max="5" width="6.42578125" customWidth="1"/>
    <col min="6" max="6" width="7.140625" customWidth="1"/>
    <col min="7" max="7" width="1.85546875" customWidth="1"/>
    <col min="8" max="8" width="10.42578125" customWidth="1"/>
    <col min="9" max="9" width="1.85546875" customWidth="1"/>
    <col min="10" max="10" width="14.7109375" customWidth="1"/>
    <col min="11" max="11" width="1.28515625" customWidth="1"/>
    <col min="12" max="12" width="16" customWidth="1"/>
  </cols>
  <sheetData>
    <row r="1" spans="1:12">
      <c r="A1" s="20"/>
      <c r="B1" s="21"/>
      <c r="C1" s="20"/>
      <c r="D1" s="20"/>
      <c r="E1" s="20"/>
      <c r="F1" s="21"/>
      <c r="G1" s="21"/>
      <c r="H1" s="251" t="s">
        <v>316</v>
      </c>
      <c r="I1" s="251"/>
      <c r="J1" s="251"/>
      <c r="K1" s="251"/>
      <c r="L1" s="251"/>
    </row>
    <row r="2" spans="1:12">
      <c r="A2" s="20"/>
      <c r="B2" s="21"/>
      <c r="C2" s="20"/>
      <c r="D2" s="20"/>
      <c r="E2" s="20"/>
      <c r="F2" s="21"/>
      <c r="G2" s="21"/>
      <c r="H2" s="252" t="s">
        <v>311</v>
      </c>
      <c r="I2" s="252"/>
      <c r="J2" s="252"/>
      <c r="K2" s="252"/>
      <c r="L2" s="252"/>
    </row>
    <row r="3" spans="1:12">
      <c r="A3" s="20"/>
      <c r="B3" s="21"/>
      <c r="C3" s="20"/>
      <c r="D3" s="20"/>
      <c r="E3" s="20"/>
      <c r="F3" s="21"/>
      <c r="G3" s="21"/>
      <c r="H3" s="252" t="s">
        <v>312</v>
      </c>
      <c r="I3" s="252"/>
      <c r="J3" s="252"/>
      <c r="K3" s="252"/>
      <c r="L3" s="252"/>
    </row>
    <row r="4" spans="1:12">
      <c r="A4" s="20"/>
      <c r="B4" s="21"/>
      <c r="C4" s="20"/>
      <c r="D4" s="20"/>
      <c r="E4" s="20"/>
      <c r="F4" s="21"/>
      <c r="G4" s="21"/>
      <c r="H4" s="252" t="s">
        <v>313</v>
      </c>
      <c r="I4" s="252"/>
      <c r="J4" s="252"/>
      <c r="K4" s="252"/>
      <c r="L4" s="252"/>
    </row>
    <row r="5" spans="1:12">
      <c r="A5" s="20"/>
      <c r="B5" s="21"/>
      <c r="C5" s="20"/>
      <c r="D5" s="20"/>
      <c r="E5" s="20"/>
      <c r="F5" s="21"/>
      <c r="G5" s="21"/>
      <c r="H5" s="249"/>
      <c r="I5" s="249"/>
      <c r="J5" s="249"/>
      <c r="K5" s="249"/>
      <c r="L5" s="249"/>
    </row>
    <row r="6" spans="1:12">
      <c r="A6" s="1"/>
      <c r="B6" s="2"/>
      <c r="C6" s="248"/>
      <c r="D6" s="248"/>
      <c r="E6" s="248"/>
      <c r="F6" s="4"/>
      <c r="G6" s="4"/>
      <c r="H6" s="4"/>
      <c r="I6" s="4"/>
      <c r="J6" s="6"/>
      <c r="K6" s="5"/>
      <c r="L6" s="130"/>
    </row>
    <row r="7" spans="1:12">
      <c r="A7" s="120" t="str">
        <f>Estimation!$A$7</f>
        <v>Projet</v>
      </c>
      <c r="B7" s="120"/>
      <c r="C7" s="120"/>
      <c r="D7" s="120"/>
      <c r="E7" s="5"/>
      <c r="F7" s="8"/>
      <c r="G7" s="8"/>
      <c r="H7" s="8" t="s">
        <v>9</v>
      </c>
      <c r="I7" s="8"/>
      <c r="J7" s="5"/>
      <c r="K7" s="5"/>
      <c r="L7" s="7"/>
    </row>
    <row r="8" spans="1:12">
      <c r="A8" s="253" t="str">
        <f>Estimation!$A$8</f>
        <v>Endroit</v>
      </c>
      <c r="B8" s="253"/>
      <c r="C8" s="253"/>
      <c r="D8" s="5"/>
      <c r="E8" s="5"/>
      <c r="F8" s="8"/>
      <c r="G8" s="8"/>
      <c r="H8" s="8" t="s">
        <v>9</v>
      </c>
      <c r="I8" s="8"/>
      <c r="J8" s="5"/>
      <c r="K8" s="5"/>
      <c r="L8" s="5"/>
    </row>
    <row r="9" spans="1:12">
      <c r="A9" s="1"/>
      <c r="B9" s="10"/>
      <c r="C9" s="248"/>
      <c r="D9" s="10"/>
      <c r="E9" s="10"/>
      <c r="F9" s="8"/>
      <c r="G9" s="8"/>
      <c r="H9" s="8"/>
      <c r="I9" s="8"/>
      <c r="J9" s="1" t="s">
        <v>9</v>
      </c>
      <c r="K9" s="1"/>
      <c r="L9" s="131" t="str">
        <f>Estimation!$L$9</f>
        <v>Date</v>
      </c>
    </row>
    <row r="10" spans="1:12">
      <c r="A10" s="1"/>
      <c r="B10" s="4"/>
      <c r="C10" s="248"/>
      <c r="D10" s="10"/>
      <c r="E10" s="10"/>
      <c r="F10" s="8"/>
      <c r="G10" s="8"/>
      <c r="H10" s="8"/>
      <c r="I10" s="8"/>
      <c r="J10" s="9"/>
      <c r="K10" s="1"/>
      <c r="L10" s="131" t="str">
        <f>Estimation!$L$10</f>
        <v>avant  h</v>
      </c>
    </row>
    <row r="11" spans="1:12">
      <c r="A11" s="1"/>
      <c r="B11" s="4"/>
      <c r="C11" s="248"/>
      <c r="D11" s="10"/>
      <c r="E11" s="10"/>
      <c r="F11" s="8"/>
      <c r="G11" s="8"/>
      <c r="H11" s="8"/>
      <c r="I11" s="8"/>
      <c r="J11" s="9" t="s">
        <v>9</v>
      </c>
      <c r="K11" s="1"/>
      <c r="L11" s="132"/>
    </row>
    <row r="12" spans="1:12">
      <c r="A12" s="11"/>
      <c r="B12" s="248" t="s">
        <v>11</v>
      </c>
      <c r="C12" s="248"/>
      <c r="D12" s="12"/>
      <c r="E12" s="12"/>
      <c r="F12" s="13"/>
      <c r="G12" s="13"/>
      <c r="H12" s="13"/>
      <c r="I12" s="13"/>
      <c r="J12" s="14" t="s">
        <v>9</v>
      </c>
      <c r="K12" s="12"/>
      <c r="L12" s="132" t="s">
        <v>9</v>
      </c>
    </row>
    <row r="13" spans="1:12">
      <c r="A13" s="1"/>
      <c r="B13" s="4"/>
      <c r="C13" s="248"/>
      <c r="D13" s="1"/>
      <c r="E13" s="1"/>
      <c r="F13" s="2"/>
      <c r="G13" s="2"/>
      <c r="H13" s="2"/>
      <c r="I13" s="2"/>
      <c r="J13" s="1"/>
      <c r="K13" s="1"/>
      <c r="L13" s="130"/>
    </row>
    <row r="14" spans="1:12">
      <c r="A14" s="1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33"/>
    </row>
    <row r="15" spans="1:12">
      <c r="A15" s="1"/>
      <c r="B15" s="16"/>
      <c r="C15" s="16"/>
      <c r="D15" s="16"/>
      <c r="E15" s="16"/>
      <c r="F15" s="13" t="s">
        <v>2</v>
      </c>
      <c r="G15" s="16"/>
      <c r="H15" s="32"/>
      <c r="I15" s="16"/>
      <c r="J15" s="26" t="s">
        <v>3</v>
      </c>
      <c r="K15" s="16"/>
      <c r="L15" s="134"/>
    </row>
    <row r="16" spans="1:12">
      <c r="A16" s="1"/>
      <c r="B16" s="16" t="s">
        <v>0</v>
      </c>
      <c r="C16" s="16"/>
      <c r="D16" s="16" t="s">
        <v>1</v>
      </c>
      <c r="E16" s="16"/>
      <c r="F16" s="27"/>
      <c r="G16" s="16"/>
      <c r="H16" s="32"/>
      <c r="I16" s="16"/>
      <c r="J16" s="26" t="s">
        <v>4</v>
      </c>
      <c r="K16" s="16"/>
      <c r="L16" s="134"/>
    </row>
    <row r="17" spans="1:12">
      <c r="A17" s="1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35"/>
    </row>
    <row r="18" spans="1:12" s="20" customFormat="1">
      <c r="B18" s="21"/>
      <c r="F18" s="21"/>
      <c r="G18" s="21"/>
      <c r="H18" s="21"/>
      <c r="I18" s="21"/>
      <c r="L18"/>
    </row>
    <row r="19" spans="1:12" s="20" customFormat="1">
      <c r="B19" s="21"/>
      <c r="F19" s="21"/>
      <c r="G19" s="21"/>
      <c r="H19" s="21"/>
      <c r="I19" s="21"/>
      <c r="L19"/>
    </row>
    <row r="20" spans="1:12" s="20" customFormat="1">
      <c r="B20" s="21"/>
      <c r="F20" s="21"/>
      <c r="G20" s="21"/>
      <c r="H20" s="21"/>
      <c r="I20" s="21"/>
      <c r="L20"/>
    </row>
    <row r="21" spans="1:12" s="20" customFormat="1">
      <c r="B21" s="21"/>
      <c r="F21" s="21"/>
      <c r="G21" s="21"/>
      <c r="H21" s="21"/>
      <c r="I21" s="21"/>
      <c r="L21"/>
    </row>
    <row r="22" spans="1:12" s="20" customFormat="1">
      <c r="B22" s="21"/>
      <c r="F22" s="21"/>
      <c r="G22" s="21"/>
      <c r="H22" s="21"/>
      <c r="I22" s="21"/>
      <c r="L22"/>
    </row>
    <row r="23" spans="1:12" s="20" customFormat="1">
      <c r="B23" s="21"/>
      <c r="F23" s="21"/>
      <c r="G23" s="21"/>
      <c r="H23" s="21"/>
      <c r="I23" s="21"/>
      <c r="L23"/>
    </row>
    <row r="24" spans="1:12" s="20" customFormat="1">
      <c r="B24" s="21"/>
      <c r="F24" s="21"/>
      <c r="G24" s="21"/>
      <c r="H24" s="21"/>
      <c r="I24" s="21"/>
      <c r="L24"/>
    </row>
    <row r="25" spans="1:12" s="20" customFormat="1">
      <c r="B25" s="21"/>
      <c r="F25" s="21"/>
      <c r="G25" s="21"/>
      <c r="H25" s="21"/>
      <c r="I25" s="21"/>
      <c r="L25"/>
    </row>
    <row r="26" spans="1:12" s="20" customFormat="1">
      <c r="B26" s="21"/>
      <c r="F26" s="21"/>
      <c r="G26" s="21"/>
      <c r="H26" s="21"/>
      <c r="I26" s="21"/>
      <c r="L26"/>
    </row>
    <row r="27" spans="1:12" s="20" customFormat="1">
      <c r="B27" s="21"/>
      <c r="F27" s="21"/>
      <c r="G27" s="21"/>
      <c r="H27" s="21"/>
      <c r="I27" s="21"/>
      <c r="L27"/>
    </row>
    <row r="28" spans="1:12" s="20" customFormat="1">
      <c r="B28" s="21"/>
      <c r="F28" s="21"/>
      <c r="G28" s="21"/>
      <c r="H28" s="21"/>
      <c r="I28" s="21"/>
      <c r="L28"/>
    </row>
    <row r="29" spans="1:12" s="20" customFormat="1">
      <c r="B29" s="21"/>
      <c r="F29" s="21"/>
      <c r="G29" s="21"/>
      <c r="H29" s="21"/>
      <c r="I29" s="21"/>
      <c r="L29"/>
    </row>
    <row r="30" spans="1:12" s="20" customFormat="1">
      <c r="B30" s="21"/>
      <c r="F30" s="21"/>
      <c r="G30" s="21"/>
      <c r="H30" s="21"/>
      <c r="I30" s="21"/>
      <c r="L30"/>
    </row>
    <row r="31" spans="1:12" s="20" customFormat="1">
      <c r="B31" s="21"/>
      <c r="F31" s="21"/>
      <c r="G31" s="21"/>
      <c r="H31" s="21"/>
      <c r="I31" s="21"/>
      <c r="L31"/>
    </row>
    <row r="32" spans="1:12" s="20" customFormat="1">
      <c r="B32" s="21"/>
      <c r="F32" s="21"/>
      <c r="G32" s="21"/>
      <c r="H32" s="21"/>
      <c r="I32" s="21"/>
      <c r="L32"/>
    </row>
    <row r="33" spans="2:12" s="20" customFormat="1">
      <c r="B33" s="21"/>
      <c r="F33" s="21"/>
      <c r="G33" s="21"/>
      <c r="H33" s="21"/>
      <c r="I33" s="21"/>
      <c r="L33"/>
    </row>
    <row r="34" spans="2:12" s="20" customFormat="1">
      <c r="B34" s="21"/>
      <c r="F34" s="21"/>
      <c r="G34" s="21"/>
      <c r="H34" s="21"/>
      <c r="I34" s="21"/>
      <c r="L34"/>
    </row>
    <row r="35" spans="2:12" s="20" customFormat="1">
      <c r="B35" s="21"/>
      <c r="F35" s="21"/>
      <c r="G35" s="21"/>
      <c r="H35" s="21"/>
      <c r="I35" s="21"/>
      <c r="L35"/>
    </row>
    <row r="36" spans="2:12" s="20" customFormat="1">
      <c r="B36" s="21"/>
      <c r="F36" s="21"/>
      <c r="G36" s="21"/>
      <c r="H36" s="21"/>
      <c r="I36" s="21"/>
      <c r="L36"/>
    </row>
    <row r="37" spans="2:12" s="20" customFormat="1">
      <c r="B37" s="21"/>
      <c r="F37" s="21"/>
      <c r="G37" s="21"/>
      <c r="H37" s="21"/>
      <c r="I37" s="21"/>
      <c r="L37"/>
    </row>
    <row r="38" spans="2:12" s="20" customFormat="1">
      <c r="B38" s="21"/>
      <c r="F38" s="21"/>
      <c r="G38" s="21"/>
      <c r="H38" s="21"/>
      <c r="I38" s="21"/>
      <c r="L38"/>
    </row>
    <row r="39" spans="2:12" s="20" customFormat="1">
      <c r="B39" s="21"/>
      <c r="F39" s="21"/>
      <c r="G39" s="21"/>
      <c r="H39" s="21"/>
      <c r="I39" s="21"/>
      <c r="L39"/>
    </row>
    <row r="40" spans="2:12" s="20" customFormat="1">
      <c r="B40" s="21"/>
      <c r="F40" s="21"/>
      <c r="G40" s="21"/>
      <c r="H40" s="21"/>
      <c r="I40" s="21"/>
      <c r="L40"/>
    </row>
    <row r="41" spans="2:12" s="20" customFormat="1">
      <c r="B41" s="21"/>
      <c r="F41" s="21"/>
      <c r="G41" s="21"/>
      <c r="H41" s="21"/>
      <c r="I41" s="21"/>
      <c r="L41"/>
    </row>
    <row r="42" spans="2:12" s="20" customFormat="1">
      <c r="B42" s="21"/>
      <c r="F42" s="21"/>
      <c r="G42" s="21"/>
      <c r="H42" s="21"/>
      <c r="I42" s="21"/>
      <c r="L42"/>
    </row>
    <row r="43" spans="2:12" s="20" customFormat="1">
      <c r="B43" s="21"/>
      <c r="F43" s="21"/>
      <c r="G43" s="21"/>
      <c r="H43" s="21"/>
      <c r="I43" s="21"/>
      <c r="L43"/>
    </row>
    <row r="44" spans="2:12" s="20" customFormat="1">
      <c r="B44" s="21"/>
      <c r="F44" s="21"/>
      <c r="G44" s="21"/>
      <c r="H44" s="21"/>
      <c r="I44" s="21"/>
      <c r="L44"/>
    </row>
    <row r="45" spans="2:12" s="20" customFormat="1">
      <c r="B45" s="21"/>
      <c r="F45" s="21"/>
      <c r="G45" s="21"/>
      <c r="H45" s="21"/>
      <c r="I45" s="21"/>
      <c r="L45"/>
    </row>
    <row r="46" spans="2:12" s="20" customFormat="1">
      <c r="B46" s="21"/>
      <c r="F46" s="21"/>
      <c r="G46" s="21"/>
      <c r="H46" s="21"/>
      <c r="I46" s="21"/>
      <c r="L46"/>
    </row>
    <row r="47" spans="2:12" s="20" customFormat="1">
      <c r="B47" s="21"/>
      <c r="F47" s="21"/>
      <c r="G47" s="21"/>
      <c r="H47" s="21"/>
      <c r="I47" s="21"/>
      <c r="L47"/>
    </row>
    <row r="48" spans="2:12" s="20" customFormat="1">
      <c r="B48" s="21"/>
      <c r="F48" s="21"/>
      <c r="G48" s="21"/>
      <c r="H48" s="21"/>
      <c r="I48" s="21"/>
      <c r="L48"/>
    </row>
    <row r="49" spans="2:12" s="20" customFormat="1">
      <c r="B49" s="21"/>
      <c r="F49" s="21"/>
      <c r="G49" s="21"/>
      <c r="H49" s="21"/>
      <c r="I49" s="21"/>
      <c r="L49"/>
    </row>
    <row r="50" spans="2:12" s="20" customFormat="1">
      <c r="B50" s="21"/>
      <c r="F50" s="21"/>
      <c r="G50" s="21"/>
      <c r="H50" s="21"/>
      <c r="I50" s="21"/>
      <c r="L50"/>
    </row>
    <row r="51" spans="2:12" s="20" customFormat="1">
      <c r="B51" s="21"/>
      <c r="F51" s="21"/>
      <c r="G51" s="21"/>
      <c r="H51" s="21"/>
      <c r="I51" s="21"/>
      <c r="L51"/>
    </row>
    <row r="52" spans="2:12" s="20" customFormat="1">
      <c r="B52" s="21"/>
      <c r="F52" s="21"/>
      <c r="G52" s="21"/>
      <c r="H52" s="21"/>
      <c r="I52" s="21"/>
      <c r="L52"/>
    </row>
    <row r="53" spans="2:12" s="20" customFormat="1">
      <c r="B53" s="21"/>
      <c r="F53" s="21"/>
      <c r="G53" s="21"/>
      <c r="H53" s="21"/>
      <c r="I53" s="21"/>
      <c r="L53"/>
    </row>
    <row r="54" spans="2:12" s="20" customFormat="1">
      <c r="B54" s="21"/>
      <c r="F54" s="21"/>
      <c r="G54" s="21"/>
      <c r="H54" s="21"/>
      <c r="I54" s="21"/>
      <c r="L54"/>
    </row>
    <row r="55" spans="2:12" s="20" customFormat="1">
      <c r="B55" s="21"/>
      <c r="F55" s="21"/>
      <c r="G55" s="21"/>
      <c r="H55" s="21"/>
      <c r="I55" s="21"/>
      <c r="L55"/>
    </row>
    <row r="56" spans="2:12" s="20" customFormat="1">
      <c r="B56" s="21"/>
      <c r="F56" s="21"/>
      <c r="G56" s="21"/>
      <c r="H56" s="21"/>
      <c r="I56" s="21"/>
      <c r="L56"/>
    </row>
    <row r="57" spans="2:12" s="20" customFormat="1">
      <c r="B57" s="21"/>
      <c r="F57" s="21"/>
      <c r="G57" s="21"/>
      <c r="H57" s="21"/>
      <c r="I57" s="21"/>
      <c r="L57"/>
    </row>
    <row r="58" spans="2:12" s="20" customFormat="1">
      <c r="B58" s="21"/>
      <c r="F58" s="21"/>
      <c r="G58" s="21"/>
      <c r="H58" s="21"/>
      <c r="I58" s="21"/>
      <c r="L58"/>
    </row>
    <row r="59" spans="2:12" s="20" customFormat="1">
      <c r="B59" s="21"/>
      <c r="F59" s="21"/>
      <c r="G59" s="21"/>
      <c r="H59" s="21"/>
      <c r="I59" s="21"/>
      <c r="L59"/>
    </row>
    <row r="60" spans="2:12" s="20" customFormat="1">
      <c r="B60" s="21"/>
      <c r="F60" s="21"/>
      <c r="G60" s="21"/>
      <c r="H60" s="21"/>
      <c r="I60" s="21"/>
      <c r="L60"/>
    </row>
    <row r="61" spans="2:12" s="20" customFormat="1">
      <c r="B61" s="21"/>
      <c r="F61" s="21"/>
      <c r="G61" s="21"/>
      <c r="H61" s="21"/>
      <c r="I61" s="21"/>
      <c r="L61"/>
    </row>
    <row r="62" spans="2:12" s="20" customFormat="1">
      <c r="B62" s="21"/>
      <c r="F62" s="21"/>
      <c r="G62" s="21"/>
      <c r="H62" s="21"/>
      <c r="I62" s="21"/>
      <c r="L62"/>
    </row>
    <row r="63" spans="2:12" s="20" customFormat="1">
      <c r="B63" s="21"/>
      <c r="F63" s="21"/>
      <c r="G63" s="21"/>
      <c r="H63" s="21"/>
      <c r="I63" s="21"/>
      <c r="L63"/>
    </row>
    <row r="64" spans="2:12" s="20" customFormat="1">
      <c r="B64" s="21"/>
      <c r="F64" s="21"/>
      <c r="G64" s="21"/>
      <c r="H64" s="21"/>
      <c r="I64" s="21"/>
      <c r="L64"/>
    </row>
    <row r="65" spans="2:12" s="20" customFormat="1">
      <c r="B65" s="21"/>
      <c r="F65" s="21"/>
      <c r="G65" s="21"/>
      <c r="H65" s="21"/>
      <c r="I65" s="21"/>
      <c r="L65"/>
    </row>
    <row r="66" spans="2:12" s="20" customFormat="1">
      <c r="B66" s="21"/>
      <c r="F66" s="21"/>
      <c r="G66" s="21"/>
      <c r="H66" s="21"/>
      <c r="I66" s="21"/>
      <c r="L66"/>
    </row>
    <row r="67" spans="2:12" s="20" customFormat="1">
      <c r="B67" s="21"/>
      <c r="F67" s="21"/>
      <c r="G67" s="21"/>
      <c r="H67" s="21"/>
      <c r="I67" s="21"/>
      <c r="L67"/>
    </row>
    <row r="68" spans="2:12" s="20" customFormat="1">
      <c r="B68" s="21"/>
      <c r="F68" s="21"/>
      <c r="G68" s="21"/>
      <c r="H68" s="21"/>
      <c r="I68" s="21"/>
      <c r="L68"/>
    </row>
    <row r="69" spans="2:12" s="20" customFormat="1">
      <c r="B69" s="21"/>
      <c r="F69" s="21"/>
      <c r="G69" s="21"/>
      <c r="H69" s="21"/>
      <c r="I69" s="21"/>
      <c r="L69"/>
    </row>
    <row r="70" spans="2:12" s="20" customFormat="1">
      <c r="B70" s="21"/>
      <c r="F70" s="21"/>
      <c r="G70" s="21"/>
      <c r="H70" s="21"/>
      <c r="I70" s="21"/>
      <c r="L70"/>
    </row>
    <row r="71" spans="2:12" s="20" customFormat="1">
      <c r="B71" s="21"/>
      <c r="F71" s="21"/>
      <c r="G71" s="21"/>
      <c r="H71" s="21"/>
      <c r="I71" s="21"/>
      <c r="L71"/>
    </row>
    <row r="72" spans="2:12" s="20" customFormat="1">
      <c r="B72" s="21"/>
      <c r="F72" s="21"/>
      <c r="G72" s="21"/>
      <c r="H72" s="21"/>
      <c r="I72" s="21"/>
      <c r="L72"/>
    </row>
    <row r="73" spans="2:12" s="20" customFormat="1">
      <c r="B73" s="21"/>
      <c r="F73" s="21"/>
      <c r="G73" s="21"/>
      <c r="H73" s="21"/>
      <c r="I73" s="21"/>
      <c r="L73"/>
    </row>
    <row r="74" spans="2:12" s="20" customFormat="1">
      <c r="B74" s="21"/>
      <c r="F74" s="21"/>
      <c r="G74" s="21"/>
      <c r="H74" s="21"/>
      <c r="I74" s="21"/>
      <c r="L74"/>
    </row>
    <row r="75" spans="2:12" s="20" customFormat="1">
      <c r="B75" s="21"/>
      <c r="F75" s="21"/>
      <c r="G75" s="21"/>
      <c r="H75" s="21"/>
      <c r="I75" s="21"/>
      <c r="L75"/>
    </row>
    <row r="76" spans="2:12" s="20" customFormat="1">
      <c r="B76" s="21"/>
      <c r="F76" s="21"/>
      <c r="G76" s="21"/>
      <c r="H76" s="21"/>
      <c r="I76" s="21"/>
      <c r="L76"/>
    </row>
    <row r="77" spans="2:12" s="20" customFormat="1">
      <c r="B77" s="21"/>
      <c r="F77" s="21"/>
      <c r="G77" s="21"/>
      <c r="H77" s="21"/>
      <c r="I77" s="21"/>
      <c r="L77"/>
    </row>
    <row r="78" spans="2:12" s="20" customFormat="1">
      <c r="B78" s="21"/>
      <c r="F78" s="21"/>
      <c r="G78" s="21"/>
      <c r="H78" s="21"/>
      <c r="I78" s="21"/>
      <c r="L78"/>
    </row>
    <row r="79" spans="2:12" s="20" customFormat="1">
      <c r="B79" s="21"/>
      <c r="F79" s="21"/>
      <c r="G79" s="21"/>
      <c r="H79" s="21"/>
      <c r="I79" s="21"/>
      <c r="L79"/>
    </row>
    <row r="80" spans="2:12" s="20" customFormat="1">
      <c r="B80" s="21"/>
      <c r="F80" s="21"/>
      <c r="G80" s="21"/>
      <c r="H80" s="21"/>
      <c r="I80" s="21"/>
      <c r="L80"/>
    </row>
    <row r="81" spans="2:12" s="20" customFormat="1">
      <c r="B81" s="21"/>
      <c r="F81" s="21"/>
      <c r="G81" s="21"/>
      <c r="H81" s="21"/>
      <c r="I81" s="21"/>
      <c r="L81"/>
    </row>
    <row r="82" spans="2:12" s="20" customFormat="1">
      <c r="B82" s="21"/>
      <c r="F82" s="21"/>
      <c r="G82" s="21"/>
      <c r="H82" s="21"/>
      <c r="I82" s="21"/>
      <c r="L82"/>
    </row>
    <row r="83" spans="2:12" s="20" customFormat="1">
      <c r="B83" s="21"/>
      <c r="F83" s="21"/>
      <c r="G83" s="21"/>
      <c r="H83" s="21"/>
      <c r="I83" s="21"/>
      <c r="L83"/>
    </row>
    <row r="84" spans="2:12" s="20" customFormat="1">
      <c r="B84" s="21"/>
      <c r="F84" s="21"/>
      <c r="G84" s="21"/>
      <c r="H84" s="21"/>
      <c r="I84" s="21"/>
      <c r="L84"/>
    </row>
    <row r="85" spans="2:12" s="20" customFormat="1">
      <c r="B85" s="21"/>
      <c r="F85" s="21"/>
      <c r="G85" s="21"/>
      <c r="H85" s="21"/>
      <c r="I85" s="21"/>
      <c r="L85"/>
    </row>
    <row r="86" spans="2:12" s="20" customFormat="1">
      <c r="B86" s="21"/>
      <c r="F86" s="21"/>
      <c r="G86" s="21"/>
      <c r="H86" s="21"/>
      <c r="I86" s="21"/>
      <c r="L86"/>
    </row>
    <row r="87" spans="2:12" s="20" customFormat="1">
      <c r="B87" s="21"/>
      <c r="F87" s="21"/>
      <c r="G87" s="21"/>
      <c r="H87" s="21"/>
      <c r="I87" s="21"/>
      <c r="L87"/>
    </row>
    <row r="88" spans="2:12" s="20" customFormat="1">
      <c r="B88" s="21"/>
      <c r="F88" s="21"/>
      <c r="G88" s="21"/>
      <c r="H88" s="21"/>
      <c r="I88" s="21"/>
      <c r="L88"/>
    </row>
    <row r="89" spans="2:12" s="20" customFormat="1">
      <c r="B89" s="21"/>
      <c r="F89" s="21"/>
      <c r="G89" s="21"/>
      <c r="H89" s="21"/>
      <c r="I89" s="21"/>
      <c r="L89"/>
    </row>
    <row r="90" spans="2:12" s="20" customFormat="1">
      <c r="B90" s="21"/>
      <c r="F90" s="21"/>
      <c r="G90" s="21"/>
      <c r="H90" s="21"/>
      <c r="I90" s="21"/>
      <c r="L90"/>
    </row>
    <row r="91" spans="2:12" s="20" customFormat="1">
      <c r="B91" s="21"/>
      <c r="F91" s="21"/>
      <c r="G91" s="21"/>
      <c r="H91" s="21"/>
      <c r="I91" s="21"/>
      <c r="L91"/>
    </row>
    <row r="92" spans="2:12" s="20" customFormat="1">
      <c r="B92" s="21"/>
      <c r="F92" s="21"/>
      <c r="G92" s="21"/>
      <c r="H92" s="21"/>
      <c r="I92" s="21"/>
      <c r="L92"/>
    </row>
    <row r="93" spans="2:12" s="20" customFormat="1">
      <c r="B93" s="21"/>
      <c r="F93" s="21"/>
      <c r="G93" s="21"/>
      <c r="H93" s="21"/>
      <c r="I93" s="21"/>
      <c r="L93"/>
    </row>
    <row r="94" spans="2:12" s="20" customFormat="1">
      <c r="B94" s="21"/>
      <c r="F94" s="21"/>
      <c r="G94" s="21"/>
      <c r="H94" s="21"/>
      <c r="I94" s="21"/>
      <c r="L94"/>
    </row>
    <row r="95" spans="2:12" s="20" customFormat="1">
      <c r="B95" s="21"/>
      <c r="F95" s="21"/>
      <c r="G95" s="21"/>
      <c r="H95" s="21"/>
      <c r="I95" s="21"/>
      <c r="L95"/>
    </row>
    <row r="96" spans="2:12" s="20" customFormat="1">
      <c r="B96" s="21"/>
      <c r="F96" s="21"/>
      <c r="G96" s="21"/>
      <c r="H96" s="21"/>
      <c r="I96" s="21"/>
      <c r="L96"/>
    </row>
    <row r="97" spans="2:12" s="20" customFormat="1">
      <c r="B97" s="21"/>
      <c r="F97" s="21"/>
      <c r="G97" s="21"/>
      <c r="H97" s="21"/>
      <c r="I97" s="21"/>
      <c r="L97"/>
    </row>
    <row r="98" spans="2:12" s="20" customFormat="1">
      <c r="B98" s="21"/>
      <c r="F98" s="21"/>
      <c r="G98" s="21"/>
      <c r="H98" s="21"/>
      <c r="I98" s="21"/>
      <c r="L98"/>
    </row>
    <row r="99" spans="2:12" s="20" customFormat="1">
      <c r="B99" s="21"/>
      <c r="F99" s="21"/>
      <c r="G99" s="21"/>
      <c r="H99" s="21"/>
      <c r="I99" s="21"/>
      <c r="L99"/>
    </row>
    <row r="100" spans="2:12" s="20" customFormat="1">
      <c r="B100" s="21"/>
      <c r="F100" s="21"/>
      <c r="G100" s="21"/>
      <c r="H100" s="21"/>
      <c r="I100" s="21"/>
      <c r="L100"/>
    </row>
    <row r="101" spans="2:12" s="20" customFormat="1">
      <c r="B101" s="21"/>
      <c r="F101" s="21"/>
      <c r="G101" s="21"/>
      <c r="H101" s="21"/>
      <c r="I101" s="21"/>
      <c r="L101"/>
    </row>
    <row r="102" spans="2:12" s="20" customFormat="1">
      <c r="B102" s="21"/>
      <c r="F102" s="21"/>
      <c r="G102" s="21"/>
      <c r="H102" s="21"/>
      <c r="I102" s="21"/>
      <c r="L102"/>
    </row>
    <row r="103" spans="2:12" s="20" customFormat="1">
      <c r="B103" s="21"/>
      <c r="F103" s="21"/>
      <c r="G103" s="21"/>
      <c r="H103" s="21"/>
      <c r="I103" s="21"/>
      <c r="L103"/>
    </row>
    <row r="104" spans="2:12" s="20" customFormat="1">
      <c r="B104" s="21"/>
      <c r="F104" s="21"/>
      <c r="G104" s="21"/>
      <c r="H104" s="21"/>
      <c r="I104" s="21"/>
      <c r="L104"/>
    </row>
    <row r="105" spans="2:12" s="20" customFormat="1">
      <c r="B105" s="21"/>
      <c r="F105" s="21"/>
      <c r="G105" s="21"/>
      <c r="H105" s="21"/>
      <c r="I105" s="21"/>
      <c r="L105"/>
    </row>
    <row r="106" spans="2:12" s="20" customFormat="1">
      <c r="B106" s="21"/>
      <c r="F106" s="21"/>
      <c r="G106" s="21"/>
      <c r="H106" s="21"/>
      <c r="I106" s="21"/>
      <c r="L106"/>
    </row>
    <row r="107" spans="2:12" s="20" customFormat="1">
      <c r="B107" s="21"/>
      <c r="F107" s="21"/>
      <c r="G107" s="21"/>
      <c r="H107" s="21"/>
      <c r="I107" s="21"/>
      <c r="L107"/>
    </row>
    <row r="108" spans="2:12" s="20" customFormat="1">
      <c r="B108" s="21"/>
      <c r="F108" s="21"/>
      <c r="G108" s="21"/>
      <c r="H108" s="21"/>
      <c r="I108" s="21"/>
      <c r="L108"/>
    </row>
    <row r="109" spans="2:12" s="20" customFormat="1">
      <c r="B109" s="21"/>
      <c r="F109" s="21"/>
      <c r="G109" s="21"/>
      <c r="H109" s="21"/>
      <c r="I109" s="21"/>
      <c r="L109"/>
    </row>
    <row r="110" spans="2:12" s="20" customFormat="1">
      <c r="B110" s="21"/>
      <c r="F110" s="21"/>
      <c r="G110" s="21"/>
      <c r="H110" s="21"/>
      <c r="I110" s="21"/>
      <c r="L110"/>
    </row>
    <row r="111" spans="2:12" s="20" customFormat="1">
      <c r="B111" s="21"/>
      <c r="F111" s="21"/>
      <c r="G111" s="21"/>
      <c r="H111" s="21"/>
      <c r="I111" s="21"/>
      <c r="L111"/>
    </row>
    <row r="112" spans="2:12" s="20" customFormat="1">
      <c r="B112" s="21"/>
      <c r="F112" s="21"/>
      <c r="G112" s="21"/>
      <c r="H112" s="21"/>
      <c r="I112" s="21"/>
      <c r="L112"/>
    </row>
    <row r="113" spans="2:12" s="20" customFormat="1">
      <c r="B113" s="21"/>
      <c r="F113" s="21"/>
      <c r="G113" s="21"/>
      <c r="H113" s="21"/>
      <c r="I113" s="21"/>
      <c r="L113"/>
    </row>
    <row r="114" spans="2:12" s="20" customFormat="1">
      <c r="B114" s="21"/>
      <c r="F114" s="21"/>
      <c r="G114" s="21"/>
      <c r="H114" s="21"/>
      <c r="I114" s="21"/>
      <c r="L114"/>
    </row>
    <row r="115" spans="2:12" s="20" customFormat="1">
      <c r="B115" s="21"/>
      <c r="F115" s="21"/>
      <c r="G115" s="21"/>
      <c r="H115" s="21"/>
      <c r="I115" s="21"/>
      <c r="L115"/>
    </row>
    <row r="116" spans="2:12" s="20" customFormat="1">
      <c r="B116" s="21"/>
      <c r="F116" s="21"/>
      <c r="G116" s="21"/>
      <c r="H116" s="21"/>
      <c r="I116" s="21"/>
      <c r="L116"/>
    </row>
    <row r="117" spans="2:12" s="20" customFormat="1">
      <c r="B117" s="21"/>
      <c r="F117" s="21"/>
      <c r="G117" s="21"/>
      <c r="H117" s="21"/>
      <c r="I117" s="21"/>
      <c r="L117"/>
    </row>
    <row r="118" spans="2:12" s="20" customFormat="1">
      <c r="B118" s="21"/>
      <c r="F118" s="21"/>
      <c r="G118" s="21"/>
      <c r="H118" s="21"/>
      <c r="I118" s="21"/>
      <c r="L118"/>
    </row>
    <row r="119" spans="2:12" s="20" customFormat="1">
      <c r="B119" s="21"/>
      <c r="F119" s="21"/>
      <c r="G119" s="21"/>
      <c r="H119" s="21"/>
      <c r="I119" s="21"/>
      <c r="L119"/>
    </row>
    <row r="120" spans="2:12" s="20" customFormat="1">
      <c r="B120" s="21"/>
      <c r="F120" s="21"/>
      <c r="G120" s="21"/>
      <c r="H120" s="21"/>
      <c r="I120" s="21"/>
      <c r="L120"/>
    </row>
    <row r="121" spans="2:12" s="20" customFormat="1">
      <c r="B121" s="21"/>
      <c r="F121" s="21"/>
      <c r="G121" s="21"/>
      <c r="H121" s="21"/>
      <c r="I121" s="21"/>
      <c r="L121"/>
    </row>
    <row r="122" spans="2:12" s="20" customFormat="1">
      <c r="B122" s="21"/>
      <c r="F122" s="21"/>
      <c r="G122" s="21"/>
      <c r="H122" s="21"/>
      <c r="I122" s="21"/>
      <c r="L122"/>
    </row>
    <row r="123" spans="2:12" s="20" customFormat="1">
      <c r="B123" s="21"/>
      <c r="F123" s="21"/>
      <c r="G123" s="21"/>
      <c r="H123" s="21"/>
      <c r="I123" s="21"/>
      <c r="L123"/>
    </row>
    <row r="124" spans="2:12" s="20" customFormat="1">
      <c r="B124" s="21"/>
      <c r="F124" s="21"/>
      <c r="G124" s="21"/>
      <c r="H124" s="21"/>
      <c r="I124" s="21"/>
      <c r="L124"/>
    </row>
    <row r="125" spans="2:12" s="20" customFormat="1">
      <c r="B125" s="21"/>
      <c r="F125" s="21"/>
      <c r="G125" s="21"/>
      <c r="H125" s="21"/>
      <c r="I125" s="21"/>
      <c r="L125"/>
    </row>
    <row r="126" spans="2:12" s="20" customFormat="1">
      <c r="B126" s="21"/>
      <c r="F126" s="21"/>
      <c r="G126" s="21"/>
      <c r="H126" s="21"/>
      <c r="I126" s="21"/>
      <c r="L126"/>
    </row>
    <row r="127" spans="2:12" s="20" customFormat="1">
      <c r="B127" s="21"/>
      <c r="F127" s="21"/>
      <c r="G127" s="21"/>
      <c r="H127" s="21"/>
      <c r="I127" s="21"/>
      <c r="L127"/>
    </row>
    <row r="128" spans="2:12" s="20" customFormat="1">
      <c r="B128" s="21"/>
      <c r="F128" s="21"/>
      <c r="G128" s="21"/>
      <c r="H128" s="21"/>
      <c r="I128" s="21"/>
      <c r="L128"/>
    </row>
    <row r="129" spans="2:12" s="20" customFormat="1">
      <c r="B129" s="21"/>
      <c r="F129" s="21"/>
      <c r="G129" s="21"/>
      <c r="H129" s="21"/>
      <c r="I129" s="21"/>
      <c r="L129"/>
    </row>
    <row r="130" spans="2:12" s="20" customFormat="1">
      <c r="B130" s="21"/>
      <c r="F130" s="21"/>
      <c r="G130" s="21"/>
      <c r="H130" s="21"/>
      <c r="I130" s="21"/>
      <c r="L130"/>
    </row>
    <row r="131" spans="2:12" s="20" customFormat="1">
      <c r="B131" s="21"/>
      <c r="F131" s="21"/>
      <c r="G131" s="21"/>
      <c r="H131" s="21"/>
      <c r="I131" s="21"/>
      <c r="L131"/>
    </row>
    <row r="132" spans="2:12" s="20" customFormat="1">
      <c r="B132" s="21"/>
      <c r="F132" s="21"/>
      <c r="G132" s="21"/>
      <c r="H132" s="21"/>
      <c r="I132" s="21"/>
      <c r="L132"/>
    </row>
    <row r="133" spans="2:12" s="20" customFormat="1">
      <c r="B133" s="21"/>
      <c r="F133" s="21"/>
      <c r="G133" s="21"/>
      <c r="H133" s="21"/>
      <c r="I133" s="21"/>
      <c r="L133"/>
    </row>
    <row r="134" spans="2:12" s="20" customFormat="1">
      <c r="B134" s="21"/>
      <c r="F134" s="21"/>
      <c r="G134" s="21"/>
      <c r="H134" s="21"/>
      <c r="I134" s="21"/>
      <c r="L134"/>
    </row>
    <row r="135" spans="2:12" s="20" customFormat="1">
      <c r="B135" s="21"/>
      <c r="F135" s="21"/>
      <c r="G135" s="21"/>
      <c r="H135" s="21"/>
      <c r="I135" s="21"/>
      <c r="L135"/>
    </row>
    <row r="136" spans="2:12" s="20" customFormat="1">
      <c r="B136" s="21"/>
      <c r="F136" s="21"/>
      <c r="G136" s="21"/>
      <c r="H136" s="21"/>
      <c r="I136" s="21"/>
      <c r="L136"/>
    </row>
    <row r="137" spans="2:12" s="20" customFormat="1">
      <c r="B137" s="21"/>
      <c r="F137" s="21"/>
      <c r="G137" s="21"/>
      <c r="H137" s="21"/>
      <c r="I137" s="21"/>
      <c r="L137"/>
    </row>
    <row r="138" spans="2:12" s="20" customFormat="1">
      <c r="B138" s="21"/>
      <c r="F138" s="21"/>
      <c r="G138" s="21"/>
      <c r="H138" s="21"/>
      <c r="I138" s="21"/>
      <c r="L138"/>
    </row>
    <row r="139" spans="2:12" s="20" customFormat="1">
      <c r="B139" s="21"/>
      <c r="F139" s="21"/>
      <c r="G139" s="21"/>
      <c r="H139" s="21"/>
      <c r="I139" s="21"/>
      <c r="L139"/>
    </row>
    <row r="140" spans="2:12" s="20" customFormat="1">
      <c r="B140" s="21"/>
      <c r="F140" s="21"/>
      <c r="G140" s="21"/>
      <c r="H140" s="21"/>
      <c r="I140" s="21"/>
      <c r="L140"/>
    </row>
    <row r="141" spans="2:12" s="20" customFormat="1">
      <c r="B141" s="21"/>
      <c r="F141" s="21"/>
      <c r="G141" s="21"/>
      <c r="H141" s="21"/>
      <c r="I141" s="21"/>
      <c r="L141"/>
    </row>
    <row r="142" spans="2:12" s="20" customFormat="1">
      <c r="B142" s="21"/>
      <c r="F142" s="21"/>
      <c r="G142" s="21"/>
      <c r="H142" s="21"/>
      <c r="I142" s="21"/>
      <c r="L142"/>
    </row>
    <row r="143" spans="2:12" s="20" customFormat="1">
      <c r="B143" s="21"/>
      <c r="F143" s="21"/>
      <c r="G143" s="21"/>
      <c r="H143" s="21"/>
      <c r="I143" s="21"/>
      <c r="L143"/>
    </row>
    <row r="144" spans="2:12" s="20" customFormat="1">
      <c r="B144" s="21"/>
      <c r="F144" s="21"/>
      <c r="G144" s="21"/>
      <c r="H144" s="21"/>
      <c r="I144" s="21"/>
      <c r="L144"/>
    </row>
    <row r="145" spans="2:12" s="20" customFormat="1">
      <c r="B145" s="21"/>
      <c r="F145" s="21"/>
      <c r="G145" s="21"/>
      <c r="H145" s="21"/>
      <c r="I145" s="21"/>
      <c r="L145"/>
    </row>
    <row r="146" spans="2:12" s="20" customFormat="1">
      <c r="B146" s="21"/>
      <c r="F146" s="21"/>
      <c r="G146" s="21"/>
      <c r="H146" s="21"/>
      <c r="I146" s="21"/>
      <c r="L146"/>
    </row>
    <row r="147" spans="2:12" s="20" customFormat="1">
      <c r="B147" s="21"/>
      <c r="F147" s="21"/>
      <c r="G147" s="21"/>
      <c r="H147" s="21"/>
      <c r="I147" s="21"/>
      <c r="L147"/>
    </row>
    <row r="148" spans="2:12" s="20" customFormat="1">
      <c r="B148" s="21"/>
      <c r="F148" s="21"/>
      <c r="G148" s="21"/>
      <c r="H148" s="21"/>
      <c r="I148" s="21"/>
      <c r="L148"/>
    </row>
    <row r="149" spans="2:12" s="20" customFormat="1">
      <c r="B149" s="21"/>
      <c r="F149" s="21"/>
      <c r="G149" s="21"/>
      <c r="H149" s="21"/>
      <c r="I149" s="21"/>
      <c r="L149"/>
    </row>
    <row r="150" spans="2:12" s="20" customFormat="1">
      <c r="B150" s="21"/>
      <c r="F150" s="21"/>
      <c r="G150" s="21"/>
      <c r="H150" s="21"/>
      <c r="I150" s="21"/>
      <c r="L150"/>
    </row>
    <row r="151" spans="2:12" s="20" customFormat="1">
      <c r="B151" s="21"/>
      <c r="F151" s="21"/>
      <c r="G151" s="21"/>
      <c r="H151" s="21"/>
      <c r="I151" s="21"/>
      <c r="L151"/>
    </row>
    <row r="152" spans="2:12" s="20" customFormat="1">
      <c r="B152" s="21"/>
      <c r="F152" s="21"/>
      <c r="G152" s="21"/>
      <c r="H152" s="21"/>
      <c r="I152" s="21"/>
      <c r="L152"/>
    </row>
    <row r="153" spans="2:12" s="20" customFormat="1">
      <c r="B153" s="21"/>
      <c r="F153" s="21"/>
      <c r="G153" s="21"/>
      <c r="H153" s="21"/>
      <c r="I153" s="21"/>
      <c r="L153"/>
    </row>
    <row r="154" spans="2:12" s="20" customFormat="1">
      <c r="B154" s="21"/>
      <c r="F154" s="21"/>
      <c r="G154" s="21"/>
      <c r="H154" s="21"/>
      <c r="I154" s="21"/>
      <c r="L154"/>
    </row>
    <row r="155" spans="2:12" s="20" customFormat="1">
      <c r="B155" s="21"/>
      <c r="F155" s="21"/>
      <c r="G155" s="21"/>
      <c r="H155" s="21"/>
      <c r="I155" s="21"/>
      <c r="L155"/>
    </row>
    <row r="156" spans="2:12" s="20" customFormat="1">
      <c r="B156" s="21"/>
      <c r="F156" s="21"/>
      <c r="G156" s="21"/>
      <c r="H156" s="21"/>
      <c r="I156" s="21"/>
      <c r="L156"/>
    </row>
    <row r="157" spans="2:12" s="20" customFormat="1">
      <c r="B157" s="21"/>
      <c r="F157" s="21"/>
      <c r="G157" s="21"/>
      <c r="H157" s="21"/>
      <c r="I157" s="21"/>
      <c r="L157"/>
    </row>
    <row r="158" spans="2:12" s="20" customFormat="1">
      <c r="B158" s="21"/>
      <c r="F158" s="21"/>
      <c r="G158" s="21"/>
      <c r="H158" s="21"/>
      <c r="I158" s="21"/>
      <c r="L158"/>
    </row>
    <row r="159" spans="2:12" s="20" customFormat="1">
      <c r="B159" s="21"/>
      <c r="F159" s="21"/>
      <c r="G159" s="21"/>
      <c r="H159" s="21"/>
      <c r="I159" s="21"/>
      <c r="L159"/>
    </row>
    <row r="160" spans="2:12" s="20" customFormat="1">
      <c r="B160" s="21"/>
      <c r="F160" s="21"/>
      <c r="G160" s="21"/>
      <c r="H160" s="21"/>
      <c r="I160" s="21"/>
      <c r="L160"/>
    </row>
    <row r="161" spans="2:12" s="20" customFormat="1">
      <c r="B161" s="21"/>
      <c r="F161" s="21"/>
      <c r="G161" s="21"/>
      <c r="H161" s="21"/>
      <c r="I161" s="21"/>
      <c r="L161"/>
    </row>
    <row r="162" spans="2:12" s="20" customFormat="1">
      <c r="B162" s="21"/>
      <c r="F162" s="21"/>
      <c r="G162" s="21"/>
      <c r="H162" s="21"/>
      <c r="I162" s="21"/>
      <c r="L162"/>
    </row>
    <row r="163" spans="2:12" s="20" customFormat="1">
      <c r="B163" s="21"/>
      <c r="F163" s="21"/>
      <c r="G163" s="21"/>
      <c r="H163" s="21"/>
      <c r="I163" s="21"/>
      <c r="L163"/>
    </row>
    <row r="164" spans="2:12" s="20" customFormat="1">
      <c r="B164" s="21"/>
      <c r="F164" s="21"/>
      <c r="G164" s="21"/>
      <c r="H164" s="21"/>
      <c r="I164" s="21"/>
      <c r="L164"/>
    </row>
    <row r="165" spans="2:12" s="20" customFormat="1">
      <c r="B165" s="21"/>
      <c r="F165" s="21"/>
      <c r="G165" s="21"/>
      <c r="H165" s="21"/>
      <c r="I165" s="21"/>
      <c r="L165"/>
    </row>
    <row r="166" spans="2:12" s="20" customFormat="1">
      <c r="B166" s="21"/>
      <c r="F166" s="21"/>
      <c r="G166" s="21"/>
      <c r="H166" s="21"/>
      <c r="I166" s="21"/>
      <c r="L166"/>
    </row>
    <row r="167" spans="2:12" s="20" customFormat="1">
      <c r="B167" s="21"/>
      <c r="F167" s="21"/>
      <c r="G167" s="21"/>
      <c r="H167" s="21"/>
      <c r="I167" s="21"/>
      <c r="L167"/>
    </row>
    <row r="168" spans="2:12" s="20" customFormat="1">
      <c r="B168" s="21"/>
      <c r="F168" s="21"/>
      <c r="G168" s="21"/>
      <c r="H168" s="21"/>
      <c r="I168" s="21"/>
      <c r="L168"/>
    </row>
    <row r="169" spans="2:12" s="20" customFormat="1">
      <c r="B169" s="21"/>
      <c r="F169" s="21"/>
      <c r="G169" s="21"/>
      <c r="H169" s="21"/>
      <c r="I169" s="21"/>
      <c r="L169"/>
    </row>
    <row r="170" spans="2:12" s="20" customFormat="1">
      <c r="B170" s="21"/>
      <c r="F170" s="21"/>
      <c r="G170" s="21"/>
      <c r="H170" s="21"/>
      <c r="I170" s="21"/>
      <c r="L170"/>
    </row>
    <row r="171" spans="2:12" s="20" customFormat="1">
      <c r="B171" s="21"/>
      <c r="F171" s="21"/>
      <c r="G171" s="21"/>
      <c r="H171" s="21"/>
      <c r="I171" s="21"/>
      <c r="L171"/>
    </row>
    <row r="172" spans="2:12" s="20" customFormat="1">
      <c r="B172" s="21"/>
      <c r="F172" s="21"/>
      <c r="G172" s="21"/>
      <c r="H172" s="21"/>
      <c r="I172" s="21"/>
      <c r="L172"/>
    </row>
    <row r="173" spans="2:12" s="20" customFormat="1">
      <c r="B173" s="21"/>
      <c r="F173" s="21"/>
      <c r="G173" s="21"/>
      <c r="H173" s="21"/>
      <c r="I173" s="21"/>
      <c r="L173"/>
    </row>
    <row r="174" spans="2:12" s="20" customFormat="1">
      <c r="B174" s="21"/>
      <c r="F174" s="21"/>
      <c r="G174" s="21"/>
      <c r="H174" s="21"/>
      <c r="I174" s="21"/>
      <c r="L174"/>
    </row>
    <row r="175" spans="2:12" s="20" customFormat="1">
      <c r="B175" s="21"/>
      <c r="F175" s="21"/>
      <c r="G175" s="21"/>
      <c r="H175" s="21"/>
      <c r="I175" s="21"/>
      <c r="L175"/>
    </row>
    <row r="176" spans="2:12" s="20" customFormat="1">
      <c r="B176" s="21"/>
      <c r="F176" s="21"/>
      <c r="G176" s="21"/>
      <c r="H176" s="21"/>
      <c r="I176" s="21"/>
      <c r="L176"/>
    </row>
    <row r="177" spans="2:12" s="20" customFormat="1">
      <c r="B177" s="21"/>
      <c r="F177" s="21"/>
      <c r="G177" s="21"/>
      <c r="H177" s="21"/>
      <c r="I177" s="21"/>
      <c r="L177"/>
    </row>
    <row r="178" spans="2:12" s="20" customFormat="1">
      <c r="B178" s="21"/>
      <c r="F178" s="21"/>
      <c r="G178" s="21"/>
      <c r="H178" s="21"/>
      <c r="I178" s="21"/>
      <c r="L178"/>
    </row>
    <row r="179" spans="2:12" s="20" customFormat="1">
      <c r="B179" s="21"/>
      <c r="F179" s="21"/>
      <c r="G179" s="21"/>
      <c r="H179" s="21"/>
      <c r="I179" s="21"/>
      <c r="L179"/>
    </row>
    <row r="180" spans="2:12" s="20" customFormat="1">
      <c r="B180" s="21"/>
      <c r="F180" s="21"/>
      <c r="G180" s="21"/>
      <c r="H180" s="21"/>
      <c r="I180" s="21"/>
      <c r="L180"/>
    </row>
    <row r="181" spans="2:12" s="20" customFormat="1">
      <c r="B181" s="21"/>
      <c r="F181" s="21"/>
      <c r="G181" s="21"/>
      <c r="H181" s="21"/>
      <c r="I181" s="21"/>
      <c r="L181"/>
    </row>
    <row r="182" spans="2:12" s="20" customFormat="1">
      <c r="B182" s="21"/>
      <c r="F182" s="21"/>
      <c r="G182" s="21"/>
      <c r="H182" s="21"/>
      <c r="I182" s="21"/>
      <c r="L182"/>
    </row>
    <row r="183" spans="2:12" s="20" customFormat="1">
      <c r="B183" s="21"/>
      <c r="F183" s="21"/>
      <c r="G183" s="21"/>
      <c r="H183" s="21"/>
      <c r="I183" s="21"/>
      <c r="L183"/>
    </row>
    <row r="184" spans="2:12" s="20" customFormat="1">
      <c r="B184" s="21"/>
      <c r="F184" s="21"/>
      <c r="G184" s="21"/>
      <c r="H184" s="21"/>
      <c r="I184" s="21"/>
      <c r="L184"/>
    </row>
    <row r="185" spans="2:12" s="20" customFormat="1">
      <c r="B185" s="21"/>
      <c r="F185" s="21"/>
      <c r="G185" s="21"/>
      <c r="H185" s="21"/>
      <c r="I185" s="21"/>
      <c r="L185"/>
    </row>
    <row r="186" spans="2:12" s="20" customFormat="1">
      <c r="B186" s="21"/>
      <c r="F186" s="21"/>
      <c r="G186" s="21"/>
      <c r="H186" s="21"/>
      <c r="I186" s="21"/>
      <c r="L186"/>
    </row>
    <row r="187" spans="2:12" s="20" customFormat="1">
      <c r="B187" s="21"/>
      <c r="F187" s="21"/>
      <c r="G187" s="21"/>
      <c r="H187" s="21"/>
      <c r="I187" s="21"/>
      <c r="L187"/>
    </row>
    <row r="188" spans="2:12" s="20" customFormat="1">
      <c r="B188" s="21"/>
      <c r="F188" s="21"/>
      <c r="G188" s="21"/>
      <c r="H188" s="21"/>
      <c r="I188" s="21"/>
      <c r="L188"/>
    </row>
    <row r="189" spans="2:12" s="20" customFormat="1">
      <c r="B189" s="21"/>
      <c r="F189" s="21"/>
      <c r="G189" s="21"/>
      <c r="H189" s="21"/>
      <c r="I189" s="21"/>
      <c r="L189"/>
    </row>
    <row r="190" spans="2:12" s="20" customFormat="1">
      <c r="B190" s="21"/>
      <c r="F190" s="21"/>
      <c r="G190" s="21"/>
      <c r="H190" s="21"/>
      <c r="I190" s="21"/>
      <c r="L190"/>
    </row>
    <row r="191" spans="2:12" s="20" customFormat="1">
      <c r="B191" s="21"/>
      <c r="F191" s="21"/>
      <c r="G191" s="21"/>
      <c r="H191" s="21"/>
      <c r="I191" s="21"/>
      <c r="L191"/>
    </row>
    <row r="192" spans="2:12" s="20" customFormat="1">
      <c r="B192" s="21"/>
      <c r="F192" s="21"/>
      <c r="G192" s="21"/>
      <c r="H192" s="21"/>
      <c r="I192" s="21"/>
      <c r="L192"/>
    </row>
    <row r="193" spans="2:12" s="20" customFormat="1">
      <c r="B193" s="21"/>
      <c r="F193" s="21"/>
      <c r="G193" s="21"/>
      <c r="H193" s="21"/>
      <c r="I193" s="21"/>
      <c r="L193"/>
    </row>
    <row r="194" spans="2:12" s="20" customFormat="1">
      <c r="B194" s="21"/>
      <c r="F194" s="21"/>
      <c r="G194" s="21"/>
      <c r="H194" s="21"/>
      <c r="I194" s="21"/>
      <c r="L194"/>
    </row>
    <row r="195" spans="2:12" s="20" customFormat="1">
      <c r="B195" s="21"/>
      <c r="F195" s="21"/>
      <c r="G195" s="21"/>
      <c r="H195" s="21"/>
      <c r="I195" s="21"/>
      <c r="L195"/>
    </row>
    <row r="196" spans="2:12" s="20" customFormat="1">
      <c r="B196" s="21"/>
      <c r="F196" s="21"/>
      <c r="G196" s="21"/>
      <c r="H196" s="21"/>
      <c r="I196" s="21"/>
      <c r="L196"/>
    </row>
    <row r="197" spans="2:12" s="20" customFormat="1">
      <c r="B197" s="21"/>
      <c r="F197" s="21"/>
      <c r="G197" s="21"/>
      <c r="H197" s="21"/>
      <c r="I197" s="21"/>
      <c r="L197"/>
    </row>
    <row r="198" spans="2:12" s="20" customFormat="1">
      <c r="B198" s="21"/>
      <c r="F198" s="21"/>
      <c r="G198" s="21"/>
      <c r="H198" s="21"/>
      <c r="I198" s="21"/>
      <c r="L198"/>
    </row>
    <row r="199" spans="2:12" s="20" customFormat="1">
      <c r="B199" s="21"/>
      <c r="F199" s="21"/>
      <c r="G199" s="21"/>
      <c r="H199" s="21"/>
      <c r="I199" s="21"/>
      <c r="L199"/>
    </row>
    <row r="200" spans="2:12" s="20" customFormat="1">
      <c r="B200" s="21"/>
      <c r="F200" s="21"/>
      <c r="G200" s="21"/>
      <c r="H200" s="21"/>
      <c r="I200" s="21"/>
      <c r="L200"/>
    </row>
    <row r="201" spans="2:12" s="20" customFormat="1">
      <c r="B201" s="21"/>
      <c r="F201" s="21"/>
      <c r="G201" s="21"/>
      <c r="H201" s="21"/>
      <c r="I201" s="21"/>
      <c r="L201"/>
    </row>
    <row r="202" spans="2:12" s="20" customFormat="1">
      <c r="B202" s="21"/>
      <c r="F202" s="21"/>
      <c r="G202" s="21"/>
      <c r="H202" s="21"/>
      <c r="I202" s="21"/>
      <c r="L202"/>
    </row>
    <row r="203" spans="2:12" s="20" customFormat="1">
      <c r="B203" s="21"/>
      <c r="F203" s="21"/>
      <c r="G203" s="21"/>
      <c r="H203" s="21"/>
      <c r="I203" s="21"/>
      <c r="L203"/>
    </row>
    <row r="204" spans="2:12" s="20" customFormat="1">
      <c r="B204" s="21"/>
      <c r="F204" s="21"/>
      <c r="G204" s="21"/>
      <c r="H204" s="21"/>
      <c r="I204" s="21"/>
      <c r="L204"/>
    </row>
    <row r="205" spans="2:12" s="20" customFormat="1">
      <c r="B205" s="21"/>
      <c r="F205" s="21"/>
      <c r="G205" s="21"/>
      <c r="H205" s="21"/>
      <c r="I205" s="21"/>
      <c r="L205"/>
    </row>
    <row r="206" spans="2:12" s="20" customFormat="1">
      <c r="B206" s="21"/>
      <c r="F206" s="21"/>
      <c r="G206" s="21"/>
      <c r="H206" s="21"/>
      <c r="I206" s="21"/>
      <c r="L206"/>
    </row>
    <row r="207" spans="2:12" s="20" customFormat="1">
      <c r="B207" s="21"/>
      <c r="F207" s="21"/>
      <c r="G207" s="21"/>
      <c r="H207" s="21"/>
      <c r="I207" s="21"/>
      <c r="L207"/>
    </row>
    <row r="208" spans="2:12" s="20" customFormat="1">
      <c r="B208" s="21"/>
      <c r="F208" s="21"/>
      <c r="G208" s="21"/>
      <c r="H208" s="21"/>
      <c r="I208" s="21"/>
      <c r="L208"/>
    </row>
    <row r="209" spans="2:12" s="20" customFormat="1">
      <c r="B209" s="21"/>
      <c r="F209" s="21"/>
      <c r="G209" s="21"/>
      <c r="H209" s="21"/>
      <c r="I209" s="21"/>
      <c r="L209"/>
    </row>
    <row r="210" spans="2:12" s="20" customFormat="1">
      <c r="B210" s="21"/>
      <c r="F210" s="21"/>
      <c r="G210" s="21"/>
      <c r="H210" s="21"/>
      <c r="I210" s="21"/>
      <c r="L210"/>
    </row>
    <row r="211" spans="2:12" s="20" customFormat="1">
      <c r="B211" s="21"/>
      <c r="F211" s="21"/>
      <c r="G211" s="21"/>
      <c r="H211" s="21"/>
      <c r="I211" s="21"/>
      <c r="L211"/>
    </row>
    <row r="212" spans="2:12" s="20" customFormat="1">
      <c r="B212" s="21"/>
      <c r="F212" s="21"/>
      <c r="G212" s="21"/>
      <c r="H212" s="21"/>
      <c r="I212" s="21"/>
      <c r="L212"/>
    </row>
    <row r="213" spans="2:12" s="20" customFormat="1">
      <c r="B213" s="21"/>
      <c r="F213" s="21"/>
      <c r="G213" s="21"/>
      <c r="H213" s="21"/>
      <c r="I213" s="21"/>
      <c r="L213"/>
    </row>
    <row r="214" spans="2:12" s="20" customFormat="1">
      <c r="B214" s="21"/>
      <c r="F214" s="21"/>
      <c r="G214" s="21"/>
      <c r="H214" s="21"/>
      <c r="I214" s="21"/>
      <c r="L214"/>
    </row>
    <row r="215" spans="2:12" s="20" customFormat="1">
      <c r="B215" s="21"/>
      <c r="F215" s="21"/>
      <c r="G215" s="21"/>
      <c r="H215" s="21"/>
      <c r="I215" s="21"/>
      <c r="L215"/>
    </row>
    <row r="216" spans="2:12" s="20" customFormat="1">
      <c r="B216" s="21"/>
      <c r="F216" s="21"/>
      <c r="G216" s="21"/>
      <c r="H216" s="21"/>
      <c r="I216" s="21"/>
      <c r="L216"/>
    </row>
    <row r="217" spans="2:12" s="20" customFormat="1">
      <c r="B217" s="21"/>
      <c r="F217" s="21"/>
      <c r="G217" s="21"/>
      <c r="H217" s="21"/>
      <c r="I217" s="21"/>
      <c r="L217"/>
    </row>
    <row r="218" spans="2:12" s="20" customFormat="1">
      <c r="B218" s="21"/>
      <c r="F218" s="21"/>
      <c r="G218" s="21"/>
      <c r="H218" s="21"/>
      <c r="I218" s="21"/>
      <c r="L218"/>
    </row>
    <row r="219" spans="2:12" s="20" customFormat="1">
      <c r="B219" s="21"/>
      <c r="F219" s="21"/>
      <c r="G219" s="21"/>
      <c r="H219" s="21"/>
      <c r="I219" s="21"/>
      <c r="L219"/>
    </row>
    <row r="220" spans="2:12" s="20" customFormat="1">
      <c r="B220" s="21"/>
      <c r="F220" s="21"/>
      <c r="G220" s="21"/>
      <c r="H220" s="21"/>
      <c r="I220" s="21"/>
      <c r="L220"/>
    </row>
    <row r="221" spans="2:12" s="20" customFormat="1">
      <c r="B221" s="21"/>
      <c r="F221" s="21"/>
      <c r="G221" s="21"/>
      <c r="H221" s="21"/>
      <c r="I221" s="21"/>
      <c r="L221"/>
    </row>
    <row r="222" spans="2:12" s="20" customFormat="1">
      <c r="B222" s="21"/>
      <c r="F222" s="21"/>
      <c r="G222" s="21"/>
      <c r="H222" s="21"/>
      <c r="I222" s="21"/>
      <c r="L222"/>
    </row>
    <row r="223" spans="2:12" s="20" customFormat="1">
      <c r="B223" s="21"/>
      <c r="F223" s="21"/>
      <c r="G223" s="21"/>
      <c r="H223" s="21"/>
      <c r="I223" s="21"/>
      <c r="L223"/>
    </row>
    <row r="224" spans="2:12" s="20" customFormat="1">
      <c r="B224" s="21"/>
      <c r="F224" s="21"/>
      <c r="G224" s="21"/>
      <c r="H224" s="21"/>
      <c r="I224" s="21"/>
      <c r="L224"/>
    </row>
    <row r="225" spans="2:12" s="20" customFormat="1">
      <c r="B225" s="21"/>
      <c r="F225" s="21"/>
      <c r="G225" s="21"/>
      <c r="H225" s="21"/>
      <c r="I225" s="21"/>
      <c r="L225"/>
    </row>
    <row r="226" spans="2:12" s="20" customFormat="1">
      <c r="B226" s="21"/>
      <c r="F226" s="21"/>
      <c r="G226" s="21"/>
      <c r="H226" s="21"/>
      <c r="I226" s="21"/>
      <c r="L226"/>
    </row>
    <row r="227" spans="2:12" s="20" customFormat="1">
      <c r="B227" s="21"/>
      <c r="F227" s="21"/>
      <c r="G227" s="21"/>
      <c r="H227" s="21"/>
      <c r="I227" s="21"/>
      <c r="L227"/>
    </row>
    <row r="228" spans="2:12" s="20" customFormat="1">
      <c r="B228" s="21"/>
      <c r="F228" s="21"/>
      <c r="G228" s="21"/>
      <c r="H228" s="21"/>
      <c r="I228" s="21"/>
      <c r="L228"/>
    </row>
    <row r="229" spans="2:12" s="20" customFormat="1">
      <c r="B229" s="21"/>
      <c r="F229" s="21"/>
      <c r="G229" s="21"/>
      <c r="H229" s="21"/>
      <c r="I229" s="21"/>
      <c r="L229"/>
    </row>
    <row r="230" spans="2:12" s="20" customFormat="1">
      <c r="B230" s="21"/>
      <c r="F230" s="21"/>
      <c r="G230" s="21"/>
      <c r="H230" s="21"/>
      <c r="I230" s="21"/>
      <c r="L230"/>
    </row>
    <row r="231" spans="2:12" s="20" customFormat="1">
      <c r="B231" s="21"/>
      <c r="F231" s="21"/>
      <c r="G231" s="21"/>
      <c r="H231" s="21"/>
      <c r="I231" s="21"/>
      <c r="L231"/>
    </row>
    <row r="232" spans="2:12" s="20" customFormat="1">
      <c r="B232" s="21"/>
      <c r="F232" s="21"/>
      <c r="G232" s="21"/>
      <c r="H232" s="21"/>
      <c r="I232" s="21"/>
      <c r="L232"/>
    </row>
    <row r="233" spans="2:12" s="20" customFormat="1">
      <c r="B233" s="21"/>
      <c r="F233" s="21"/>
      <c r="G233" s="21"/>
      <c r="H233" s="21"/>
      <c r="I233" s="21"/>
      <c r="L233"/>
    </row>
    <row r="234" spans="2:12" s="20" customFormat="1">
      <c r="B234" s="21"/>
      <c r="F234" s="21"/>
      <c r="G234" s="21"/>
      <c r="H234" s="21"/>
      <c r="I234" s="21"/>
      <c r="L234"/>
    </row>
    <row r="235" spans="2:12" s="20" customFormat="1">
      <c r="B235" s="21"/>
      <c r="F235" s="21"/>
      <c r="G235" s="21"/>
      <c r="H235" s="21"/>
      <c r="I235" s="21"/>
      <c r="L235"/>
    </row>
    <row r="236" spans="2:12" s="20" customFormat="1">
      <c r="B236" s="21"/>
      <c r="F236" s="21"/>
      <c r="G236" s="21"/>
      <c r="H236" s="21"/>
      <c r="I236" s="21"/>
      <c r="L236"/>
    </row>
    <row r="237" spans="2:12" s="20" customFormat="1">
      <c r="B237" s="21"/>
      <c r="F237" s="21"/>
      <c r="G237" s="21"/>
      <c r="H237" s="21"/>
      <c r="I237" s="21"/>
      <c r="L237"/>
    </row>
    <row r="238" spans="2:12" s="20" customFormat="1">
      <c r="B238" s="21"/>
      <c r="F238" s="21"/>
      <c r="G238" s="21"/>
      <c r="H238" s="21"/>
      <c r="I238" s="21"/>
      <c r="L238"/>
    </row>
    <row r="239" spans="2:12" s="20" customFormat="1">
      <c r="B239" s="21"/>
      <c r="F239" s="21"/>
      <c r="G239" s="21"/>
      <c r="H239" s="21"/>
      <c r="I239" s="21"/>
      <c r="L239"/>
    </row>
    <row r="240" spans="2:12" s="20" customFormat="1">
      <c r="B240" s="21"/>
      <c r="F240" s="21"/>
      <c r="G240" s="21"/>
      <c r="H240" s="21"/>
      <c r="I240" s="21"/>
      <c r="L240"/>
    </row>
    <row r="241" spans="2:12" s="20" customFormat="1">
      <c r="B241" s="21"/>
      <c r="F241" s="21"/>
      <c r="G241" s="21"/>
      <c r="H241" s="21"/>
      <c r="I241" s="21"/>
      <c r="L241"/>
    </row>
    <row r="242" spans="2:12" s="20" customFormat="1">
      <c r="B242" s="21"/>
      <c r="F242" s="21"/>
      <c r="G242" s="21"/>
      <c r="H242" s="21"/>
      <c r="I242" s="21"/>
      <c r="L242"/>
    </row>
    <row r="243" spans="2:12" s="20" customFormat="1">
      <c r="B243" s="21"/>
      <c r="F243" s="21"/>
      <c r="G243" s="21"/>
      <c r="H243" s="21"/>
      <c r="I243" s="21"/>
      <c r="L243"/>
    </row>
    <row r="244" spans="2:12" s="20" customFormat="1">
      <c r="B244" s="21"/>
      <c r="F244" s="21"/>
      <c r="G244" s="21"/>
      <c r="H244" s="21"/>
      <c r="I244" s="21"/>
      <c r="L244"/>
    </row>
    <row r="245" spans="2:12" s="20" customFormat="1">
      <c r="B245" s="21"/>
      <c r="F245" s="21"/>
      <c r="G245" s="21"/>
      <c r="H245" s="21"/>
      <c r="I245" s="21"/>
      <c r="L245"/>
    </row>
    <row r="246" spans="2:12" s="20" customFormat="1">
      <c r="B246" s="21"/>
      <c r="F246" s="21"/>
      <c r="G246" s="21"/>
      <c r="H246" s="21"/>
      <c r="I246" s="21"/>
      <c r="L246"/>
    </row>
    <row r="247" spans="2:12" s="20" customFormat="1">
      <c r="B247" s="21"/>
      <c r="F247" s="21"/>
      <c r="G247" s="21"/>
      <c r="H247" s="21"/>
      <c r="I247" s="21"/>
      <c r="L247"/>
    </row>
    <row r="248" spans="2:12" s="20" customFormat="1">
      <c r="B248" s="21"/>
      <c r="F248" s="21"/>
      <c r="G248" s="21"/>
      <c r="H248" s="21"/>
      <c r="I248" s="21"/>
      <c r="L248"/>
    </row>
    <row r="249" spans="2:12" s="20" customFormat="1">
      <c r="B249" s="21"/>
      <c r="F249" s="21"/>
      <c r="G249" s="21"/>
      <c r="H249" s="21"/>
      <c r="I249" s="21"/>
      <c r="L249"/>
    </row>
    <row r="250" spans="2:12" s="20" customFormat="1">
      <c r="B250" s="21"/>
      <c r="F250" s="21"/>
      <c r="G250" s="21"/>
      <c r="H250" s="21"/>
      <c r="I250" s="21"/>
      <c r="L250"/>
    </row>
    <row r="251" spans="2:12" s="20" customFormat="1">
      <c r="B251" s="21"/>
      <c r="F251" s="21"/>
      <c r="G251" s="21"/>
      <c r="H251" s="21"/>
      <c r="I251" s="21"/>
      <c r="L251"/>
    </row>
    <row r="252" spans="2:12" s="20" customFormat="1">
      <c r="B252" s="21"/>
      <c r="F252" s="21"/>
      <c r="G252" s="21"/>
      <c r="H252" s="21"/>
      <c r="I252" s="21"/>
      <c r="L252"/>
    </row>
    <row r="253" spans="2:12" s="20" customFormat="1">
      <c r="B253" s="21"/>
      <c r="F253" s="21"/>
      <c r="G253" s="21"/>
      <c r="H253" s="21"/>
      <c r="I253" s="21"/>
      <c r="L253"/>
    </row>
    <row r="254" spans="2:12" s="20" customFormat="1">
      <c r="B254" s="21"/>
      <c r="F254" s="21"/>
      <c r="G254" s="21"/>
      <c r="H254" s="21"/>
      <c r="I254" s="21"/>
      <c r="L254"/>
    </row>
    <row r="255" spans="2:12" s="20" customFormat="1">
      <c r="B255" s="21"/>
      <c r="F255" s="21"/>
      <c r="G255" s="21"/>
      <c r="H255" s="21"/>
      <c r="I255" s="21"/>
      <c r="L255"/>
    </row>
    <row r="256" spans="2:12" s="20" customFormat="1">
      <c r="B256" s="21"/>
      <c r="F256" s="21"/>
      <c r="G256" s="21"/>
      <c r="H256" s="21"/>
      <c r="I256" s="21"/>
      <c r="L256"/>
    </row>
    <row r="257" spans="2:12" s="20" customFormat="1">
      <c r="B257" s="21"/>
      <c r="F257" s="21"/>
      <c r="G257" s="21"/>
      <c r="H257" s="21"/>
      <c r="I257" s="21"/>
      <c r="L257"/>
    </row>
    <row r="258" spans="2:12" s="20" customFormat="1">
      <c r="B258" s="21"/>
      <c r="F258" s="21"/>
      <c r="G258" s="21"/>
      <c r="H258" s="21"/>
      <c r="I258" s="21"/>
      <c r="L258"/>
    </row>
    <row r="259" spans="2:12" s="20" customFormat="1">
      <c r="B259" s="21"/>
      <c r="F259" s="21"/>
      <c r="G259" s="21"/>
      <c r="H259" s="21"/>
      <c r="I259" s="21"/>
      <c r="L259"/>
    </row>
    <row r="260" spans="2:12" s="20" customFormat="1">
      <c r="B260" s="21"/>
      <c r="F260" s="21"/>
      <c r="G260" s="21"/>
      <c r="H260" s="21"/>
      <c r="I260" s="21"/>
      <c r="L260"/>
    </row>
    <row r="261" spans="2:12" s="20" customFormat="1">
      <c r="B261" s="21"/>
      <c r="F261" s="21"/>
      <c r="G261" s="21"/>
      <c r="H261" s="21"/>
      <c r="I261" s="21"/>
      <c r="L261"/>
    </row>
    <row r="262" spans="2:12" s="20" customFormat="1">
      <c r="B262" s="21"/>
      <c r="F262" s="21"/>
      <c r="G262" s="21"/>
      <c r="H262" s="21"/>
      <c r="I262" s="21"/>
      <c r="L262"/>
    </row>
    <row r="263" spans="2:12" s="20" customFormat="1">
      <c r="B263" s="21"/>
      <c r="F263" s="21"/>
      <c r="G263" s="21"/>
      <c r="H263" s="21"/>
      <c r="I263" s="21"/>
      <c r="L263"/>
    </row>
    <row r="264" spans="2:12" s="20" customFormat="1">
      <c r="B264" s="21"/>
      <c r="F264" s="21"/>
      <c r="G264" s="21"/>
      <c r="H264" s="21"/>
      <c r="I264" s="21"/>
      <c r="L264"/>
    </row>
    <row r="265" spans="2:12" s="20" customFormat="1">
      <c r="B265" s="21"/>
      <c r="F265" s="21"/>
      <c r="G265" s="21"/>
      <c r="H265" s="21"/>
      <c r="I265" s="21"/>
      <c r="L265"/>
    </row>
    <row r="266" spans="2:12" s="20" customFormat="1">
      <c r="B266" s="21"/>
      <c r="F266" s="21"/>
      <c r="G266" s="21"/>
      <c r="H266" s="21"/>
      <c r="I266" s="21"/>
      <c r="L266"/>
    </row>
    <row r="267" spans="2:12" s="20" customFormat="1">
      <c r="B267" s="21"/>
      <c r="F267" s="21"/>
      <c r="G267" s="21"/>
      <c r="H267" s="21"/>
      <c r="I267" s="21"/>
      <c r="L267"/>
    </row>
    <row r="268" spans="2:12" s="20" customFormat="1">
      <c r="B268" s="21"/>
      <c r="F268" s="21"/>
      <c r="G268" s="21"/>
      <c r="H268" s="21"/>
      <c r="I268" s="21"/>
      <c r="L268"/>
    </row>
    <row r="269" spans="2:12" s="20" customFormat="1">
      <c r="B269" s="21"/>
      <c r="F269" s="21"/>
      <c r="G269" s="21"/>
      <c r="H269" s="21"/>
      <c r="I269" s="21"/>
      <c r="L269"/>
    </row>
    <row r="270" spans="2:12" s="20" customFormat="1">
      <c r="B270" s="21"/>
      <c r="F270" s="21"/>
      <c r="G270" s="21"/>
      <c r="H270" s="21"/>
      <c r="I270" s="21"/>
      <c r="L270"/>
    </row>
    <row r="271" spans="2:12" s="20" customFormat="1">
      <c r="B271" s="21"/>
      <c r="F271" s="21"/>
      <c r="G271" s="21"/>
      <c r="H271" s="21"/>
      <c r="I271" s="21"/>
      <c r="L271"/>
    </row>
    <row r="272" spans="2:12" s="20" customFormat="1">
      <c r="B272" s="21"/>
      <c r="F272" s="21"/>
      <c r="G272" s="21"/>
      <c r="H272" s="21"/>
      <c r="I272" s="21"/>
      <c r="L272"/>
    </row>
    <row r="273" spans="2:12" s="20" customFormat="1">
      <c r="B273" s="21"/>
      <c r="F273" s="21"/>
      <c r="G273" s="21"/>
      <c r="H273" s="21"/>
      <c r="I273" s="21"/>
      <c r="L273"/>
    </row>
    <row r="274" spans="2:12" s="20" customFormat="1">
      <c r="B274" s="21"/>
      <c r="F274" s="21"/>
      <c r="G274" s="21"/>
      <c r="H274" s="21"/>
      <c r="I274" s="21"/>
      <c r="L274"/>
    </row>
    <row r="275" spans="2:12" s="20" customFormat="1">
      <c r="B275" s="21"/>
      <c r="F275" s="21"/>
      <c r="G275" s="21"/>
      <c r="H275" s="21"/>
      <c r="I275" s="21"/>
      <c r="L275"/>
    </row>
    <row r="276" spans="2:12" s="20" customFormat="1">
      <c r="B276" s="21"/>
      <c r="F276" s="21"/>
      <c r="G276" s="21"/>
      <c r="H276" s="21"/>
      <c r="I276" s="21"/>
      <c r="L276"/>
    </row>
    <row r="277" spans="2:12" s="20" customFormat="1">
      <c r="B277" s="21"/>
      <c r="F277" s="21"/>
      <c r="G277" s="21"/>
      <c r="H277" s="21"/>
      <c r="I277" s="21"/>
      <c r="L277"/>
    </row>
    <row r="278" spans="2:12" s="20" customFormat="1">
      <c r="B278" s="21"/>
      <c r="F278" s="21"/>
      <c r="G278" s="21"/>
      <c r="H278" s="21"/>
      <c r="I278" s="21"/>
      <c r="L278"/>
    </row>
    <row r="279" spans="2:12" s="20" customFormat="1">
      <c r="B279" s="21"/>
      <c r="F279" s="21"/>
      <c r="G279" s="21"/>
      <c r="H279" s="21"/>
      <c r="I279" s="21"/>
      <c r="L279"/>
    </row>
    <row r="280" spans="2:12" s="20" customFormat="1">
      <c r="B280" s="21"/>
      <c r="F280" s="21"/>
      <c r="G280" s="21"/>
      <c r="H280" s="21"/>
      <c r="I280" s="21"/>
      <c r="L280"/>
    </row>
    <row r="281" spans="2:12" s="20" customFormat="1">
      <c r="B281" s="21"/>
      <c r="F281" s="21"/>
      <c r="G281" s="21"/>
      <c r="H281" s="21"/>
      <c r="I281" s="21"/>
      <c r="L281"/>
    </row>
    <row r="282" spans="2:12" s="20" customFormat="1">
      <c r="B282" s="21"/>
      <c r="F282" s="21"/>
      <c r="G282" s="21"/>
      <c r="H282" s="21"/>
      <c r="I282" s="21"/>
      <c r="L282"/>
    </row>
    <row r="283" spans="2:12" s="20" customFormat="1">
      <c r="B283" s="21"/>
      <c r="F283" s="21"/>
      <c r="G283" s="21"/>
      <c r="H283" s="21"/>
      <c r="I283" s="21"/>
      <c r="L283"/>
    </row>
    <row r="284" spans="2:12" s="20" customFormat="1">
      <c r="B284" s="21"/>
      <c r="F284" s="21"/>
      <c r="G284" s="21"/>
      <c r="H284" s="21"/>
      <c r="I284" s="21"/>
      <c r="L284"/>
    </row>
    <row r="285" spans="2:12" s="20" customFormat="1">
      <c r="B285" s="21"/>
      <c r="F285" s="21"/>
      <c r="G285" s="21"/>
      <c r="H285" s="21"/>
      <c r="I285" s="21"/>
      <c r="L285"/>
    </row>
    <row r="286" spans="2:12" s="20" customFormat="1">
      <c r="B286" s="21"/>
      <c r="F286" s="21"/>
      <c r="G286" s="21"/>
      <c r="H286" s="21"/>
      <c r="I286" s="21"/>
      <c r="L286"/>
    </row>
    <row r="287" spans="2:12" s="20" customFormat="1">
      <c r="B287" s="21"/>
      <c r="F287" s="21"/>
      <c r="G287" s="21"/>
      <c r="H287" s="21"/>
      <c r="I287" s="21"/>
      <c r="L287"/>
    </row>
    <row r="288" spans="2:12" s="20" customFormat="1">
      <c r="B288" s="21"/>
      <c r="F288" s="21"/>
      <c r="G288" s="21"/>
      <c r="H288" s="21"/>
      <c r="I288" s="21"/>
      <c r="L288"/>
    </row>
    <row r="289" spans="2:12" s="20" customFormat="1">
      <c r="B289" s="21"/>
      <c r="F289" s="21"/>
      <c r="G289" s="21"/>
      <c r="H289" s="21"/>
      <c r="I289" s="21"/>
      <c r="L289"/>
    </row>
    <row r="290" spans="2:12" s="20" customFormat="1">
      <c r="B290" s="21"/>
      <c r="F290" s="21"/>
      <c r="G290" s="21"/>
      <c r="H290" s="21"/>
      <c r="I290" s="21"/>
      <c r="L290"/>
    </row>
    <row r="291" spans="2:12" s="20" customFormat="1">
      <c r="B291" s="21"/>
      <c r="F291" s="21"/>
      <c r="G291" s="21"/>
      <c r="H291" s="21"/>
      <c r="I291" s="21"/>
      <c r="L291"/>
    </row>
    <row r="292" spans="2:12" s="20" customFormat="1">
      <c r="B292" s="21"/>
      <c r="F292" s="21"/>
      <c r="G292" s="21"/>
      <c r="H292" s="21"/>
      <c r="I292" s="21"/>
      <c r="L292"/>
    </row>
    <row r="293" spans="2:12" s="20" customFormat="1">
      <c r="B293" s="21"/>
      <c r="F293" s="21"/>
      <c r="G293" s="21"/>
      <c r="H293" s="21"/>
      <c r="I293" s="21"/>
      <c r="L293"/>
    </row>
    <row r="294" spans="2:12" s="20" customFormat="1">
      <c r="B294" s="21"/>
      <c r="F294" s="21"/>
      <c r="G294" s="21"/>
      <c r="H294" s="21"/>
      <c r="I294" s="21"/>
      <c r="L294"/>
    </row>
    <row r="295" spans="2:12" s="20" customFormat="1">
      <c r="B295" s="21"/>
      <c r="F295" s="21"/>
      <c r="G295" s="21"/>
      <c r="H295" s="21"/>
      <c r="I295" s="21"/>
      <c r="L295"/>
    </row>
    <row r="296" spans="2:12" s="20" customFormat="1">
      <c r="B296" s="21"/>
      <c r="F296" s="21"/>
      <c r="G296" s="21"/>
      <c r="H296" s="21"/>
      <c r="I296" s="21"/>
      <c r="L296"/>
    </row>
    <row r="297" spans="2:12" s="20" customFormat="1">
      <c r="B297" s="21"/>
      <c r="F297" s="21"/>
      <c r="G297" s="21"/>
      <c r="H297" s="21"/>
      <c r="I297" s="21"/>
      <c r="L297"/>
    </row>
    <row r="298" spans="2:12" s="20" customFormat="1">
      <c r="B298" s="21"/>
      <c r="F298" s="21"/>
      <c r="G298" s="21"/>
      <c r="H298" s="21"/>
      <c r="I298" s="21"/>
      <c r="L298"/>
    </row>
    <row r="299" spans="2:12" s="20" customFormat="1">
      <c r="B299" s="21"/>
      <c r="F299" s="21"/>
      <c r="G299" s="21"/>
      <c r="H299" s="21"/>
      <c r="I299" s="21"/>
      <c r="L299"/>
    </row>
    <row r="300" spans="2:12" s="20" customFormat="1">
      <c r="B300" s="21"/>
      <c r="F300" s="21"/>
      <c r="G300" s="21"/>
      <c r="H300" s="21"/>
      <c r="I300" s="21"/>
      <c r="L300"/>
    </row>
    <row r="301" spans="2:12" s="20" customFormat="1">
      <c r="B301" s="21"/>
      <c r="F301" s="21"/>
      <c r="G301" s="21"/>
      <c r="H301" s="21"/>
      <c r="I301" s="21"/>
      <c r="L301"/>
    </row>
    <row r="302" spans="2:12" s="20" customFormat="1">
      <c r="B302" s="21"/>
      <c r="F302" s="21"/>
      <c r="G302" s="21"/>
      <c r="H302" s="21"/>
      <c r="I302" s="21"/>
      <c r="L302"/>
    </row>
    <row r="303" spans="2:12" s="20" customFormat="1">
      <c r="B303" s="21"/>
      <c r="F303" s="21"/>
      <c r="G303" s="21"/>
      <c r="H303" s="21"/>
      <c r="I303" s="21"/>
      <c r="L303"/>
    </row>
    <row r="304" spans="2:12" s="20" customFormat="1">
      <c r="B304" s="21"/>
      <c r="F304" s="21"/>
      <c r="G304" s="21"/>
      <c r="H304" s="21"/>
      <c r="I304" s="21"/>
      <c r="L304"/>
    </row>
    <row r="305" spans="2:12" s="20" customFormat="1">
      <c r="B305" s="21"/>
      <c r="F305" s="21"/>
      <c r="G305" s="21"/>
      <c r="H305" s="21"/>
      <c r="I305" s="21"/>
      <c r="L305"/>
    </row>
    <row r="306" spans="2:12" s="20" customFormat="1">
      <c r="B306" s="21"/>
      <c r="F306" s="21"/>
      <c r="G306" s="21"/>
      <c r="H306" s="21"/>
      <c r="I306" s="21"/>
      <c r="L306"/>
    </row>
    <row r="307" spans="2:12" s="20" customFormat="1">
      <c r="B307" s="21"/>
      <c r="F307" s="21"/>
      <c r="G307" s="21"/>
      <c r="H307" s="21"/>
      <c r="I307" s="21"/>
      <c r="L307"/>
    </row>
    <row r="308" spans="2:12" s="20" customFormat="1">
      <c r="B308" s="21"/>
      <c r="F308" s="21"/>
      <c r="G308" s="21"/>
      <c r="H308" s="21"/>
      <c r="I308" s="21"/>
      <c r="L308"/>
    </row>
    <row r="309" spans="2:12" s="20" customFormat="1">
      <c r="B309" s="21"/>
      <c r="F309" s="21"/>
      <c r="G309" s="21"/>
      <c r="H309" s="21"/>
      <c r="I309" s="21"/>
      <c r="L309"/>
    </row>
    <row r="310" spans="2:12" s="20" customFormat="1">
      <c r="B310" s="21"/>
      <c r="F310" s="21"/>
      <c r="G310" s="21"/>
      <c r="H310" s="21"/>
      <c r="I310" s="21"/>
      <c r="L310"/>
    </row>
    <row r="311" spans="2:12" s="20" customFormat="1">
      <c r="B311" s="21"/>
      <c r="F311" s="21"/>
      <c r="G311" s="21"/>
      <c r="H311" s="21"/>
      <c r="I311" s="21"/>
      <c r="L311"/>
    </row>
    <row r="312" spans="2:12" s="20" customFormat="1">
      <c r="B312" s="21"/>
      <c r="F312" s="21"/>
      <c r="G312" s="21"/>
      <c r="H312" s="21"/>
      <c r="I312" s="21"/>
      <c r="L312"/>
    </row>
    <row r="313" spans="2:12" s="20" customFormat="1">
      <c r="B313" s="21"/>
      <c r="F313" s="21"/>
      <c r="G313" s="21"/>
      <c r="H313" s="21"/>
      <c r="I313" s="21"/>
      <c r="L313"/>
    </row>
    <row r="314" spans="2:12" s="20" customFormat="1">
      <c r="B314" s="21"/>
      <c r="F314" s="21"/>
      <c r="G314" s="21"/>
      <c r="H314" s="21"/>
      <c r="I314" s="21"/>
      <c r="L314"/>
    </row>
    <row r="315" spans="2:12" s="20" customFormat="1">
      <c r="B315" s="21"/>
      <c r="F315" s="21"/>
      <c r="G315" s="21"/>
      <c r="H315" s="21"/>
      <c r="I315" s="21"/>
      <c r="L315"/>
    </row>
    <row r="316" spans="2:12" s="20" customFormat="1">
      <c r="B316" s="21"/>
      <c r="F316" s="21"/>
      <c r="G316" s="21"/>
      <c r="H316" s="21"/>
      <c r="I316" s="21"/>
      <c r="L316"/>
    </row>
    <row r="317" spans="2:12" s="20" customFormat="1">
      <c r="B317" s="21"/>
      <c r="F317" s="21"/>
      <c r="G317" s="21"/>
      <c r="H317" s="21"/>
      <c r="I317" s="21"/>
      <c r="L317"/>
    </row>
    <row r="318" spans="2:12" s="20" customFormat="1">
      <c r="B318" s="21"/>
      <c r="F318" s="21"/>
      <c r="G318" s="21"/>
      <c r="H318" s="21"/>
      <c r="I318" s="21"/>
      <c r="L318"/>
    </row>
    <row r="319" spans="2:12" s="20" customFormat="1">
      <c r="B319" s="21"/>
      <c r="F319" s="21"/>
      <c r="G319" s="21"/>
      <c r="H319" s="21"/>
      <c r="I319" s="21"/>
      <c r="L319"/>
    </row>
    <row r="320" spans="2:12" s="20" customFormat="1">
      <c r="B320" s="21"/>
      <c r="F320" s="21"/>
      <c r="G320" s="21"/>
      <c r="H320" s="21"/>
      <c r="I320" s="21"/>
      <c r="L320"/>
    </row>
    <row r="321" spans="2:12" s="20" customFormat="1">
      <c r="B321" s="21"/>
      <c r="F321" s="21"/>
      <c r="G321" s="21"/>
      <c r="H321" s="21"/>
      <c r="I321" s="21"/>
      <c r="L321"/>
    </row>
    <row r="322" spans="2:12" s="20" customFormat="1">
      <c r="B322" s="21"/>
      <c r="F322" s="21"/>
      <c r="G322" s="21"/>
      <c r="H322" s="21"/>
      <c r="I322" s="21"/>
      <c r="L322"/>
    </row>
    <row r="323" spans="2:12" s="20" customFormat="1">
      <c r="B323" s="21"/>
      <c r="F323" s="21"/>
      <c r="G323" s="21"/>
      <c r="H323" s="21"/>
      <c r="I323" s="21"/>
      <c r="L323"/>
    </row>
    <row r="324" spans="2:12" s="20" customFormat="1">
      <c r="B324" s="21"/>
      <c r="F324" s="21"/>
      <c r="G324" s="21"/>
      <c r="H324" s="21"/>
      <c r="I324" s="21"/>
      <c r="L324"/>
    </row>
    <row r="325" spans="2:12" s="20" customFormat="1">
      <c r="B325" s="21"/>
      <c r="F325" s="21"/>
      <c r="G325" s="21"/>
      <c r="H325" s="21"/>
      <c r="I325" s="21"/>
      <c r="L325"/>
    </row>
    <row r="326" spans="2:12" s="20" customFormat="1">
      <c r="B326" s="21"/>
      <c r="F326" s="21"/>
      <c r="G326" s="21"/>
      <c r="H326" s="21"/>
      <c r="I326" s="21"/>
      <c r="L326"/>
    </row>
    <row r="327" spans="2:12" s="20" customFormat="1">
      <c r="B327" s="21"/>
      <c r="F327" s="21"/>
      <c r="G327" s="21"/>
      <c r="H327" s="21"/>
      <c r="I327" s="21"/>
      <c r="L327"/>
    </row>
    <row r="328" spans="2:12" s="20" customFormat="1">
      <c r="B328" s="21"/>
      <c r="F328" s="21"/>
      <c r="G328" s="21"/>
      <c r="H328" s="21"/>
      <c r="I328" s="21"/>
      <c r="L328"/>
    </row>
    <row r="329" spans="2:12" s="20" customFormat="1">
      <c r="B329" s="21"/>
      <c r="F329" s="21"/>
      <c r="G329" s="21"/>
      <c r="H329" s="21"/>
      <c r="I329" s="21"/>
      <c r="L329"/>
    </row>
    <row r="330" spans="2:12" s="20" customFormat="1">
      <c r="B330" s="21"/>
      <c r="F330" s="21"/>
      <c r="G330" s="21"/>
      <c r="H330" s="21"/>
      <c r="I330" s="21"/>
      <c r="L330"/>
    </row>
    <row r="331" spans="2:12" s="20" customFormat="1">
      <c r="B331" s="21"/>
      <c r="F331" s="21"/>
      <c r="G331" s="21"/>
      <c r="H331" s="21"/>
      <c r="I331" s="21"/>
      <c r="L331"/>
    </row>
    <row r="332" spans="2:12" s="20" customFormat="1">
      <c r="B332" s="21"/>
      <c r="F332" s="21"/>
      <c r="G332" s="21"/>
      <c r="H332" s="21"/>
      <c r="I332" s="21"/>
      <c r="L332"/>
    </row>
    <row r="333" spans="2:12" s="20" customFormat="1">
      <c r="B333" s="21"/>
      <c r="F333" s="21"/>
      <c r="G333" s="21"/>
      <c r="H333" s="21"/>
      <c r="I333" s="21"/>
      <c r="L333"/>
    </row>
    <row r="334" spans="2:12" s="20" customFormat="1">
      <c r="B334" s="21"/>
      <c r="F334" s="21"/>
      <c r="G334" s="21"/>
      <c r="H334" s="21"/>
      <c r="I334" s="21"/>
      <c r="L334"/>
    </row>
    <row r="335" spans="2:12" s="20" customFormat="1">
      <c r="B335" s="21"/>
      <c r="F335" s="21"/>
      <c r="G335" s="21"/>
      <c r="H335" s="21"/>
      <c r="I335" s="21"/>
      <c r="L335"/>
    </row>
    <row r="336" spans="2:12" s="20" customFormat="1">
      <c r="B336" s="21"/>
      <c r="F336" s="21"/>
      <c r="G336" s="21"/>
      <c r="H336" s="21"/>
      <c r="I336" s="21"/>
      <c r="L336"/>
    </row>
    <row r="337" spans="2:12" s="20" customFormat="1">
      <c r="B337" s="21"/>
      <c r="F337" s="21"/>
      <c r="G337" s="21"/>
      <c r="H337" s="21"/>
      <c r="I337" s="21"/>
      <c r="L337"/>
    </row>
    <row r="338" spans="2:12" s="20" customFormat="1">
      <c r="B338" s="21"/>
      <c r="F338" s="21"/>
      <c r="G338" s="21"/>
      <c r="H338" s="21"/>
      <c r="I338" s="21"/>
      <c r="L338"/>
    </row>
    <row r="339" spans="2:12" s="20" customFormat="1">
      <c r="B339" s="21"/>
      <c r="F339" s="21"/>
      <c r="G339" s="21"/>
      <c r="H339" s="21"/>
      <c r="I339" s="21"/>
      <c r="L339"/>
    </row>
    <row r="340" spans="2:12" s="20" customFormat="1">
      <c r="B340" s="21"/>
      <c r="F340" s="21"/>
      <c r="G340" s="21"/>
      <c r="H340" s="21"/>
      <c r="I340" s="21"/>
      <c r="L340"/>
    </row>
    <row r="341" spans="2:12" s="20" customFormat="1">
      <c r="B341" s="21"/>
      <c r="F341" s="21"/>
      <c r="G341" s="21"/>
      <c r="H341" s="21"/>
      <c r="I341" s="21"/>
      <c r="L341"/>
    </row>
    <row r="342" spans="2:12" s="20" customFormat="1">
      <c r="B342" s="21"/>
      <c r="F342" s="21"/>
      <c r="G342" s="21"/>
      <c r="H342" s="21"/>
      <c r="I342" s="21"/>
      <c r="L342"/>
    </row>
    <row r="343" spans="2:12" s="20" customFormat="1">
      <c r="B343" s="21"/>
      <c r="F343" s="21"/>
      <c r="G343" s="21"/>
      <c r="H343" s="21"/>
      <c r="I343" s="21"/>
      <c r="L343"/>
    </row>
    <row r="344" spans="2:12" s="20" customFormat="1">
      <c r="B344" s="21"/>
      <c r="F344" s="21"/>
      <c r="G344" s="21"/>
      <c r="H344" s="21"/>
      <c r="I344" s="21"/>
      <c r="L344"/>
    </row>
    <row r="345" spans="2:12" s="20" customFormat="1">
      <c r="B345" s="21"/>
      <c r="F345" s="21"/>
      <c r="G345" s="21"/>
      <c r="H345" s="21"/>
      <c r="I345" s="21"/>
      <c r="L345"/>
    </row>
    <row r="346" spans="2:12" s="20" customFormat="1">
      <c r="B346" s="21"/>
      <c r="F346" s="21"/>
      <c r="G346" s="21"/>
      <c r="H346" s="21"/>
      <c r="I346" s="21"/>
      <c r="L346"/>
    </row>
    <row r="347" spans="2:12" s="20" customFormat="1">
      <c r="B347" s="21"/>
      <c r="F347" s="21"/>
      <c r="G347" s="21"/>
      <c r="H347" s="21"/>
      <c r="I347" s="21"/>
      <c r="L347"/>
    </row>
    <row r="348" spans="2:12" s="20" customFormat="1">
      <c r="B348" s="21"/>
      <c r="F348" s="21"/>
      <c r="G348" s="21"/>
      <c r="H348" s="21"/>
      <c r="I348" s="21"/>
      <c r="L348"/>
    </row>
    <row r="349" spans="2:12" s="20" customFormat="1">
      <c r="B349" s="21"/>
      <c r="F349" s="21"/>
      <c r="G349" s="21"/>
      <c r="H349" s="21"/>
      <c r="I349" s="21"/>
      <c r="L349"/>
    </row>
    <row r="350" spans="2:12" s="20" customFormat="1">
      <c r="B350" s="21"/>
      <c r="F350" s="21"/>
      <c r="G350" s="21"/>
      <c r="H350" s="21"/>
      <c r="I350" s="21"/>
      <c r="L350"/>
    </row>
    <row r="351" spans="2:12" s="20" customFormat="1">
      <c r="B351" s="21"/>
      <c r="F351" s="21"/>
      <c r="G351" s="21"/>
      <c r="H351" s="21"/>
      <c r="I351" s="21"/>
      <c r="L351"/>
    </row>
    <row r="352" spans="2:12" s="20" customFormat="1">
      <c r="B352" s="21"/>
      <c r="F352" s="21"/>
      <c r="G352" s="21"/>
      <c r="H352" s="21"/>
      <c r="I352" s="21"/>
      <c r="L352"/>
    </row>
    <row r="353" spans="2:12" s="20" customFormat="1">
      <c r="B353" s="21"/>
      <c r="F353" s="21"/>
      <c r="G353" s="21"/>
      <c r="H353" s="21"/>
      <c r="I353" s="21"/>
      <c r="L353"/>
    </row>
    <row r="354" spans="2:12" s="20" customFormat="1">
      <c r="B354" s="21"/>
      <c r="F354" s="21"/>
      <c r="G354" s="21"/>
      <c r="H354" s="21"/>
      <c r="I354" s="21"/>
      <c r="L354"/>
    </row>
    <row r="355" spans="2:12" s="20" customFormat="1">
      <c r="B355" s="21"/>
      <c r="F355" s="21"/>
      <c r="G355" s="21"/>
      <c r="H355" s="21"/>
      <c r="I355" s="21"/>
      <c r="L355"/>
    </row>
    <row r="356" spans="2:12" s="20" customFormat="1">
      <c r="B356" s="21"/>
      <c r="F356" s="21"/>
      <c r="G356" s="21"/>
      <c r="H356" s="21"/>
      <c r="I356" s="21"/>
      <c r="L356"/>
    </row>
    <row r="357" spans="2:12" s="20" customFormat="1">
      <c r="B357" s="21"/>
      <c r="F357" s="21"/>
      <c r="G357" s="21"/>
      <c r="H357" s="21"/>
      <c r="I357" s="21"/>
      <c r="L357"/>
    </row>
    <row r="358" spans="2:12" s="20" customFormat="1">
      <c r="B358" s="21"/>
      <c r="F358" s="21"/>
      <c r="G358" s="21"/>
      <c r="H358" s="21"/>
      <c r="I358" s="21"/>
      <c r="L358"/>
    </row>
    <row r="359" spans="2:12" s="20" customFormat="1">
      <c r="B359" s="21"/>
      <c r="F359" s="21"/>
      <c r="G359" s="21"/>
      <c r="H359" s="21"/>
      <c r="I359" s="21"/>
      <c r="L359"/>
    </row>
    <row r="360" spans="2:12" s="20" customFormat="1">
      <c r="B360" s="21"/>
      <c r="F360" s="21"/>
      <c r="G360" s="21"/>
      <c r="H360" s="21"/>
      <c r="I360" s="21"/>
      <c r="L360"/>
    </row>
    <row r="361" spans="2:12" s="20" customFormat="1">
      <c r="B361" s="21"/>
      <c r="F361" s="21"/>
      <c r="G361" s="21"/>
      <c r="H361" s="21"/>
      <c r="I361" s="21"/>
      <c r="L361"/>
    </row>
    <row r="362" spans="2:12" s="20" customFormat="1">
      <c r="B362" s="21"/>
      <c r="F362" s="21"/>
      <c r="G362" s="21"/>
      <c r="H362" s="21"/>
      <c r="I362" s="21"/>
      <c r="L362"/>
    </row>
    <row r="363" spans="2:12" s="20" customFormat="1">
      <c r="B363" s="21"/>
      <c r="F363" s="21"/>
      <c r="G363" s="21"/>
      <c r="H363" s="21"/>
      <c r="I363" s="21"/>
      <c r="L363"/>
    </row>
    <row r="364" spans="2:12" s="20" customFormat="1">
      <c r="B364" s="21"/>
      <c r="F364" s="21"/>
      <c r="G364" s="21"/>
      <c r="H364" s="21"/>
      <c r="I364" s="21"/>
      <c r="L364"/>
    </row>
    <row r="365" spans="2:12" s="20" customFormat="1">
      <c r="B365" s="21"/>
      <c r="F365" s="21"/>
      <c r="G365" s="21"/>
      <c r="H365" s="21"/>
      <c r="I365" s="21"/>
      <c r="L365"/>
    </row>
    <row r="366" spans="2:12" s="20" customFormat="1">
      <c r="B366" s="21"/>
      <c r="F366" s="21"/>
      <c r="G366" s="21"/>
      <c r="H366" s="21"/>
      <c r="I366" s="21"/>
      <c r="L366"/>
    </row>
    <row r="367" spans="2:12" s="20" customFormat="1">
      <c r="B367" s="21"/>
      <c r="F367" s="21"/>
      <c r="G367" s="21"/>
      <c r="H367" s="21"/>
      <c r="I367" s="21"/>
      <c r="L367"/>
    </row>
    <row r="368" spans="2:12" s="20" customFormat="1">
      <c r="B368" s="21"/>
      <c r="F368" s="21"/>
      <c r="G368" s="21"/>
      <c r="H368" s="21"/>
      <c r="I368" s="21"/>
      <c r="L368"/>
    </row>
    <row r="369" spans="2:12" s="20" customFormat="1">
      <c r="B369" s="21"/>
      <c r="F369" s="21"/>
      <c r="G369" s="21"/>
      <c r="H369" s="21"/>
      <c r="I369" s="21"/>
      <c r="L369"/>
    </row>
    <row r="370" spans="2:12" s="20" customFormat="1">
      <c r="B370" s="21"/>
      <c r="F370" s="21"/>
      <c r="G370" s="21"/>
      <c r="H370" s="21"/>
      <c r="I370" s="21"/>
      <c r="L370"/>
    </row>
    <row r="371" spans="2:12" s="20" customFormat="1">
      <c r="B371" s="21"/>
      <c r="F371" s="21"/>
      <c r="G371" s="21"/>
      <c r="H371" s="21"/>
      <c r="I371" s="21"/>
      <c r="L371"/>
    </row>
    <row r="372" spans="2:12" s="20" customFormat="1">
      <c r="B372" s="21"/>
      <c r="F372" s="21"/>
      <c r="G372" s="21"/>
      <c r="H372" s="21"/>
      <c r="I372" s="21"/>
      <c r="L372"/>
    </row>
    <row r="373" spans="2:12" s="20" customFormat="1">
      <c r="B373" s="21"/>
      <c r="F373" s="21"/>
      <c r="G373" s="21"/>
      <c r="H373" s="21"/>
      <c r="I373" s="21"/>
      <c r="L373"/>
    </row>
    <row r="374" spans="2:12" s="20" customFormat="1">
      <c r="B374" s="21"/>
      <c r="F374" s="21"/>
      <c r="G374" s="21"/>
      <c r="H374" s="21"/>
      <c r="I374" s="21"/>
      <c r="L374"/>
    </row>
    <row r="375" spans="2:12" s="20" customFormat="1">
      <c r="B375" s="21"/>
      <c r="F375" s="21"/>
      <c r="G375" s="21"/>
      <c r="H375" s="21"/>
      <c r="I375" s="21"/>
      <c r="L375"/>
    </row>
    <row r="376" spans="2:12" s="20" customFormat="1">
      <c r="B376" s="21"/>
      <c r="F376" s="21"/>
      <c r="G376" s="21"/>
      <c r="H376" s="21"/>
      <c r="I376" s="21"/>
      <c r="L376"/>
    </row>
    <row r="377" spans="2:12" s="20" customFormat="1">
      <c r="B377" s="21"/>
      <c r="F377" s="21"/>
      <c r="G377" s="21"/>
      <c r="H377" s="21"/>
      <c r="I377" s="21"/>
      <c r="L377"/>
    </row>
    <row r="378" spans="2:12" s="20" customFormat="1">
      <c r="B378" s="21"/>
      <c r="F378" s="21"/>
      <c r="G378" s="21"/>
      <c r="H378" s="21"/>
      <c r="I378" s="21"/>
      <c r="L378"/>
    </row>
    <row r="379" spans="2:12" s="20" customFormat="1">
      <c r="B379" s="21"/>
      <c r="F379" s="21"/>
      <c r="G379" s="21"/>
      <c r="H379" s="21"/>
      <c r="I379" s="21"/>
      <c r="L379"/>
    </row>
    <row r="380" spans="2:12" s="20" customFormat="1">
      <c r="B380" s="21"/>
      <c r="F380" s="21"/>
      <c r="G380" s="21"/>
      <c r="H380" s="21"/>
      <c r="I380" s="21"/>
      <c r="L380"/>
    </row>
    <row r="381" spans="2:12" s="20" customFormat="1">
      <c r="B381" s="21"/>
      <c r="F381" s="21"/>
      <c r="G381" s="21"/>
      <c r="H381" s="21"/>
      <c r="I381" s="21"/>
      <c r="L381"/>
    </row>
    <row r="382" spans="2:12" s="20" customFormat="1">
      <c r="B382" s="21"/>
      <c r="F382" s="21"/>
      <c r="G382" s="21"/>
      <c r="H382" s="21"/>
      <c r="I382" s="21"/>
      <c r="L382"/>
    </row>
    <row r="383" spans="2:12" s="20" customFormat="1">
      <c r="B383" s="21"/>
      <c r="F383" s="21"/>
      <c r="G383" s="21"/>
      <c r="H383" s="21"/>
      <c r="I383" s="21"/>
      <c r="L383"/>
    </row>
    <row r="384" spans="2:12" s="20" customFormat="1">
      <c r="B384" s="21"/>
      <c r="F384" s="21"/>
      <c r="G384" s="21"/>
      <c r="H384" s="21"/>
      <c r="I384" s="21"/>
      <c r="L384"/>
    </row>
    <row r="385" spans="2:12" s="20" customFormat="1">
      <c r="B385" s="21"/>
      <c r="F385" s="21"/>
      <c r="G385" s="21"/>
      <c r="H385" s="21"/>
      <c r="I385" s="21"/>
      <c r="L385"/>
    </row>
    <row r="386" spans="2:12" s="20" customFormat="1">
      <c r="B386" s="21"/>
      <c r="F386" s="21"/>
      <c r="G386" s="21"/>
      <c r="H386" s="21"/>
      <c r="I386" s="21"/>
      <c r="L386"/>
    </row>
    <row r="387" spans="2:12" s="20" customFormat="1">
      <c r="B387" s="21"/>
      <c r="F387" s="21"/>
      <c r="G387" s="21"/>
      <c r="H387" s="21"/>
      <c r="I387" s="21"/>
      <c r="L387"/>
    </row>
    <row r="388" spans="2:12" s="20" customFormat="1">
      <c r="B388" s="21"/>
      <c r="F388" s="21"/>
      <c r="G388" s="21"/>
      <c r="H388" s="21"/>
      <c r="I388" s="21"/>
      <c r="L388"/>
    </row>
    <row r="389" spans="2:12" s="20" customFormat="1">
      <c r="B389" s="21"/>
      <c r="F389" s="21"/>
      <c r="G389" s="21"/>
      <c r="H389" s="21"/>
      <c r="I389" s="21"/>
      <c r="L389"/>
    </row>
    <row r="390" spans="2:12" s="20" customFormat="1">
      <c r="B390" s="21"/>
      <c r="F390" s="21"/>
      <c r="G390" s="21"/>
      <c r="H390" s="21"/>
      <c r="I390" s="21"/>
      <c r="L390"/>
    </row>
    <row r="391" spans="2:12" s="20" customFormat="1">
      <c r="B391" s="21"/>
      <c r="F391" s="21"/>
      <c r="G391" s="21"/>
      <c r="H391" s="21"/>
      <c r="I391" s="21"/>
      <c r="L391"/>
    </row>
    <row r="392" spans="2:12" s="20" customFormat="1">
      <c r="B392" s="21"/>
      <c r="F392" s="21"/>
      <c r="G392" s="21"/>
      <c r="H392" s="21"/>
      <c r="I392" s="21"/>
      <c r="L392"/>
    </row>
    <row r="393" spans="2:12" s="20" customFormat="1">
      <c r="B393" s="21"/>
      <c r="F393" s="21"/>
      <c r="G393" s="21"/>
      <c r="H393" s="21"/>
      <c r="I393" s="21"/>
      <c r="L393"/>
    </row>
    <row r="394" spans="2:12" s="20" customFormat="1">
      <c r="B394" s="21"/>
      <c r="F394" s="21"/>
      <c r="G394" s="21"/>
      <c r="H394" s="21"/>
      <c r="I394" s="21"/>
      <c r="L394"/>
    </row>
    <row r="395" spans="2:12" s="20" customFormat="1">
      <c r="B395" s="21"/>
      <c r="F395" s="21"/>
      <c r="G395" s="21"/>
      <c r="H395" s="21"/>
      <c r="I395" s="21"/>
      <c r="L395"/>
    </row>
    <row r="396" spans="2:12" s="20" customFormat="1">
      <c r="B396" s="21"/>
      <c r="F396" s="21"/>
      <c r="G396" s="21"/>
      <c r="H396" s="21"/>
      <c r="I396" s="21"/>
      <c r="L396"/>
    </row>
    <row r="397" spans="2:12" s="20" customFormat="1">
      <c r="B397" s="21"/>
      <c r="F397" s="21"/>
      <c r="G397" s="21"/>
      <c r="H397" s="21"/>
      <c r="I397" s="21"/>
      <c r="L397"/>
    </row>
    <row r="398" spans="2:12" s="20" customFormat="1">
      <c r="B398" s="21"/>
      <c r="F398" s="21"/>
      <c r="G398" s="21"/>
      <c r="H398" s="21"/>
      <c r="I398" s="21"/>
      <c r="L398"/>
    </row>
    <row r="399" spans="2:12" s="20" customFormat="1">
      <c r="B399" s="21"/>
      <c r="F399" s="21"/>
      <c r="G399" s="21"/>
      <c r="H399" s="21"/>
      <c r="I399" s="21"/>
      <c r="L399"/>
    </row>
    <row r="400" spans="2:12" s="20" customFormat="1">
      <c r="B400" s="21"/>
      <c r="F400" s="21"/>
      <c r="G400" s="21"/>
      <c r="H400" s="21"/>
      <c r="I400" s="21"/>
      <c r="L400"/>
    </row>
    <row r="401" spans="2:12" s="20" customFormat="1">
      <c r="B401" s="21"/>
      <c r="F401" s="21"/>
      <c r="G401" s="21"/>
      <c r="H401" s="21"/>
      <c r="I401" s="21"/>
      <c r="L401"/>
    </row>
    <row r="402" spans="2:12" s="20" customFormat="1">
      <c r="B402" s="21"/>
      <c r="F402" s="21"/>
      <c r="G402" s="21"/>
      <c r="H402" s="21"/>
      <c r="I402" s="21"/>
      <c r="L402"/>
    </row>
    <row r="403" spans="2:12" s="20" customFormat="1">
      <c r="B403" s="21"/>
      <c r="F403" s="21"/>
      <c r="G403" s="21"/>
      <c r="H403" s="21"/>
      <c r="I403" s="21"/>
      <c r="L403"/>
    </row>
    <row r="404" spans="2:12" s="20" customFormat="1">
      <c r="B404" s="21"/>
      <c r="F404" s="21"/>
      <c r="G404" s="21"/>
      <c r="H404" s="21"/>
      <c r="I404" s="21"/>
      <c r="L404"/>
    </row>
    <row r="405" spans="2:12" s="20" customFormat="1">
      <c r="B405" s="21"/>
      <c r="F405" s="21"/>
      <c r="G405" s="21"/>
      <c r="H405" s="21"/>
      <c r="I405" s="21"/>
      <c r="L405"/>
    </row>
    <row r="406" spans="2:12" s="20" customFormat="1">
      <c r="B406" s="21"/>
      <c r="F406" s="21"/>
      <c r="G406" s="21"/>
      <c r="H406" s="21"/>
      <c r="I406" s="21"/>
      <c r="L406"/>
    </row>
    <row r="407" spans="2:12" s="20" customFormat="1">
      <c r="B407" s="21"/>
      <c r="F407" s="21"/>
      <c r="G407" s="21"/>
      <c r="H407" s="21"/>
      <c r="I407" s="21"/>
      <c r="L407"/>
    </row>
    <row r="408" spans="2:12" s="20" customFormat="1">
      <c r="B408" s="21"/>
      <c r="F408" s="21"/>
      <c r="G408" s="21"/>
      <c r="H408" s="21"/>
      <c r="I408" s="21"/>
      <c r="L408"/>
    </row>
    <row r="409" spans="2:12" s="20" customFormat="1">
      <c r="B409" s="21"/>
      <c r="F409" s="21"/>
      <c r="G409" s="21"/>
      <c r="H409" s="21"/>
      <c r="I409" s="21"/>
      <c r="L409"/>
    </row>
    <row r="410" spans="2:12" s="20" customFormat="1">
      <c r="B410" s="21"/>
      <c r="F410" s="21"/>
      <c r="G410" s="21"/>
      <c r="H410" s="21"/>
      <c r="I410" s="21"/>
      <c r="L410"/>
    </row>
    <row r="411" spans="2:12" s="20" customFormat="1">
      <c r="B411" s="21"/>
      <c r="F411" s="21"/>
      <c r="G411" s="21"/>
      <c r="H411" s="21"/>
      <c r="I411" s="21"/>
      <c r="L411"/>
    </row>
    <row r="412" spans="2:12" s="20" customFormat="1">
      <c r="B412" s="21"/>
      <c r="F412" s="21"/>
      <c r="G412" s="21"/>
      <c r="H412" s="21"/>
      <c r="I412" s="21"/>
      <c r="L412"/>
    </row>
    <row r="413" spans="2:12" s="20" customFormat="1">
      <c r="B413" s="21"/>
      <c r="F413" s="21"/>
      <c r="G413" s="21"/>
      <c r="H413" s="21"/>
      <c r="I413" s="21"/>
      <c r="L413"/>
    </row>
    <row r="414" spans="2:12" s="20" customFormat="1">
      <c r="B414" s="21"/>
      <c r="F414" s="21"/>
      <c r="G414" s="21"/>
      <c r="H414" s="21"/>
      <c r="I414" s="21"/>
      <c r="L414"/>
    </row>
    <row r="415" spans="2:12" s="20" customFormat="1">
      <c r="B415" s="21"/>
      <c r="F415" s="21"/>
      <c r="G415" s="21"/>
      <c r="H415" s="21"/>
      <c r="I415" s="21"/>
      <c r="L415"/>
    </row>
    <row r="416" spans="2:12" s="20" customFormat="1">
      <c r="B416" s="21"/>
      <c r="F416" s="21"/>
      <c r="G416" s="21"/>
      <c r="H416" s="21"/>
      <c r="I416" s="21"/>
      <c r="L416"/>
    </row>
    <row r="417" spans="2:12" s="20" customFormat="1">
      <c r="B417" s="21"/>
      <c r="F417" s="21"/>
      <c r="G417" s="21"/>
      <c r="H417" s="21"/>
      <c r="I417" s="21"/>
      <c r="L417"/>
    </row>
    <row r="418" spans="2:12" s="20" customFormat="1">
      <c r="B418" s="21"/>
      <c r="F418" s="21"/>
      <c r="G418" s="21"/>
      <c r="H418" s="21"/>
      <c r="I418" s="21"/>
      <c r="L418"/>
    </row>
    <row r="419" spans="2:12" s="20" customFormat="1">
      <c r="B419" s="21"/>
      <c r="F419" s="21"/>
      <c r="G419" s="21"/>
      <c r="H419" s="21"/>
      <c r="I419" s="21"/>
      <c r="L419"/>
    </row>
    <row r="420" spans="2:12" s="20" customFormat="1">
      <c r="B420" s="21"/>
      <c r="F420" s="21"/>
      <c r="G420" s="21"/>
      <c r="H420" s="21"/>
      <c r="I420" s="21"/>
      <c r="L420"/>
    </row>
    <row r="421" spans="2:12" s="20" customFormat="1">
      <c r="B421" s="21"/>
      <c r="F421" s="21"/>
      <c r="G421" s="21"/>
      <c r="H421" s="21"/>
      <c r="I421" s="21"/>
      <c r="L421"/>
    </row>
    <row r="422" spans="2:12" s="20" customFormat="1">
      <c r="B422" s="21"/>
      <c r="F422" s="21"/>
      <c r="G422" s="21"/>
      <c r="H422" s="21"/>
      <c r="I422" s="21"/>
      <c r="L422"/>
    </row>
    <row r="423" spans="2:12" s="20" customFormat="1">
      <c r="B423" s="21"/>
      <c r="F423" s="21"/>
      <c r="G423" s="21"/>
      <c r="H423" s="21"/>
      <c r="I423" s="21"/>
      <c r="L423"/>
    </row>
    <row r="424" spans="2:12" s="20" customFormat="1">
      <c r="B424" s="21"/>
      <c r="F424" s="21"/>
      <c r="G424" s="21"/>
      <c r="H424" s="21"/>
      <c r="I424" s="21"/>
      <c r="L424"/>
    </row>
    <row r="425" spans="2:12" s="20" customFormat="1">
      <c r="B425" s="21"/>
      <c r="F425" s="21"/>
      <c r="G425" s="21"/>
      <c r="H425" s="21"/>
      <c r="I425" s="21"/>
      <c r="L425"/>
    </row>
    <row r="426" spans="2:12" s="20" customFormat="1">
      <c r="B426" s="21"/>
      <c r="F426" s="21"/>
      <c r="G426" s="21"/>
      <c r="H426" s="21"/>
      <c r="I426" s="21"/>
      <c r="L426"/>
    </row>
    <row r="427" spans="2:12" s="20" customFormat="1">
      <c r="B427" s="21"/>
      <c r="F427" s="21"/>
      <c r="G427" s="21"/>
      <c r="H427" s="21"/>
      <c r="I427" s="21"/>
      <c r="L427"/>
    </row>
    <row r="428" spans="2:12" s="20" customFormat="1">
      <c r="B428" s="21"/>
      <c r="F428" s="21"/>
      <c r="G428" s="21"/>
      <c r="H428" s="21"/>
      <c r="I428" s="21"/>
      <c r="L428"/>
    </row>
    <row r="429" spans="2:12" s="20" customFormat="1">
      <c r="B429" s="21"/>
      <c r="F429" s="21"/>
      <c r="G429" s="21"/>
      <c r="H429" s="21"/>
      <c r="I429" s="21"/>
      <c r="L429"/>
    </row>
    <row r="430" spans="2:12" s="20" customFormat="1">
      <c r="B430" s="21"/>
      <c r="F430" s="21"/>
      <c r="G430" s="21"/>
      <c r="H430" s="21"/>
      <c r="I430" s="21"/>
      <c r="L430"/>
    </row>
    <row r="431" spans="2:12" s="20" customFormat="1">
      <c r="B431" s="21"/>
      <c r="F431" s="21"/>
      <c r="G431" s="21"/>
      <c r="H431" s="21"/>
      <c r="I431" s="21"/>
      <c r="L431"/>
    </row>
    <row r="432" spans="2:12" s="20" customFormat="1">
      <c r="B432" s="21"/>
      <c r="F432" s="21"/>
      <c r="G432" s="21"/>
      <c r="H432" s="21"/>
      <c r="I432" s="21"/>
      <c r="L432"/>
    </row>
    <row r="433" spans="2:12" s="20" customFormat="1">
      <c r="B433" s="21"/>
      <c r="F433" s="21"/>
      <c r="G433" s="21"/>
      <c r="H433" s="21"/>
      <c r="I433" s="21"/>
      <c r="L433"/>
    </row>
    <row r="434" spans="2:12" s="20" customFormat="1">
      <c r="B434" s="21"/>
      <c r="F434" s="21"/>
      <c r="G434" s="21"/>
      <c r="H434" s="21"/>
      <c r="I434" s="21"/>
      <c r="L434"/>
    </row>
    <row r="435" spans="2:12" s="20" customFormat="1">
      <c r="B435" s="21"/>
      <c r="F435" s="21"/>
      <c r="G435" s="21"/>
      <c r="H435" s="21"/>
      <c r="I435" s="21"/>
      <c r="L435"/>
    </row>
    <row r="436" spans="2:12" s="20" customFormat="1">
      <c r="B436" s="21"/>
      <c r="F436" s="21"/>
      <c r="G436" s="21"/>
      <c r="H436" s="21"/>
      <c r="I436" s="21"/>
      <c r="L436"/>
    </row>
    <row r="437" spans="2:12" s="20" customFormat="1">
      <c r="B437" s="21"/>
      <c r="F437" s="21"/>
      <c r="G437" s="21"/>
      <c r="H437" s="21"/>
      <c r="I437" s="21"/>
      <c r="L437"/>
    </row>
    <row r="438" spans="2:12" s="20" customFormat="1">
      <c r="B438" s="21"/>
      <c r="F438" s="21"/>
      <c r="G438" s="21"/>
      <c r="H438" s="21"/>
      <c r="I438" s="21"/>
      <c r="L438"/>
    </row>
    <row r="439" spans="2:12" s="20" customFormat="1">
      <c r="B439" s="21"/>
      <c r="F439" s="21"/>
      <c r="G439" s="21"/>
      <c r="H439" s="21"/>
      <c r="I439" s="21"/>
      <c r="L439"/>
    </row>
    <row r="440" spans="2:12" s="20" customFormat="1">
      <c r="B440" s="21"/>
      <c r="F440" s="21"/>
      <c r="G440" s="21"/>
      <c r="H440" s="21"/>
      <c r="I440" s="21"/>
      <c r="L440"/>
    </row>
    <row r="441" spans="2:12" s="20" customFormat="1">
      <c r="B441" s="21"/>
      <c r="F441" s="21"/>
      <c r="G441" s="21"/>
      <c r="H441" s="21"/>
      <c r="I441" s="21"/>
      <c r="L441"/>
    </row>
    <row r="442" spans="2:12" s="20" customFormat="1">
      <c r="B442" s="21"/>
      <c r="F442" s="21"/>
      <c r="G442" s="21"/>
      <c r="H442" s="21"/>
      <c r="I442" s="21"/>
      <c r="L442"/>
    </row>
    <row r="443" spans="2:12" s="20" customFormat="1">
      <c r="B443" s="21"/>
      <c r="F443" s="21"/>
      <c r="G443" s="21"/>
      <c r="H443" s="21"/>
      <c r="I443" s="21"/>
      <c r="L443"/>
    </row>
    <row r="444" spans="2:12" s="20" customFormat="1">
      <c r="B444" s="21"/>
      <c r="F444" s="21"/>
      <c r="G444" s="21"/>
      <c r="H444" s="21"/>
      <c r="I444" s="21"/>
      <c r="L444"/>
    </row>
    <row r="445" spans="2:12" s="20" customFormat="1">
      <c r="B445" s="21"/>
      <c r="F445" s="21"/>
      <c r="G445" s="21"/>
      <c r="H445" s="21"/>
      <c r="I445" s="21"/>
      <c r="L445"/>
    </row>
    <row r="446" spans="2:12" s="20" customFormat="1">
      <c r="B446" s="21"/>
      <c r="F446" s="21"/>
      <c r="G446" s="21"/>
      <c r="H446" s="21"/>
      <c r="I446" s="21"/>
      <c r="L446"/>
    </row>
    <row r="447" spans="2:12" s="20" customFormat="1">
      <c r="B447" s="21"/>
      <c r="F447" s="21"/>
      <c r="G447" s="21"/>
      <c r="H447" s="21"/>
      <c r="I447" s="21"/>
      <c r="L447"/>
    </row>
    <row r="448" spans="2:12" s="20" customFormat="1">
      <c r="B448" s="21"/>
      <c r="F448" s="21"/>
      <c r="G448" s="21"/>
      <c r="H448" s="21"/>
      <c r="I448" s="21"/>
      <c r="L448"/>
    </row>
    <row r="449" spans="2:12" s="20" customFormat="1">
      <c r="B449" s="21"/>
      <c r="F449" s="21"/>
      <c r="G449" s="21"/>
      <c r="H449" s="21"/>
      <c r="I449" s="21"/>
      <c r="L449"/>
    </row>
    <row r="450" spans="2:12" s="20" customFormat="1">
      <c r="B450" s="21"/>
      <c r="F450" s="21"/>
      <c r="G450" s="21"/>
      <c r="H450" s="21"/>
      <c r="I450" s="21"/>
      <c r="L450"/>
    </row>
    <row r="451" spans="2:12" s="20" customFormat="1">
      <c r="B451" s="21"/>
      <c r="F451" s="21"/>
      <c r="G451" s="21"/>
      <c r="H451" s="21"/>
      <c r="I451" s="21"/>
      <c r="L451"/>
    </row>
    <row r="452" spans="2:12" s="20" customFormat="1">
      <c r="B452" s="21"/>
      <c r="F452" s="21"/>
      <c r="G452" s="21"/>
      <c r="H452" s="21"/>
      <c r="I452" s="21"/>
      <c r="L452"/>
    </row>
    <row r="453" spans="2:12" s="20" customFormat="1">
      <c r="B453" s="21"/>
      <c r="F453" s="21"/>
      <c r="G453" s="21"/>
      <c r="H453" s="21"/>
      <c r="I453" s="21"/>
      <c r="L453"/>
    </row>
    <row r="454" spans="2:12" s="20" customFormat="1">
      <c r="B454" s="21"/>
      <c r="F454" s="21"/>
      <c r="G454" s="21"/>
      <c r="H454" s="21"/>
      <c r="I454" s="21"/>
      <c r="L454"/>
    </row>
    <row r="455" spans="2:12" s="20" customFormat="1">
      <c r="B455" s="21"/>
      <c r="F455" s="21"/>
      <c r="G455" s="21"/>
      <c r="H455" s="21"/>
      <c r="I455" s="21"/>
      <c r="L455"/>
    </row>
    <row r="456" spans="2:12" s="20" customFormat="1">
      <c r="B456" s="21"/>
      <c r="F456" s="21"/>
      <c r="G456" s="21"/>
      <c r="H456" s="21"/>
      <c r="I456" s="21"/>
      <c r="L456"/>
    </row>
    <row r="457" spans="2:12" s="20" customFormat="1">
      <c r="B457" s="21"/>
      <c r="F457" s="21"/>
      <c r="G457" s="21"/>
      <c r="H457" s="21"/>
      <c r="I457" s="21"/>
      <c r="L457"/>
    </row>
    <row r="458" spans="2:12" s="20" customFormat="1">
      <c r="B458" s="21"/>
      <c r="F458" s="21"/>
      <c r="G458" s="21"/>
      <c r="H458" s="21"/>
      <c r="I458" s="21"/>
      <c r="L458"/>
    </row>
    <row r="459" spans="2:12" s="20" customFormat="1">
      <c r="B459" s="21"/>
      <c r="F459" s="21"/>
      <c r="G459" s="21"/>
      <c r="H459" s="21"/>
      <c r="I459" s="21"/>
      <c r="L459"/>
    </row>
    <row r="460" spans="2:12" s="20" customFormat="1">
      <c r="B460" s="21"/>
      <c r="F460" s="21"/>
      <c r="G460" s="21"/>
      <c r="H460" s="21"/>
      <c r="I460" s="21"/>
      <c r="L460"/>
    </row>
    <row r="461" spans="2:12" s="20" customFormat="1">
      <c r="B461" s="21"/>
      <c r="F461" s="21"/>
      <c r="G461" s="21"/>
      <c r="H461" s="21"/>
      <c r="I461" s="21"/>
      <c r="L461"/>
    </row>
    <row r="462" spans="2:12" s="20" customFormat="1">
      <c r="B462" s="21"/>
      <c r="F462" s="21"/>
      <c r="G462" s="21"/>
      <c r="H462" s="21"/>
      <c r="I462" s="21"/>
      <c r="L462"/>
    </row>
    <row r="463" spans="2:12" s="20" customFormat="1">
      <c r="B463" s="21"/>
      <c r="F463" s="21"/>
      <c r="G463" s="21"/>
      <c r="H463" s="21"/>
      <c r="I463" s="21"/>
      <c r="L463"/>
    </row>
    <row r="464" spans="2:12" s="20" customFormat="1">
      <c r="B464" s="21"/>
      <c r="F464" s="21"/>
      <c r="G464" s="21"/>
      <c r="H464" s="21"/>
      <c r="I464" s="21"/>
      <c r="L464"/>
    </row>
    <row r="465" spans="2:12" s="20" customFormat="1">
      <c r="B465" s="21"/>
      <c r="F465" s="21"/>
      <c r="G465" s="21"/>
      <c r="H465" s="21"/>
      <c r="I465" s="21"/>
      <c r="L465"/>
    </row>
    <row r="466" spans="2:12" s="20" customFormat="1">
      <c r="B466" s="21"/>
      <c r="F466" s="21"/>
      <c r="G466" s="21"/>
      <c r="H466" s="21"/>
      <c r="I466" s="21"/>
      <c r="L466"/>
    </row>
    <row r="467" spans="2:12" s="20" customFormat="1">
      <c r="B467" s="21"/>
      <c r="F467" s="21"/>
      <c r="G467" s="21"/>
      <c r="H467" s="21"/>
      <c r="I467" s="21"/>
      <c r="L467"/>
    </row>
    <row r="468" spans="2:12" s="20" customFormat="1">
      <c r="B468" s="21"/>
      <c r="F468" s="21"/>
      <c r="G468" s="21"/>
      <c r="H468" s="21"/>
      <c r="I468" s="21"/>
      <c r="L468"/>
    </row>
    <row r="469" spans="2:12" s="20" customFormat="1">
      <c r="B469" s="21"/>
      <c r="F469" s="21"/>
      <c r="G469" s="21"/>
      <c r="H469" s="21"/>
      <c r="I469" s="21"/>
      <c r="L469"/>
    </row>
    <row r="470" spans="2:12" s="20" customFormat="1">
      <c r="B470" s="21"/>
      <c r="F470" s="21"/>
      <c r="G470" s="21"/>
      <c r="H470" s="21"/>
      <c r="I470" s="21"/>
      <c r="L470"/>
    </row>
    <row r="471" spans="2:12" s="20" customFormat="1">
      <c r="B471" s="21"/>
      <c r="F471" s="21"/>
      <c r="G471" s="21"/>
      <c r="H471" s="21"/>
      <c r="I471" s="21"/>
      <c r="L471"/>
    </row>
    <row r="472" spans="2:12" s="20" customFormat="1">
      <c r="B472" s="21"/>
      <c r="F472" s="21"/>
      <c r="G472" s="21"/>
      <c r="H472" s="21"/>
      <c r="I472" s="21"/>
      <c r="L472"/>
    </row>
    <row r="473" spans="2:12" s="20" customFormat="1">
      <c r="B473" s="21"/>
      <c r="F473" s="21"/>
      <c r="G473" s="21"/>
      <c r="H473" s="21"/>
      <c r="I473" s="21"/>
      <c r="L473"/>
    </row>
    <row r="474" spans="2:12" s="20" customFormat="1">
      <c r="B474" s="21"/>
      <c r="F474" s="21"/>
      <c r="G474" s="21"/>
      <c r="H474" s="21"/>
      <c r="I474" s="21"/>
      <c r="L474"/>
    </row>
    <row r="475" spans="2:12" s="20" customFormat="1">
      <c r="B475" s="21"/>
      <c r="F475" s="21"/>
      <c r="G475" s="21"/>
      <c r="H475" s="21"/>
      <c r="I475" s="21"/>
      <c r="L475"/>
    </row>
    <row r="476" spans="2:12" s="20" customFormat="1">
      <c r="B476" s="21"/>
      <c r="F476" s="21"/>
      <c r="G476" s="21"/>
      <c r="H476" s="21"/>
      <c r="I476" s="21"/>
      <c r="L476"/>
    </row>
    <row r="477" spans="2:12" s="20" customFormat="1">
      <c r="B477" s="21"/>
      <c r="F477" s="21"/>
      <c r="G477" s="21"/>
      <c r="H477" s="21"/>
      <c r="I477" s="21"/>
      <c r="L477"/>
    </row>
    <row r="478" spans="2:12" s="20" customFormat="1">
      <c r="B478" s="21"/>
      <c r="F478" s="21"/>
      <c r="G478" s="21"/>
      <c r="H478" s="21"/>
      <c r="I478" s="21"/>
      <c r="L478"/>
    </row>
    <row r="479" spans="2:12" s="20" customFormat="1">
      <c r="B479" s="21"/>
      <c r="F479" s="21"/>
      <c r="G479" s="21"/>
      <c r="H479" s="21"/>
      <c r="I479" s="21"/>
      <c r="L479"/>
    </row>
    <row r="480" spans="2:12" s="20" customFormat="1">
      <c r="B480" s="21"/>
      <c r="F480" s="21"/>
      <c r="G480" s="21"/>
      <c r="H480" s="21"/>
      <c r="I480" s="21"/>
      <c r="L480"/>
    </row>
    <row r="481" spans="2:12" s="20" customFormat="1">
      <c r="B481" s="21"/>
      <c r="F481" s="21"/>
      <c r="G481" s="21"/>
      <c r="H481" s="21"/>
      <c r="I481" s="21"/>
      <c r="L481"/>
    </row>
    <row r="482" spans="2:12" s="20" customFormat="1">
      <c r="B482" s="21"/>
      <c r="F482" s="21"/>
      <c r="G482" s="21"/>
      <c r="H482" s="21"/>
      <c r="I482" s="21"/>
      <c r="L482"/>
    </row>
    <row r="483" spans="2:12" s="20" customFormat="1">
      <c r="B483" s="21"/>
      <c r="F483" s="21"/>
      <c r="G483" s="21"/>
      <c r="H483" s="21"/>
      <c r="I483" s="21"/>
      <c r="L483"/>
    </row>
    <row r="484" spans="2:12" s="20" customFormat="1">
      <c r="B484" s="21"/>
      <c r="F484" s="21"/>
      <c r="G484" s="21"/>
      <c r="H484" s="21"/>
      <c r="I484" s="21"/>
      <c r="L484"/>
    </row>
    <row r="485" spans="2:12" s="20" customFormat="1">
      <c r="B485" s="21"/>
      <c r="F485" s="21"/>
      <c r="G485" s="21"/>
      <c r="H485" s="21"/>
      <c r="I485" s="21"/>
      <c r="L485"/>
    </row>
    <row r="486" spans="2:12" s="20" customFormat="1">
      <c r="B486" s="21"/>
      <c r="F486" s="21"/>
      <c r="G486" s="21"/>
      <c r="H486" s="21"/>
      <c r="I486" s="21"/>
      <c r="L486"/>
    </row>
    <row r="487" spans="2:12" s="20" customFormat="1">
      <c r="B487" s="21"/>
      <c r="F487" s="21"/>
      <c r="G487" s="21"/>
      <c r="H487" s="21"/>
      <c r="I487" s="21"/>
      <c r="L487"/>
    </row>
    <row r="488" spans="2:12" s="20" customFormat="1">
      <c r="B488" s="21"/>
      <c r="F488" s="21"/>
      <c r="G488" s="21"/>
      <c r="H488" s="21"/>
      <c r="I488" s="21"/>
      <c r="L488"/>
    </row>
    <row r="489" spans="2:12" s="20" customFormat="1">
      <c r="B489" s="21"/>
      <c r="F489" s="21"/>
      <c r="G489" s="21"/>
      <c r="H489" s="21"/>
      <c r="I489" s="21"/>
      <c r="L489"/>
    </row>
    <row r="490" spans="2:12" s="20" customFormat="1">
      <c r="B490" s="21"/>
      <c r="F490" s="21"/>
      <c r="G490" s="21"/>
      <c r="H490" s="21"/>
      <c r="I490" s="21"/>
      <c r="L490"/>
    </row>
    <row r="491" spans="2:12" s="20" customFormat="1">
      <c r="B491" s="21"/>
      <c r="F491" s="21"/>
      <c r="G491" s="21"/>
      <c r="H491" s="21"/>
      <c r="I491" s="21"/>
      <c r="L491"/>
    </row>
    <row r="492" spans="2:12" s="20" customFormat="1">
      <c r="B492" s="21"/>
      <c r="F492" s="21"/>
      <c r="G492" s="21"/>
      <c r="H492" s="21"/>
      <c r="I492" s="21"/>
      <c r="L492"/>
    </row>
    <row r="493" spans="2:12" s="20" customFormat="1">
      <c r="B493" s="21"/>
      <c r="F493" s="21"/>
      <c r="G493" s="21"/>
      <c r="H493" s="21"/>
      <c r="I493" s="21"/>
      <c r="L493"/>
    </row>
    <row r="494" spans="2:12" s="20" customFormat="1">
      <c r="B494" s="21"/>
      <c r="F494" s="21"/>
      <c r="G494" s="21"/>
      <c r="H494" s="21"/>
      <c r="I494" s="21"/>
      <c r="L494"/>
    </row>
    <row r="495" spans="2:12" s="20" customFormat="1">
      <c r="B495" s="21"/>
      <c r="F495" s="21"/>
      <c r="G495" s="21"/>
      <c r="H495" s="21"/>
      <c r="I495" s="21"/>
      <c r="L495"/>
    </row>
    <row r="496" spans="2:12" s="20" customFormat="1">
      <c r="B496" s="21"/>
      <c r="F496" s="21"/>
      <c r="G496" s="21"/>
      <c r="H496" s="21"/>
      <c r="I496" s="21"/>
      <c r="L496"/>
    </row>
    <row r="497" spans="2:12" s="20" customFormat="1">
      <c r="B497" s="21"/>
      <c r="F497" s="21"/>
      <c r="G497" s="21"/>
      <c r="H497" s="21"/>
      <c r="I497" s="21"/>
      <c r="L497"/>
    </row>
    <row r="498" spans="2:12" s="20" customFormat="1">
      <c r="B498" s="21"/>
      <c r="F498" s="21"/>
      <c r="G498" s="21"/>
      <c r="H498" s="21"/>
      <c r="I498" s="21"/>
      <c r="L498"/>
    </row>
    <row r="499" spans="2:12" s="20" customFormat="1">
      <c r="B499" s="21"/>
      <c r="F499" s="21"/>
      <c r="G499" s="21"/>
      <c r="H499" s="21"/>
      <c r="I499" s="21"/>
      <c r="L499"/>
    </row>
    <row r="500" spans="2:12" s="20" customFormat="1">
      <c r="B500" s="21"/>
      <c r="F500" s="21"/>
      <c r="G500" s="21"/>
      <c r="H500" s="21"/>
      <c r="I500" s="21"/>
      <c r="L500"/>
    </row>
    <row r="501" spans="2:12" s="20" customFormat="1">
      <c r="B501" s="21"/>
      <c r="F501" s="21"/>
      <c r="G501" s="21"/>
      <c r="H501" s="21"/>
      <c r="I501" s="21"/>
      <c r="L501"/>
    </row>
    <row r="502" spans="2:12" s="20" customFormat="1">
      <c r="B502" s="21"/>
      <c r="F502" s="21"/>
      <c r="G502" s="21"/>
      <c r="H502" s="21"/>
      <c r="I502" s="21"/>
      <c r="L502"/>
    </row>
    <row r="503" spans="2:12" s="20" customFormat="1">
      <c r="B503" s="21"/>
      <c r="F503" s="21"/>
      <c r="G503" s="21"/>
      <c r="H503" s="21"/>
      <c r="I503" s="21"/>
      <c r="L503"/>
    </row>
    <row r="504" spans="2:12" s="20" customFormat="1">
      <c r="B504" s="21"/>
      <c r="F504" s="21"/>
      <c r="G504" s="21"/>
      <c r="H504" s="21"/>
      <c r="I504" s="21"/>
      <c r="L504"/>
    </row>
    <row r="505" spans="2:12" s="20" customFormat="1">
      <c r="B505" s="21"/>
      <c r="F505" s="21"/>
      <c r="G505" s="21"/>
      <c r="H505" s="21"/>
      <c r="I505" s="21"/>
      <c r="L505"/>
    </row>
    <row r="506" spans="2:12" s="20" customFormat="1">
      <c r="B506" s="21"/>
      <c r="F506" s="21"/>
      <c r="G506" s="21"/>
      <c r="H506" s="21"/>
      <c r="I506" s="21"/>
      <c r="L506"/>
    </row>
    <row r="507" spans="2:12" s="20" customFormat="1">
      <c r="B507" s="21"/>
      <c r="F507" s="21"/>
      <c r="G507" s="21"/>
      <c r="H507" s="21"/>
      <c r="I507" s="21"/>
      <c r="L507"/>
    </row>
    <row r="508" spans="2:12" s="20" customFormat="1">
      <c r="B508" s="21"/>
      <c r="F508" s="21"/>
      <c r="G508" s="21"/>
      <c r="H508" s="21"/>
      <c r="I508" s="21"/>
      <c r="L508"/>
    </row>
    <row r="509" spans="2:12" s="20" customFormat="1">
      <c r="B509" s="21"/>
      <c r="F509" s="21"/>
      <c r="G509" s="21"/>
      <c r="H509" s="21"/>
      <c r="I509" s="21"/>
      <c r="L509"/>
    </row>
    <row r="510" spans="2:12" s="20" customFormat="1">
      <c r="B510" s="21"/>
      <c r="F510" s="21"/>
      <c r="G510" s="21"/>
      <c r="H510" s="21"/>
      <c r="I510" s="21"/>
      <c r="L510"/>
    </row>
    <row r="511" spans="2:12" s="20" customFormat="1">
      <c r="B511" s="21"/>
      <c r="F511" s="21"/>
      <c r="G511" s="21"/>
      <c r="H511" s="21"/>
      <c r="I511" s="21"/>
      <c r="L511"/>
    </row>
    <row r="512" spans="2:12" s="20" customFormat="1">
      <c r="B512" s="21"/>
      <c r="F512" s="21"/>
      <c r="G512" s="21"/>
      <c r="H512" s="21"/>
      <c r="I512" s="21"/>
      <c r="L512"/>
    </row>
    <row r="513" spans="2:12" s="20" customFormat="1">
      <c r="B513" s="21"/>
      <c r="F513" s="21"/>
      <c r="G513" s="21"/>
      <c r="H513" s="21"/>
      <c r="I513" s="21"/>
      <c r="L513"/>
    </row>
    <row r="514" spans="2:12" s="20" customFormat="1">
      <c r="B514" s="21"/>
      <c r="F514" s="21"/>
      <c r="G514" s="21"/>
      <c r="H514" s="21"/>
      <c r="I514" s="21"/>
      <c r="L514"/>
    </row>
    <row r="515" spans="2:12" s="20" customFormat="1">
      <c r="B515" s="21"/>
      <c r="F515" s="21"/>
      <c r="G515" s="21"/>
      <c r="H515" s="21"/>
      <c r="I515" s="21"/>
      <c r="L515"/>
    </row>
    <row r="516" spans="2:12" s="20" customFormat="1">
      <c r="B516" s="21"/>
      <c r="F516" s="21"/>
      <c r="G516" s="21"/>
      <c r="H516" s="21"/>
      <c r="I516" s="21"/>
      <c r="L516"/>
    </row>
    <row r="517" spans="2:12" s="20" customFormat="1">
      <c r="B517" s="21"/>
      <c r="F517" s="21"/>
      <c r="G517" s="21"/>
      <c r="H517" s="21"/>
      <c r="I517" s="21"/>
      <c r="L517"/>
    </row>
    <row r="518" spans="2:12" s="20" customFormat="1">
      <c r="B518" s="21"/>
      <c r="F518" s="21"/>
      <c r="G518" s="21"/>
      <c r="H518" s="21"/>
      <c r="I518" s="21"/>
      <c r="L518"/>
    </row>
    <row r="519" spans="2:12" s="20" customFormat="1">
      <c r="B519" s="21"/>
      <c r="F519" s="21"/>
      <c r="G519" s="21"/>
      <c r="H519" s="21"/>
      <c r="I519" s="21"/>
      <c r="L519"/>
    </row>
    <row r="520" spans="2:12" s="20" customFormat="1">
      <c r="B520" s="21"/>
      <c r="F520" s="21"/>
      <c r="G520" s="21"/>
      <c r="H520" s="21"/>
      <c r="I520" s="21"/>
      <c r="L520"/>
    </row>
    <row r="521" spans="2:12" s="20" customFormat="1">
      <c r="B521" s="21"/>
      <c r="F521" s="21"/>
      <c r="G521" s="21"/>
      <c r="H521" s="21"/>
      <c r="I521" s="21"/>
      <c r="L521"/>
    </row>
    <row r="522" spans="2:12" s="20" customFormat="1">
      <c r="B522" s="21"/>
      <c r="F522" s="21"/>
      <c r="G522" s="21"/>
      <c r="H522" s="21"/>
      <c r="I522" s="21"/>
      <c r="L522"/>
    </row>
    <row r="523" spans="2:12" s="20" customFormat="1">
      <c r="B523" s="21"/>
      <c r="F523" s="21"/>
      <c r="G523" s="21"/>
      <c r="H523" s="21"/>
      <c r="I523" s="21"/>
      <c r="L523"/>
    </row>
    <row r="524" spans="2:12" s="20" customFormat="1">
      <c r="B524" s="21"/>
      <c r="F524" s="21"/>
      <c r="G524" s="21"/>
      <c r="H524" s="21"/>
      <c r="I524" s="21"/>
      <c r="L524"/>
    </row>
    <row r="525" spans="2:12" s="20" customFormat="1">
      <c r="B525" s="21"/>
      <c r="F525" s="21"/>
      <c r="G525" s="21"/>
      <c r="H525" s="21"/>
      <c r="I525" s="21"/>
      <c r="L525"/>
    </row>
    <row r="526" spans="2:12" s="20" customFormat="1">
      <c r="B526" s="21"/>
      <c r="F526" s="21"/>
      <c r="G526" s="21"/>
      <c r="H526" s="21"/>
      <c r="I526" s="21"/>
      <c r="L526"/>
    </row>
    <row r="527" spans="2:12" s="20" customFormat="1">
      <c r="B527" s="21"/>
      <c r="F527" s="21"/>
      <c r="G527" s="21"/>
      <c r="H527" s="21"/>
      <c r="I527" s="21"/>
      <c r="L527"/>
    </row>
    <row r="528" spans="2:12" s="20" customFormat="1">
      <c r="B528" s="21"/>
      <c r="F528" s="21"/>
      <c r="G528" s="21"/>
      <c r="H528" s="21"/>
      <c r="I528" s="21"/>
      <c r="L528"/>
    </row>
    <row r="529" spans="2:12" s="20" customFormat="1">
      <c r="B529" s="21"/>
      <c r="F529" s="21"/>
      <c r="G529" s="21"/>
      <c r="H529" s="21"/>
      <c r="I529" s="21"/>
      <c r="L529"/>
    </row>
    <row r="530" spans="2:12" s="20" customFormat="1">
      <c r="B530" s="21"/>
      <c r="F530" s="21"/>
      <c r="G530" s="21"/>
      <c r="H530" s="21"/>
      <c r="I530" s="21"/>
      <c r="L530"/>
    </row>
    <row r="531" spans="2:12" s="20" customFormat="1">
      <c r="B531" s="21"/>
      <c r="F531" s="21"/>
      <c r="G531" s="21"/>
      <c r="H531" s="21"/>
      <c r="I531" s="21"/>
      <c r="L531"/>
    </row>
    <row r="532" spans="2:12" s="20" customFormat="1">
      <c r="B532" s="21"/>
      <c r="F532" s="21"/>
      <c r="G532" s="21"/>
      <c r="H532" s="21"/>
      <c r="I532" s="21"/>
      <c r="L532"/>
    </row>
    <row r="533" spans="2:12" s="20" customFormat="1">
      <c r="B533" s="21"/>
      <c r="F533" s="21"/>
      <c r="G533" s="21"/>
      <c r="H533" s="21"/>
      <c r="I533" s="21"/>
      <c r="L533"/>
    </row>
    <row r="534" spans="2:12" s="20" customFormat="1">
      <c r="B534" s="21"/>
      <c r="F534" s="21"/>
      <c r="G534" s="21"/>
      <c r="H534" s="21"/>
      <c r="I534" s="21"/>
      <c r="L534"/>
    </row>
    <row r="535" spans="2:12" s="20" customFormat="1">
      <c r="B535" s="21"/>
      <c r="F535" s="21"/>
      <c r="G535" s="21"/>
      <c r="H535" s="21"/>
      <c r="I535" s="21"/>
      <c r="L535"/>
    </row>
    <row r="536" spans="2:12" s="20" customFormat="1">
      <c r="B536" s="21"/>
      <c r="F536" s="21"/>
      <c r="G536" s="21"/>
      <c r="H536" s="21"/>
      <c r="I536" s="21"/>
      <c r="L536"/>
    </row>
    <row r="537" spans="2:12" s="20" customFormat="1">
      <c r="B537" s="21"/>
      <c r="F537" s="21"/>
      <c r="G537" s="21"/>
      <c r="H537" s="21"/>
      <c r="I537" s="21"/>
      <c r="L537"/>
    </row>
    <row r="538" spans="2:12" s="20" customFormat="1">
      <c r="B538" s="21"/>
      <c r="F538" s="21"/>
      <c r="G538" s="21"/>
      <c r="H538" s="21"/>
      <c r="I538" s="21"/>
      <c r="L538"/>
    </row>
    <row r="539" spans="2:12" s="20" customFormat="1">
      <c r="B539" s="21"/>
      <c r="F539" s="21"/>
      <c r="G539" s="21"/>
      <c r="H539" s="21"/>
      <c r="I539" s="21"/>
      <c r="L539"/>
    </row>
    <row r="540" spans="2:12" s="20" customFormat="1">
      <c r="B540" s="21"/>
      <c r="F540" s="21"/>
      <c r="G540" s="21"/>
      <c r="H540" s="21"/>
      <c r="I540" s="21"/>
      <c r="L540"/>
    </row>
    <row r="541" spans="2:12" s="20" customFormat="1">
      <c r="B541" s="21"/>
      <c r="F541" s="21"/>
      <c r="G541" s="21"/>
      <c r="H541" s="21"/>
      <c r="I541" s="21"/>
      <c r="L541"/>
    </row>
    <row r="542" spans="2:12" s="20" customFormat="1">
      <c r="B542" s="21"/>
      <c r="F542" s="21"/>
      <c r="G542" s="21"/>
      <c r="H542" s="21"/>
      <c r="I542" s="21"/>
      <c r="L542"/>
    </row>
    <row r="543" spans="2:12" s="20" customFormat="1">
      <c r="B543" s="21"/>
      <c r="F543" s="21"/>
      <c r="G543" s="21"/>
      <c r="H543" s="21"/>
      <c r="I543" s="21"/>
      <c r="L543"/>
    </row>
    <row r="544" spans="2:12" s="20" customFormat="1">
      <c r="B544" s="21"/>
      <c r="F544" s="21"/>
      <c r="G544" s="21"/>
      <c r="H544" s="21"/>
      <c r="I544" s="21"/>
      <c r="L544"/>
    </row>
    <row r="545" spans="2:12" s="20" customFormat="1">
      <c r="B545" s="21"/>
      <c r="F545" s="21"/>
      <c r="G545" s="21"/>
      <c r="H545" s="21"/>
      <c r="I545" s="21"/>
      <c r="L545"/>
    </row>
    <row r="546" spans="2:12" s="20" customFormat="1">
      <c r="B546" s="21"/>
      <c r="F546" s="21"/>
      <c r="G546" s="21"/>
      <c r="H546" s="21"/>
      <c r="I546" s="21"/>
      <c r="L546"/>
    </row>
    <row r="547" spans="2:12" s="20" customFormat="1">
      <c r="B547" s="21"/>
      <c r="F547" s="21"/>
      <c r="G547" s="21"/>
      <c r="H547" s="21"/>
      <c r="I547" s="21"/>
      <c r="L547"/>
    </row>
    <row r="548" spans="2:12" s="20" customFormat="1">
      <c r="B548" s="21"/>
      <c r="F548" s="21"/>
      <c r="G548" s="21"/>
      <c r="H548" s="21"/>
      <c r="I548" s="21"/>
      <c r="L548"/>
    </row>
    <row r="549" spans="2:12" s="20" customFormat="1">
      <c r="B549" s="21"/>
      <c r="F549" s="21"/>
      <c r="G549" s="21"/>
      <c r="H549" s="21"/>
      <c r="I549" s="21"/>
      <c r="L549"/>
    </row>
    <row r="550" spans="2:12" s="20" customFormat="1">
      <c r="B550" s="21"/>
      <c r="F550" s="21"/>
      <c r="G550" s="21"/>
      <c r="H550" s="21"/>
      <c r="I550" s="21"/>
      <c r="L550"/>
    </row>
    <row r="551" spans="2:12" s="20" customFormat="1">
      <c r="B551" s="21"/>
      <c r="F551" s="21"/>
      <c r="G551" s="21"/>
      <c r="H551" s="21"/>
      <c r="I551" s="21"/>
      <c r="L551"/>
    </row>
    <row r="552" spans="2:12" s="20" customFormat="1">
      <c r="B552" s="21"/>
      <c r="F552" s="21"/>
      <c r="G552" s="21"/>
      <c r="H552" s="21"/>
      <c r="I552" s="21"/>
      <c r="L552"/>
    </row>
    <row r="553" spans="2:12" s="20" customFormat="1">
      <c r="B553" s="21"/>
      <c r="F553" s="21"/>
      <c r="G553" s="21"/>
      <c r="H553" s="21"/>
      <c r="I553" s="21"/>
      <c r="L553"/>
    </row>
    <row r="554" spans="2:12" s="20" customFormat="1">
      <c r="B554" s="21"/>
      <c r="F554" s="21"/>
      <c r="G554" s="21"/>
      <c r="H554" s="21"/>
      <c r="I554" s="21"/>
      <c r="L554"/>
    </row>
    <row r="555" spans="2:12" s="20" customFormat="1">
      <c r="B555" s="21"/>
      <c r="F555" s="21"/>
      <c r="G555" s="21"/>
      <c r="H555" s="21"/>
      <c r="I555" s="21"/>
      <c r="L555"/>
    </row>
    <row r="556" spans="2:12" s="20" customFormat="1">
      <c r="B556" s="21"/>
      <c r="F556" s="21"/>
      <c r="G556" s="21"/>
      <c r="H556" s="21"/>
      <c r="I556" s="21"/>
      <c r="L556"/>
    </row>
    <row r="557" spans="2:12" s="20" customFormat="1">
      <c r="B557" s="21"/>
      <c r="F557" s="21"/>
      <c r="G557" s="21"/>
      <c r="H557" s="21"/>
      <c r="I557" s="21"/>
      <c r="L557"/>
    </row>
    <row r="558" spans="2:12" s="20" customFormat="1">
      <c r="B558" s="21"/>
      <c r="F558" s="21"/>
      <c r="G558" s="21"/>
      <c r="H558" s="21"/>
      <c r="I558" s="21"/>
      <c r="L558"/>
    </row>
    <row r="559" spans="2:12" s="20" customFormat="1">
      <c r="B559" s="21"/>
      <c r="F559" s="21"/>
      <c r="G559" s="21"/>
      <c r="H559" s="21"/>
      <c r="I559" s="21"/>
      <c r="L559"/>
    </row>
    <row r="560" spans="2:12" s="20" customFormat="1">
      <c r="B560" s="21"/>
      <c r="F560" s="21"/>
      <c r="G560" s="21"/>
      <c r="H560" s="21"/>
      <c r="I560" s="21"/>
      <c r="L560"/>
    </row>
    <row r="561" spans="2:12" s="20" customFormat="1">
      <c r="B561" s="21"/>
      <c r="F561" s="21"/>
      <c r="G561" s="21"/>
      <c r="H561" s="21"/>
      <c r="I561" s="21"/>
      <c r="L561"/>
    </row>
    <row r="562" spans="2:12" s="20" customFormat="1">
      <c r="B562" s="21"/>
      <c r="F562" s="21"/>
      <c r="G562" s="21"/>
      <c r="H562" s="21"/>
      <c r="I562" s="21"/>
      <c r="L562"/>
    </row>
    <row r="563" spans="2:12" s="20" customFormat="1">
      <c r="B563" s="21"/>
      <c r="F563" s="21"/>
      <c r="G563" s="21"/>
      <c r="H563" s="21"/>
      <c r="I563" s="21"/>
      <c r="L563"/>
    </row>
    <row r="564" spans="2:12" s="20" customFormat="1">
      <c r="B564" s="21"/>
      <c r="F564" s="21"/>
      <c r="G564" s="21"/>
      <c r="H564" s="21"/>
      <c r="I564" s="21"/>
      <c r="L564"/>
    </row>
    <row r="565" spans="2:12" s="20" customFormat="1">
      <c r="B565" s="21"/>
      <c r="F565" s="21"/>
      <c r="G565" s="21"/>
      <c r="H565" s="21"/>
      <c r="I565" s="21"/>
      <c r="L565"/>
    </row>
    <row r="566" spans="2:12" s="20" customFormat="1">
      <c r="B566" s="21"/>
      <c r="F566" s="21"/>
      <c r="G566" s="21"/>
      <c r="H566" s="21"/>
      <c r="I566" s="21"/>
      <c r="L566"/>
    </row>
    <row r="567" spans="2:12" s="20" customFormat="1">
      <c r="B567" s="21"/>
      <c r="F567" s="21"/>
      <c r="G567" s="21"/>
      <c r="H567" s="21"/>
      <c r="I567" s="21"/>
      <c r="L567"/>
    </row>
    <row r="568" spans="2:12" s="20" customFormat="1">
      <c r="B568" s="21"/>
      <c r="F568" s="21"/>
      <c r="G568" s="21"/>
      <c r="H568" s="21"/>
      <c r="I568" s="21"/>
      <c r="L568"/>
    </row>
    <row r="569" spans="2:12" s="20" customFormat="1">
      <c r="B569" s="21"/>
      <c r="F569" s="21"/>
      <c r="G569" s="21"/>
      <c r="H569" s="21"/>
      <c r="I569" s="21"/>
      <c r="L569"/>
    </row>
    <row r="570" spans="2:12" s="20" customFormat="1">
      <c r="B570" s="21"/>
      <c r="F570" s="21"/>
      <c r="G570" s="21"/>
      <c r="H570" s="21"/>
      <c r="I570" s="21"/>
      <c r="L570"/>
    </row>
    <row r="571" spans="2:12" s="20" customFormat="1">
      <c r="B571" s="21"/>
      <c r="F571" s="21"/>
      <c r="G571" s="21"/>
      <c r="H571" s="21"/>
      <c r="I571" s="21"/>
      <c r="L571"/>
    </row>
    <row r="572" spans="2:12" s="20" customFormat="1">
      <c r="B572" s="21"/>
      <c r="F572" s="21"/>
      <c r="G572" s="21"/>
      <c r="H572" s="21"/>
      <c r="I572" s="21"/>
      <c r="L572"/>
    </row>
    <row r="573" spans="2:12" s="20" customFormat="1">
      <c r="B573" s="21"/>
      <c r="F573" s="21"/>
      <c r="G573" s="21"/>
      <c r="H573" s="21"/>
      <c r="I573" s="21"/>
      <c r="L573"/>
    </row>
    <row r="574" spans="2:12" s="20" customFormat="1">
      <c r="B574" s="21"/>
      <c r="F574" s="21"/>
      <c r="G574" s="21"/>
      <c r="H574" s="21"/>
      <c r="I574" s="21"/>
      <c r="L574"/>
    </row>
    <row r="575" spans="2:12" s="20" customFormat="1">
      <c r="B575" s="21"/>
      <c r="F575" s="21"/>
      <c r="G575" s="21"/>
      <c r="H575" s="21"/>
      <c r="I575" s="21"/>
      <c r="L575"/>
    </row>
    <row r="576" spans="2:12" s="20" customFormat="1">
      <c r="B576" s="21"/>
      <c r="F576" s="21"/>
      <c r="G576" s="21"/>
      <c r="H576" s="21"/>
      <c r="I576" s="21"/>
      <c r="L576"/>
    </row>
    <row r="577" spans="2:12" s="20" customFormat="1">
      <c r="B577" s="21"/>
      <c r="F577" s="21"/>
      <c r="G577" s="21"/>
      <c r="H577" s="21"/>
      <c r="I577" s="21"/>
      <c r="L577"/>
    </row>
    <row r="578" spans="2:12" s="20" customFormat="1">
      <c r="B578" s="21"/>
      <c r="F578" s="21"/>
      <c r="G578" s="21"/>
      <c r="H578" s="21"/>
      <c r="I578" s="21"/>
      <c r="L578"/>
    </row>
    <row r="579" spans="2:12" s="20" customFormat="1">
      <c r="B579" s="21"/>
      <c r="F579" s="21"/>
      <c r="G579" s="21"/>
      <c r="H579" s="21"/>
      <c r="I579" s="21"/>
      <c r="L579"/>
    </row>
    <row r="580" spans="2:12" s="20" customFormat="1">
      <c r="B580" s="21"/>
      <c r="F580" s="21"/>
      <c r="G580" s="21"/>
      <c r="H580" s="21"/>
      <c r="I580" s="21"/>
      <c r="L580"/>
    </row>
    <row r="581" spans="2:12" s="20" customFormat="1">
      <c r="B581" s="21"/>
      <c r="F581" s="21"/>
      <c r="G581" s="21"/>
      <c r="H581" s="21"/>
      <c r="I581" s="21"/>
      <c r="L581"/>
    </row>
    <row r="582" spans="2:12" s="20" customFormat="1">
      <c r="B582" s="21"/>
      <c r="F582" s="21"/>
      <c r="G582" s="21"/>
      <c r="H582" s="21"/>
      <c r="I582" s="21"/>
      <c r="L582"/>
    </row>
    <row r="583" spans="2:12" s="20" customFormat="1">
      <c r="B583" s="21"/>
      <c r="F583" s="21"/>
      <c r="G583" s="21"/>
      <c r="H583" s="21"/>
      <c r="I583" s="21"/>
      <c r="L583"/>
    </row>
    <row r="584" spans="2:12" s="20" customFormat="1">
      <c r="B584" s="21"/>
      <c r="F584" s="21"/>
      <c r="G584" s="21"/>
      <c r="H584" s="21"/>
      <c r="I584" s="21"/>
      <c r="L584"/>
    </row>
    <row r="585" spans="2:12" s="20" customFormat="1">
      <c r="B585" s="21"/>
      <c r="F585" s="21"/>
      <c r="G585" s="21"/>
      <c r="H585" s="21"/>
      <c r="I585" s="21"/>
      <c r="L585"/>
    </row>
    <row r="586" spans="2:12" s="20" customFormat="1">
      <c r="B586" s="21"/>
      <c r="F586" s="21"/>
      <c r="G586" s="21"/>
      <c r="H586" s="21"/>
      <c r="I586" s="21"/>
      <c r="L586"/>
    </row>
    <row r="587" spans="2:12" s="20" customFormat="1">
      <c r="B587" s="21"/>
      <c r="F587" s="21"/>
      <c r="G587" s="21"/>
      <c r="H587" s="21"/>
      <c r="I587" s="21"/>
      <c r="L587"/>
    </row>
    <row r="588" spans="2:12" s="20" customFormat="1">
      <c r="B588" s="21"/>
      <c r="F588" s="21"/>
      <c r="G588" s="21"/>
      <c r="H588" s="21"/>
      <c r="I588" s="21"/>
      <c r="L588"/>
    </row>
    <row r="589" spans="2:12" s="20" customFormat="1">
      <c r="B589" s="21"/>
      <c r="F589" s="21"/>
      <c r="G589" s="21"/>
      <c r="H589" s="21"/>
      <c r="I589" s="21"/>
      <c r="L589"/>
    </row>
    <row r="590" spans="2:12" s="20" customFormat="1">
      <c r="B590" s="21"/>
      <c r="F590" s="21"/>
      <c r="G590" s="21"/>
      <c r="H590" s="21"/>
      <c r="I590" s="21"/>
      <c r="L590"/>
    </row>
    <row r="591" spans="2:12" s="20" customFormat="1">
      <c r="B591" s="21"/>
      <c r="F591" s="21"/>
      <c r="G591" s="21"/>
      <c r="H591" s="21"/>
      <c r="I591" s="21"/>
      <c r="L591"/>
    </row>
    <row r="592" spans="2:12" s="20" customFormat="1">
      <c r="B592" s="21"/>
      <c r="F592" s="21"/>
      <c r="G592" s="21"/>
      <c r="H592" s="21"/>
      <c r="I592" s="21"/>
      <c r="L592"/>
    </row>
    <row r="593" spans="2:12" s="20" customFormat="1">
      <c r="B593" s="21"/>
      <c r="F593" s="21"/>
      <c r="G593" s="21"/>
      <c r="H593" s="21"/>
      <c r="I593" s="21"/>
      <c r="L593"/>
    </row>
    <row r="594" spans="2:12" s="20" customFormat="1">
      <c r="B594" s="21"/>
      <c r="F594" s="21"/>
      <c r="G594" s="21"/>
      <c r="H594" s="21"/>
      <c r="I594" s="21"/>
      <c r="L594"/>
    </row>
    <row r="595" spans="2:12" s="20" customFormat="1">
      <c r="B595" s="21"/>
      <c r="F595" s="21"/>
      <c r="G595" s="21"/>
      <c r="H595" s="21"/>
      <c r="I595" s="21"/>
      <c r="L595"/>
    </row>
    <row r="596" spans="2:12" s="20" customFormat="1">
      <c r="B596" s="21"/>
      <c r="F596" s="21"/>
      <c r="G596" s="21"/>
      <c r="H596" s="21"/>
      <c r="I596" s="21"/>
      <c r="L596"/>
    </row>
    <row r="597" spans="2:12" s="20" customFormat="1">
      <c r="B597" s="21"/>
      <c r="F597" s="21"/>
      <c r="G597" s="21"/>
      <c r="H597" s="21"/>
      <c r="I597" s="21"/>
      <c r="L597"/>
    </row>
    <row r="598" spans="2:12" s="20" customFormat="1">
      <c r="B598" s="21"/>
      <c r="F598" s="21"/>
      <c r="G598" s="21"/>
      <c r="H598" s="21"/>
      <c r="I598" s="21"/>
      <c r="L598"/>
    </row>
    <row r="599" spans="2:12" s="20" customFormat="1">
      <c r="B599" s="21"/>
      <c r="F599" s="21"/>
      <c r="G599" s="21"/>
      <c r="H599" s="21"/>
      <c r="I599" s="21"/>
      <c r="L599"/>
    </row>
    <row r="600" spans="2:12" s="20" customFormat="1">
      <c r="B600" s="21"/>
      <c r="F600" s="21"/>
      <c r="G600" s="21"/>
      <c r="H600" s="21"/>
      <c r="I600" s="21"/>
      <c r="L600"/>
    </row>
    <row r="601" spans="2:12" s="20" customFormat="1">
      <c r="B601" s="21"/>
      <c r="F601" s="21"/>
      <c r="G601" s="21"/>
      <c r="H601" s="21"/>
      <c r="I601" s="21"/>
      <c r="L601"/>
    </row>
    <row r="602" spans="2:12" s="20" customFormat="1">
      <c r="B602" s="21"/>
      <c r="F602" s="21"/>
      <c r="G602" s="21"/>
      <c r="H602" s="21"/>
      <c r="I602" s="21"/>
      <c r="L602"/>
    </row>
    <row r="603" spans="2:12" s="20" customFormat="1">
      <c r="B603" s="21"/>
      <c r="F603" s="21"/>
      <c r="G603" s="21"/>
      <c r="H603" s="21"/>
      <c r="I603" s="21"/>
      <c r="L603"/>
    </row>
    <row r="604" spans="2:12" s="20" customFormat="1">
      <c r="B604" s="21"/>
      <c r="F604" s="21"/>
      <c r="G604" s="21"/>
      <c r="H604" s="21"/>
      <c r="I604" s="21"/>
      <c r="L604"/>
    </row>
    <row r="605" spans="2:12" s="20" customFormat="1">
      <c r="B605" s="21"/>
      <c r="F605" s="21"/>
      <c r="G605" s="21"/>
      <c r="H605" s="21"/>
      <c r="I605" s="21"/>
      <c r="L605"/>
    </row>
    <row r="606" spans="2:12" s="20" customFormat="1">
      <c r="B606" s="21"/>
      <c r="F606" s="21"/>
      <c r="G606" s="21"/>
      <c r="H606" s="21"/>
      <c r="I606" s="21"/>
      <c r="L606"/>
    </row>
    <row r="607" spans="2:12" s="20" customFormat="1">
      <c r="B607" s="21"/>
      <c r="F607" s="21"/>
      <c r="G607" s="21"/>
      <c r="H607" s="21"/>
      <c r="I607" s="21"/>
      <c r="L607"/>
    </row>
    <row r="608" spans="2:12" s="20" customFormat="1">
      <c r="B608" s="21"/>
      <c r="F608" s="21"/>
      <c r="G608" s="21"/>
      <c r="H608" s="21"/>
      <c r="I608" s="21"/>
      <c r="L608"/>
    </row>
    <row r="609" spans="2:12" s="20" customFormat="1">
      <c r="B609" s="21"/>
      <c r="F609" s="21"/>
      <c r="G609" s="21"/>
      <c r="H609" s="21"/>
      <c r="I609" s="21"/>
      <c r="L609"/>
    </row>
    <row r="610" spans="2:12" s="20" customFormat="1">
      <c r="B610" s="21"/>
      <c r="F610" s="21"/>
      <c r="G610" s="21"/>
      <c r="H610" s="21"/>
      <c r="I610" s="21"/>
      <c r="L610"/>
    </row>
    <row r="611" spans="2:12" s="20" customFormat="1">
      <c r="B611" s="21"/>
      <c r="F611" s="21"/>
      <c r="G611" s="21"/>
      <c r="H611" s="21"/>
      <c r="I611" s="21"/>
      <c r="L611"/>
    </row>
    <row r="612" spans="2:12" s="20" customFormat="1">
      <c r="B612" s="21"/>
      <c r="F612" s="21"/>
      <c r="G612" s="21"/>
      <c r="H612" s="21"/>
      <c r="I612" s="21"/>
      <c r="L612"/>
    </row>
    <row r="613" spans="2:12" s="20" customFormat="1">
      <c r="B613" s="21"/>
      <c r="F613" s="21"/>
      <c r="G613" s="21"/>
      <c r="H613" s="21"/>
      <c r="I613" s="21"/>
      <c r="L613"/>
    </row>
    <row r="614" spans="2:12" s="20" customFormat="1">
      <c r="B614" s="21"/>
      <c r="F614" s="21"/>
      <c r="G614" s="21"/>
      <c r="H614" s="21"/>
      <c r="I614" s="21"/>
      <c r="L614"/>
    </row>
    <row r="615" spans="2:12" s="20" customFormat="1">
      <c r="B615" s="21"/>
      <c r="F615" s="21"/>
      <c r="G615" s="21"/>
      <c r="H615" s="21"/>
      <c r="I615" s="21"/>
      <c r="L615"/>
    </row>
    <row r="616" spans="2:12" s="20" customFormat="1">
      <c r="B616" s="21"/>
      <c r="F616" s="21"/>
      <c r="G616" s="21"/>
      <c r="H616" s="21"/>
      <c r="I616" s="21"/>
      <c r="L616"/>
    </row>
    <row r="617" spans="2:12" s="20" customFormat="1">
      <c r="B617" s="21"/>
      <c r="F617" s="21"/>
      <c r="G617" s="21"/>
      <c r="H617" s="21"/>
      <c r="I617" s="21"/>
      <c r="L617"/>
    </row>
    <row r="618" spans="2:12" s="20" customFormat="1">
      <c r="B618" s="21"/>
      <c r="F618" s="21"/>
      <c r="G618" s="21"/>
      <c r="H618" s="21"/>
      <c r="I618" s="21"/>
      <c r="L618"/>
    </row>
    <row r="619" spans="2:12" s="20" customFormat="1">
      <c r="B619" s="21"/>
      <c r="F619" s="21"/>
      <c r="G619" s="21"/>
      <c r="H619" s="21"/>
      <c r="I619" s="21"/>
      <c r="L619"/>
    </row>
    <row r="620" spans="2:12" s="20" customFormat="1">
      <c r="B620" s="21"/>
      <c r="F620" s="21"/>
      <c r="G620" s="21"/>
      <c r="H620" s="21"/>
      <c r="I620" s="21"/>
      <c r="L620"/>
    </row>
    <row r="621" spans="2:12" s="20" customFormat="1">
      <c r="B621" s="21"/>
      <c r="F621" s="21"/>
      <c r="G621" s="21"/>
      <c r="H621" s="21"/>
      <c r="I621" s="21"/>
      <c r="L621"/>
    </row>
    <row r="622" spans="2:12" s="20" customFormat="1">
      <c r="B622" s="21"/>
      <c r="F622" s="21"/>
      <c r="G622" s="21"/>
      <c r="H622" s="21"/>
      <c r="I622" s="21"/>
      <c r="L622"/>
    </row>
    <row r="623" spans="2:12" s="20" customFormat="1">
      <c r="B623" s="21"/>
      <c r="F623" s="21"/>
      <c r="G623" s="21"/>
      <c r="H623" s="21"/>
      <c r="I623" s="21"/>
      <c r="L623"/>
    </row>
    <row r="624" spans="2:12" s="20" customFormat="1">
      <c r="B624" s="21"/>
      <c r="F624" s="21"/>
      <c r="G624" s="21"/>
      <c r="H624" s="21"/>
      <c r="I624" s="21"/>
      <c r="L624"/>
    </row>
    <row r="625" spans="2:12" s="20" customFormat="1">
      <c r="B625" s="21"/>
      <c r="F625" s="21"/>
      <c r="G625" s="21"/>
      <c r="H625" s="21"/>
      <c r="I625" s="21"/>
      <c r="L625"/>
    </row>
    <row r="626" spans="2:12" s="20" customFormat="1">
      <c r="B626" s="21"/>
      <c r="F626" s="21"/>
      <c r="G626" s="21"/>
      <c r="H626" s="21"/>
      <c r="I626" s="21"/>
      <c r="L626"/>
    </row>
    <row r="627" spans="2:12" s="20" customFormat="1">
      <c r="B627" s="21"/>
      <c r="F627" s="21"/>
      <c r="G627" s="21"/>
      <c r="H627" s="21"/>
      <c r="I627" s="21"/>
      <c r="L627"/>
    </row>
    <row r="628" spans="2:12" s="20" customFormat="1">
      <c r="B628" s="21"/>
      <c r="F628" s="21"/>
      <c r="G628" s="21"/>
      <c r="H628" s="21"/>
      <c r="I628" s="21"/>
      <c r="L628"/>
    </row>
    <row r="629" spans="2:12" s="20" customFormat="1">
      <c r="B629" s="21"/>
      <c r="F629" s="21"/>
      <c r="G629" s="21"/>
      <c r="H629" s="21"/>
      <c r="I629" s="21"/>
      <c r="L629"/>
    </row>
    <row r="630" spans="2:12" s="20" customFormat="1">
      <c r="B630" s="21"/>
      <c r="F630" s="21"/>
      <c r="G630" s="21"/>
      <c r="H630" s="21"/>
      <c r="I630" s="21"/>
      <c r="L630"/>
    </row>
    <row r="631" spans="2:12" s="20" customFormat="1">
      <c r="B631" s="21"/>
      <c r="F631" s="21"/>
      <c r="G631" s="21"/>
      <c r="H631" s="21"/>
      <c r="I631" s="21"/>
      <c r="L631"/>
    </row>
    <row r="632" spans="2:12" s="20" customFormat="1">
      <c r="B632" s="21"/>
      <c r="F632" s="21"/>
      <c r="G632" s="21"/>
      <c r="H632" s="21"/>
      <c r="I632" s="21"/>
      <c r="L632"/>
    </row>
    <row r="633" spans="2:12" s="20" customFormat="1">
      <c r="B633" s="21"/>
      <c r="F633" s="21"/>
      <c r="G633" s="21"/>
      <c r="H633" s="21"/>
      <c r="I633" s="21"/>
      <c r="L633"/>
    </row>
    <row r="634" spans="2:12" s="20" customFormat="1">
      <c r="B634" s="21"/>
      <c r="F634" s="21"/>
      <c r="G634" s="21"/>
      <c r="H634" s="21"/>
      <c r="I634" s="21"/>
      <c r="L634"/>
    </row>
    <row r="635" spans="2:12" s="20" customFormat="1">
      <c r="B635" s="21"/>
      <c r="F635" s="21"/>
      <c r="G635" s="21"/>
      <c r="H635" s="21"/>
      <c r="I635" s="21"/>
      <c r="L635"/>
    </row>
    <row r="636" spans="2:12" s="20" customFormat="1">
      <c r="B636" s="21"/>
      <c r="F636" s="21"/>
      <c r="G636" s="21"/>
      <c r="H636" s="21"/>
      <c r="I636" s="21"/>
      <c r="L636"/>
    </row>
    <row r="637" spans="2:12" s="20" customFormat="1">
      <c r="B637" s="21"/>
      <c r="F637" s="21"/>
      <c r="G637" s="21"/>
      <c r="H637" s="21"/>
      <c r="I637" s="21"/>
      <c r="L637"/>
    </row>
    <row r="638" spans="2:12" s="20" customFormat="1">
      <c r="B638" s="21"/>
      <c r="F638" s="21"/>
      <c r="G638" s="21"/>
      <c r="H638" s="21"/>
      <c r="I638" s="21"/>
      <c r="L638"/>
    </row>
    <row r="639" spans="2:12" s="20" customFormat="1">
      <c r="B639" s="21"/>
      <c r="F639" s="21"/>
      <c r="G639" s="21"/>
      <c r="H639" s="21"/>
      <c r="I639" s="21"/>
      <c r="L639"/>
    </row>
    <row r="640" spans="2:12" s="20" customFormat="1">
      <c r="B640" s="21"/>
      <c r="F640" s="21"/>
      <c r="G640" s="21"/>
      <c r="H640" s="21"/>
      <c r="I640" s="21"/>
      <c r="L640"/>
    </row>
    <row r="641" spans="2:12" s="20" customFormat="1">
      <c r="B641" s="21"/>
      <c r="F641" s="21"/>
      <c r="G641" s="21"/>
      <c r="H641" s="21"/>
      <c r="I641" s="21"/>
      <c r="L641"/>
    </row>
    <row r="642" spans="2:12" s="20" customFormat="1">
      <c r="B642" s="21"/>
      <c r="F642" s="21"/>
      <c r="G642" s="21"/>
      <c r="H642" s="21"/>
      <c r="I642" s="21"/>
      <c r="L642"/>
    </row>
    <row r="643" spans="2:12" s="20" customFormat="1">
      <c r="B643" s="21"/>
      <c r="F643" s="21"/>
      <c r="G643" s="21"/>
      <c r="H643" s="21"/>
      <c r="I643" s="21"/>
      <c r="L643"/>
    </row>
    <row r="644" spans="2:12" s="20" customFormat="1">
      <c r="B644" s="21"/>
      <c r="F644" s="21"/>
      <c r="G644" s="21"/>
      <c r="H644" s="21"/>
      <c r="I644" s="21"/>
      <c r="L644"/>
    </row>
    <row r="645" spans="2:12" s="20" customFormat="1">
      <c r="B645" s="21"/>
      <c r="F645" s="21"/>
      <c r="G645" s="21"/>
      <c r="H645" s="21"/>
      <c r="I645" s="21"/>
      <c r="L645"/>
    </row>
    <row r="646" spans="2:12" s="20" customFormat="1">
      <c r="B646" s="21"/>
      <c r="F646" s="21"/>
      <c r="G646" s="21"/>
      <c r="H646" s="21"/>
      <c r="I646" s="21"/>
      <c r="L646"/>
    </row>
    <row r="647" spans="2:12" s="20" customFormat="1">
      <c r="B647" s="21"/>
      <c r="F647" s="21"/>
      <c r="G647" s="21"/>
      <c r="H647" s="21"/>
      <c r="I647" s="21"/>
      <c r="L647"/>
    </row>
    <row r="648" spans="2:12" s="20" customFormat="1">
      <c r="B648" s="21"/>
      <c r="F648" s="21"/>
      <c r="G648" s="21"/>
      <c r="H648" s="21"/>
      <c r="I648" s="21"/>
      <c r="L648"/>
    </row>
    <row r="649" spans="2:12" s="20" customFormat="1">
      <c r="B649" s="21"/>
      <c r="F649" s="21"/>
      <c r="G649" s="21"/>
      <c r="H649" s="21"/>
      <c r="I649" s="21"/>
      <c r="L649"/>
    </row>
    <row r="650" spans="2:12" s="20" customFormat="1">
      <c r="B650" s="21"/>
      <c r="F650" s="21"/>
      <c r="G650" s="21"/>
      <c r="H650" s="21"/>
      <c r="I650" s="21"/>
      <c r="L650"/>
    </row>
    <row r="651" spans="2:12" s="20" customFormat="1">
      <c r="B651" s="21"/>
      <c r="F651" s="21"/>
      <c r="G651" s="21"/>
      <c r="H651" s="21"/>
      <c r="I651" s="21"/>
      <c r="L651"/>
    </row>
    <row r="652" spans="2:12" s="20" customFormat="1">
      <c r="B652" s="21"/>
      <c r="F652" s="21"/>
      <c r="G652" s="21"/>
      <c r="H652" s="21"/>
      <c r="I652" s="21"/>
      <c r="L652"/>
    </row>
    <row r="653" spans="2:12" s="20" customFormat="1">
      <c r="B653" s="21"/>
      <c r="F653" s="21"/>
      <c r="G653" s="21"/>
      <c r="H653" s="21"/>
      <c r="I653" s="21"/>
      <c r="L653"/>
    </row>
    <row r="654" spans="2:12" s="20" customFormat="1">
      <c r="B654" s="21"/>
      <c r="F654" s="21"/>
      <c r="G654" s="21"/>
      <c r="H654" s="21"/>
      <c r="I654" s="21"/>
      <c r="L654"/>
    </row>
    <row r="655" spans="2:12" s="20" customFormat="1">
      <c r="B655" s="21"/>
      <c r="F655" s="21"/>
      <c r="G655" s="21"/>
      <c r="H655" s="21"/>
      <c r="I655" s="21"/>
      <c r="L655"/>
    </row>
    <row r="656" spans="2:12" s="20" customFormat="1">
      <c r="B656" s="21"/>
      <c r="F656" s="21"/>
      <c r="G656" s="21"/>
      <c r="H656" s="21"/>
      <c r="I656" s="21"/>
      <c r="L656"/>
    </row>
    <row r="657" spans="2:12" s="20" customFormat="1">
      <c r="B657" s="21"/>
      <c r="F657" s="21"/>
      <c r="G657" s="21"/>
      <c r="H657" s="21"/>
      <c r="I657" s="21"/>
      <c r="L657"/>
    </row>
    <row r="658" spans="2:12" s="20" customFormat="1">
      <c r="B658" s="21"/>
      <c r="F658" s="21"/>
      <c r="G658" s="21"/>
      <c r="H658" s="21"/>
      <c r="I658" s="21"/>
      <c r="L658"/>
    </row>
    <row r="659" spans="2:12" s="20" customFormat="1">
      <c r="B659" s="21"/>
      <c r="F659" s="21"/>
      <c r="G659" s="21"/>
      <c r="H659" s="21"/>
      <c r="I659" s="21"/>
      <c r="L659"/>
    </row>
    <row r="660" spans="2:12" s="20" customFormat="1">
      <c r="B660" s="21"/>
      <c r="F660" s="21"/>
      <c r="G660" s="21"/>
      <c r="H660" s="21"/>
      <c r="I660" s="21"/>
      <c r="L660"/>
    </row>
    <row r="661" spans="2:12" s="20" customFormat="1">
      <c r="B661" s="21"/>
      <c r="F661" s="21"/>
      <c r="G661" s="21"/>
      <c r="H661" s="21"/>
      <c r="I661" s="21"/>
      <c r="L661"/>
    </row>
    <row r="662" spans="2:12" s="20" customFormat="1">
      <c r="B662" s="21"/>
      <c r="F662" s="21"/>
      <c r="G662" s="21"/>
      <c r="H662" s="21"/>
      <c r="I662" s="21"/>
      <c r="L662"/>
    </row>
    <row r="663" spans="2:12" s="20" customFormat="1">
      <c r="B663" s="21"/>
      <c r="F663" s="21"/>
      <c r="G663" s="21"/>
      <c r="H663" s="21"/>
      <c r="I663" s="21"/>
      <c r="L663"/>
    </row>
    <row r="664" spans="2:12" s="20" customFormat="1">
      <c r="B664" s="21"/>
      <c r="F664" s="21"/>
      <c r="G664" s="21"/>
      <c r="H664" s="21"/>
      <c r="I664" s="21"/>
      <c r="L664"/>
    </row>
    <row r="665" spans="2:12" s="20" customFormat="1">
      <c r="B665" s="21"/>
      <c r="F665" s="21"/>
      <c r="G665" s="21"/>
      <c r="H665" s="21"/>
      <c r="I665" s="21"/>
      <c r="L665"/>
    </row>
    <row r="666" spans="2:12" s="20" customFormat="1">
      <c r="B666" s="21"/>
      <c r="F666" s="21"/>
      <c r="G666" s="21"/>
      <c r="H666" s="21"/>
      <c r="I666" s="21"/>
      <c r="L666"/>
    </row>
    <row r="667" spans="2:12" s="20" customFormat="1">
      <c r="B667" s="21"/>
      <c r="F667" s="21"/>
      <c r="G667" s="21"/>
      <c r="H667" s="21"/>
      <c r="I667" s="21"/>
      <c r="L667"/>
    </row>
    <row r="668" spans="2:12" s="20" customFormat="1">
      <c r="B668" s="21"/>
      <c r="F668" s="21"/>
      <c r="G668" s="21"/>
      <c r="H668" s="21"/>
      <c r="I668" s="21"/>
      <c r="L668"/>
    </row>
    <row r="669" spans="2:12" s="20" customFormat="1">
      <c r="B669" s="21"/>
      <c r="F669" s="21"/>
      <c r="G669" s="21"/>
      <c r="H669" s="21"/>
      <c r="I669" s="21"/>
      <c r="L669"/>
    </row>
    <row r="670" spans="2:12" s="20" customFormat="1">
      <c r="B670" s="21"/>
      <c r="F670" s="21"/>
      <c r="G670" s="21"/>
      <c r="H670" s="21"/>
      <c r="I670" s="21"/>
      <c r="L670"/>
    </row>
    <row r="671" spans="2:12" s="20" customFormat="1">
      <c r="B671" s="21"/>
      <c r="F671" s="21"/>
      <c r="G671" s="21"/>
      <c r="H671" s="21"/>
      <c r="I671" s="21"/>
      <c r="L671"/>
    </row>
    <row r="672" spans="2:12" s="20" customFormat="1">
      <c r="B672" s="21"/>
      <c r="F672" s="21"/>
      <c r="G672" s="21"/>
      <c r="H672" s="21"/>
      <c r="I672" s="21"/>
      <c r="L672"/>
    </row>
    <row r="673" spans="2:12" s="20" customFormat="1">
      <c r="B673" s="21"/>
      <c r="F673" s="21"/>
      <c r="G673" s="21"/>
      <c r="H673" s="21"/>
      <c r="I673" s="21"/>
      <c r="L673"/>
    </row>
    <row r="674" spans="2:12" s="20" customFormat="1">
      <c r="B674" s="21"/>
      <c r="F674" s="21"/>
      <c r="G674" s="21"/>
      <c r="H674" s="21"/>
      <c r="I674" s="21"/>
      <c r="L674"/>
    </row>
    <row r="675" spans="2:12" s="20" customFormat="1">
      <c r="B675" s="21"/>
      <c r="F675" s="21"/>
      <c r="G675" s="21"/>
      <c r="H675" s="21"/>
      <c r="I675" s="21"/>
      <c r="L675"/>
    </row>
    <row r="676" spans="2:12" s="20" customFormat="1">
      <c r="B676" s="21"/>
      <c r="F676" s="21"/>
      <c r="G676" s="21"/>
      <c r="H676" s="21"/>
      <c r="I676" s="21"/>
      <c r="L676"/>
    </row>
    <row r="677" spans="2:12" s="20" customFormat="1">
      <c r="B677" s="21"/>
      <c r="F677" s="21"/>
      <c r="G677" s="21"/>
      <c r="H677" s="21"/>
      <c r="I677" s="21"/>
      <c r="L677"/>
    </row>
    <row r="678" spans="2:12" s="20" customFormat="1">
      <c r="B678" s="21"/>
      <c r="F678" s="21"/>
      <c r="G678" s="21"/>
      <c r="H678" s="21"/>
      <c r="I678" s="21"/>
      <c r="L678"/>
    </row>
    <row r="679" spans="2:12" s="20" customFormat="1">
      <c r="B679" s="21"/>
      <c r="F679" s="21"/>
      <c r="G679" s="21"/>
      <c r="H679" s="21"/>
      <c r="I679" s="21"/>
      <c r="L679"/>
    </row>
    <row r="680" spans="2:12" s="20" customFormat="1">
      <c r="B680" s="21"/>
      <c r="F680" s="21"/>
      <c r="G680" s="21"/>
      <c r="H680" s="21"/>
      <c r="I680" s="21"/>
      <c r="L680"/>
    </row>
    <row r="681" spans="2:12" s="20" customFormat="1">
      <c r="B681" s="21"/>
      <c r="F681" s="21"/>
      <c r="G681" s="21"/>
      <c r="H681" s="21"/>
      <c r="I681" s="21"/>
      <c r="L681"/>
    </row>
    <row r="682" spans="2:12" s="20" customFormat="1">
      <c r="B682" s="21"/>
      <c r="F682" s="21"/>
      <c r="G682" s="21"/>
      <c r="H682" s="21"/>
      <c r="I682" s="21"/>
      <c r="L682"/>
    </row>
    <row r="683" spans="2:12" s="20" customFormat="1">
      <c r="B683" s="21"/>
      <c r="F683" s="21"/>
      <c r="G683" s="21"/>
      <c r="H683" s="21"/>
      <c r="I683" s="21"/>
      <c r="L683"/>
    </row>
    <row r="684" spans="2:12" s="20" customFormat="1">
      <c r="B684" s="21"/>
      <c r="F684" s="21"/>
      <c r="G684" s="21"/>
      <c r="H684" s="21"/>
      <c r="I684" s="21"/>
      <c r="L684"/>
    </row>
    <row r="685" spans="2:12" s="20" customFormat="1">
      <c r="B685" s="21"/>
      <c r="F685" s="21"/>
      <c r="G685" s="21"/>
      <c r="H685" s="21"/>
      <c r="I685" s="21"/>
      <c r="L685"/>
    </row>
    <row r="686" spans="2:12" s="20" customFormat="1">
      <c r="B686" s="21"/>
      <c r="F686" s="21"/>
      <c r="G686" s="21"/>
      <c r="H686" s="21"/>
      <c r="I686" s="21"/>
      <c r="L686"/>
    </row>
    <row r="687" spans="2:12" s="20" customFormat="1">
      <c r="B687" s="21"/>
      <c r="F687" s="21"/>
      <c r="G687" s="21"/>
      <c r="H687" s="21"/>
      <c r="I687" s="21"/>
      <c r="L687"/>
    </row>
    <row r="688" spans="2:12" s="20" customFormat="1">
      <c r="B688" s="21"/>
      <c r="F688" s="21"/>
      <c r="G688" s="21"/>
      <c r="H688" s="21"/>
      <c r="I688" s="21"/>
      <c r="L688"/>
    </row>
    <row r="689" spans="2:12" s="20" customFormat="1">
      <c r="B689" s="21"/>
      <c r="F689" s="21"/>
      <c r="G689" s="21"/>
      <c r="H689" s="21"/>
      <c r="I689" s="21"/>
      <c r="L689"/>
    </row>
    <row r="690" spans="2:12" s="20" customFormat="1">
      <c r="B690" s="21"/>
      <c r="F690" s="21"/>
      <c r="G690" s="21"/>
      <c r="H690" s="21"/>
      <c r="I690" s="21"/>
      <c r="L690"/>
    </row>
    <row r="691" spans="2:12" s="20" customFormat="1">
      <c r="B691" s="21"/>
      <c r="F691" s="21"/>
      <c r="G691" s="21"/>
      <c r="H691" s="21"/>
      <c r="I691" s="21"/>
      <c r="L691"/>
    </row>
    <row r="692" spans="2:12" s="20" customFormat="1">
      <c r="B692" s="21"/>
      <c r="F692" s="21"/>
      <c r="G692" s="21"/>
      <c r="H692" s="21"/>
      <c r="I692" s="21"/>
      <c r="L692"/>
    </row>
    <row r="693" spans="2:12" s="20" customFormat="1">
      <c r="B693" s="21"/>
      <c r="F693" s="21"/>
      <c r="G693" s="21"/>
      <c r="H693" s="21"/>
      <c r="I693" s="21"/>
      <c r="L693"/>
    </row>
    <row r="694" spans="2:12" s="20" customFormat="1">
      <c r="B694" s="21"/>
      <c r="F694" s="21"/>
      <c r="G694" s="21"/>
      <c r="H694" s="21"/>
      <c r="I694" s="21"/>
      <c r="L694"/>
    </row>
    <row r="695" spans="2:12" s="20" customFormat="1">
      <c r="B695" s="21"/>
      <c r="F695" s="21"/>
      <c r="G695" s="21"/>
      <c r="H695" s="21"/>
      <c r="I695" s="21"/>
      <c r="L695"/>
    </row>
    <row r="696" spans="2:12" s="20" customFormat="1">
      <c r="B696" s="21"/>
      <c r="F696" s="21"/>
      <c r="G696" s="21"/>
      <c r="H696" s="21"/>
      <c r="I696" s="21"/>
      <c r="L696"/>
    </row>
    <row r="697" spans="2:12" s="20" customFormat="1">
      <c r="B697" s="21"/>
      <c r="F697" s="21"/>
      <c r="G697" s="21"/>
      <c r="H697" s="21"/>
      <c r="I697" s="21"/>
      <c r="L697"/>
    </row>
    <row r="698" spans="2:12" s="20" customFormat="1">
      <c r="B698" s="21"/>
      <c r="F698" s="21"/>
      <c r="G698" s="21"/>
      <c r="H698" s="21"/>
      <c r="I698" s="21"/>
      <c r="L698"/>
    </row>
    <row r="699" spans="2:12" s="20" customFormat="1">
      <c r="B699" s="21"/>
      <c r="F699" s="21"/>
      <c r="G699" s="21"/>
      <c r="H699" s="21"/>
      <c r="I699" s="21"/>
      <c r="L699"/>
    </row>
    <row r="700" spans="2:12" s="20" customFormat="1">
      <c r="B700" s="21"/>
      <c r="F700" s="21"/>
      <c r="G700" s="21"/>
      <c r="H700" s="21"/>
      <c r="I700" s="21"/>
      <c r="L700"/>
    </row>
    <row r="701" spans="2:12" s="20" customFormat="1">
      <c r="B701" s="21"/>
      <c r="F701" s="21"/>
      <c r="G701" s="21"/>
      <c r="H701" s="21"/>
      <c r="I701" s="21"/>
      <c r="L701"/>
    </row>
    <row r="702" spans="2:12" s="20" customFormat="1">
      <c r="B702" s="21"/>
      <c r="F702" s="21"/>
      <c r="G702" s="21"/>
      <c r="H702" s="21"/>
      <c r="I702" s="21"/>
      <c r="L702"/>
    </row>
    <row r="703" spans="2:12" s="20" customFormat="1">
      <c r="B703" s="21"/>
      <c r="F703" s="21"/>
      <c r="G703" s="21"/>
      <c r="H703" s="21"/>
      <c r="I703" s="21"/>
      <c r="L703"/>
    </row>
    <row r="704" spans="2:12" s="20" customFormat="1">
      <c r="B704" s="21"/>
      <c r="F704" s="21"/>
      <c r="G704" s="21"/>
      <c r="H704" s="21"/>
      <c r="I704" s="21"/>
      <c r="L704"/>
    </row>
    <row r="705" spans="2:12" s="20" customFormat="1">
      <c r="B705" s="21"/>
      <c r="F705" s="21"/>
      <c r="G705" s="21"/>
      <c r="H705" s="21"/>
      <c r="I705" s="21"/>
      <c r="L705"/>
    </row>
    <row r="706" spans="2:12" s="20" customFormat="1">
      <c r="B706" s="21"/>
      <c r="F706" s="21"/>
      <c r="G706" s="21"/>
      <c r="H706" s="21"/>
      <c r="I706" s="21"/>
      <c r="L706"/>
    </row>
    <row r="707" spans="2:12" s="20" customFormat="1">
      <c r="B707" s="21"/>
      <c r="F707" s="21"/>
      <c r="G707" s="21"/>
      <c r="H707" s="21"/>
      <c r="I707" s="21"/>
      <c r="L707"/>
    </row>
    <row r="708" spans="2:12" s="20" customFormat="1">
      <c r="B708" s="21"/>
      <c r="F708" s="21"/>
      <c r="G708" s="21"/>
      <c r="H708" s="21"/>
      <c r="I708" s="21"/>
      <c r="L708"/>
    </row>
    <row r="709" spans="2:12" s="20" customFormat="1">
      <c r="B709" s="21"/>
      <c r="F709" s="21"/>
      <c r="G709" s="21"/>
      <c r="H709" s="21"/>
      <c r="I709" s="21"/>
      <c r="L709"/>
    </row>
    <row r="710" spans="2:12" s="20" customFormat="1">
      <c r="B710" s="21"/>
      <c r="F710" s="21"/>
      <c r="G710" s="21"/>
      <c r="H710" s="21"/>
      <c r="I710" s="21"/>
      <c r="L710"/>
    </row>
    <row r="711" spans="2:12" s="20" customFormat="1">
      <c r="B711" s="21"/>
      <c r="F711" s="21"/>
      <c r="G711" s="21"/>
      <c r="H711" s="21"/>
      <c r="I711" s="21"/>
      <c r="L711"/>
    </row>
    <row r="712" spans="2:12" s="20" customFormat="1">
      <c r="B712" s="21"/>
      <c r="F712" s="21"/>
      <c r="G712" s="21"/>
      <c r="H712" s="21"/>
      <c r="I712" s="21"/>
      <c r="L712"/>
    </row>
    <row r="713" spans="2:12" s="20" customFormat="1">
      <c r="B713" s="21"/>
      <c r="F713" s="21"/>
      <c r="G713" s="21"/>
      <c r="H713" s="21"/>
      <c r="I713" s="21"/>
      <c r="L713"/>
    </row>
    <row r="714" spans="2:12" s="20" customFormat="1">
      <c r="B714" s="21"/>
      <c r="F714" s="21"/>
      <c r="G714" s="21"/>
      <c r="H714" s="21"/>
      <c r="I714" s="21"/>
      <c r="L714"/>
    </row>
    <row r="715" spans="2:12" s="20" customFormat="1">
      <c r="B715" s="21"/>
      <c r="F715" s="21"/>
      <c r="G715" s="21"/>
      <c r="H715" s="21"/>
      <c r="I715" s="21"/>
      <c r="L715"/>
    </row>
    <row r="716" spans="2:12" s="20" customFormat="1">
      <c r="B716" s="21"/>
      <c r="F716" s="21"/>
      <c r="G716" s="21"/>
      <c r="H716" s="21"/>
      <c r="I716" s="21"/>
      <c r="L716"/>
    </row>
    <row r="717" spans="2:12" s="20" customFormat="1">
      <c r="B717" s="21"/>
      <c r="F717" s="21"/>
      <c r="G717" s="21"/>
      <c r="H717" s="21"/>
      <c r="I717" s="21"/>
      <c r="L717"/>
    </row>
    <row r="718" spans="2:12" s="20" customFormat="1">
      <c r="B718" s="21"/>
      <c r="F718" s="21"/>
      <c r="G718" s="21"/>
      <c r="H718" s="21"/>
      <c r="I718" s="21"/>
      <c r="L718"/>
    </row>
    <row r="719" spans="2:12" s="20" customFormat="1">
      <c r="B719" s="21"/>
      <c r="F719" s="21"/>
      <c r="G719" s="21"/>
      <c r="H719" s="21"/>
      <c r="I719" s="21"/>
      <c r="L719"/>
    </row>
    <row r="720" spans="2:12" s="20" customFormat="1">
      <c r="B720" s="21"/>
      <c r="F720" s="21"/>
      <c r="G720" s="21"/>
      <c r="H720" s="21"/>
      <c r="I720" s="21"/>
      <c r="L720"/>
    </row>
    <row r="721" spans="2:12" s="20" customFormat="1">
      <c r="B721" s="21"/>
      <c r="F721" s="21"/>
      <c r="G721" s="21"/>
      <c r="H721" s="21"/>
      <c r="I721" s="21"/>
      <c r="L721"/>
    </row>
    <row r="722" spans="2:12" s="20" customFormat="1">
      <c r="B722" s="21"/>
      <c r="F722" s="21"/>
      <c r="G722" s="21"/>
      <c r="H722" s="21"/>
      <c r="I722" s="21"/>
      <c r="L722"/>
    </row>
    <row r="723" spans="2:12" s="20" customFormat="1">
      <c r="B723" s="21"/>
      <c r="F723" s="21"/>
      <c r="G723" s="21"/>
      <c r="H723" s="21"/>
      <c r="I723" s="21"/>
      <c r="L723"/>
    </row>
    <row r="724" spans="2:12" s="20" customFormat="1">
      <c r="B724" s="21"/>
      <c r="F724" s="21"/>
      <c r="G724" s="21"/>
      <c r="H724" s="21"/>
      <c r="I724" s="21"/>
      <c r="L724"/>
    </row>
    <row r="725" spans="2:12" s="20" customFormat="1">
      <c r="B725" s="21"/>
      <c r="F725" s="21"/>
      <c r="G725" s="21"/>
      <c r="H725" s="21"/>
      <c r="I725" s="21"/>
      <c r="L725"/>
    </row>
    <row r="726" spans="2:12" s="20" customFormat="1">
      <c r="B726" s="21"/>
      <c r="F726" s="21"/>
      <c r="G726" s="21"/>
      <c r="H726" s="21"/>
      <c r="I726" s="21"/>
      <c r="L726"/>
    </row>
    <row r="727" spans="2:12" s="20" customFormat="1">
      <c r="B727" s="21"/>
      <c r="F727" s="21"/>
      <c r="G727" s="21"/>
      <c r="H727" s="21"/>
      <c r="I727" s="21"/>
      <c r="L727"/>
    </row>
    <row r="728" spans="2:12" s="20" customFormat="1">
      <c r="B728" s="21"/>
      <c r="F728" s="21"/>
      <c r="G728" s="21"/>
      <c r="H728" s="21"/>
      <c r="I728" s="21"/>
      <c r="L728"/>
    </row>
    <row r="729" spans="2:12" s="20" customFormat="1">
      <c r="B729" s="21"/>
      <c r="F729" s="21"/>
      <c r="G729" s="21"/>
      <c r="H729" s="21"/>
      <c r="I729" s="21"/>
      <c r="L729"/>
    </row>
    <row r="730" spans="2:12" s="20" customFormat="1">
      <c r="B730" s="21"/>
      <c r="F730" s="21"/>
      <c r="G730" s="21"/>
      <c r="H730" s="21"/>
      <c r="I730" s="21"/>
      <c r="L730"/>
    </row>
    <row r="731" spans="2:12" s="20" customFormat="1">
      <c r="B731" s="21"/>
      <c r="F731" s="21"/>
      <c r="G731" s="21"/>
      <c r="H731" s="21"/>
      <c r="I731" s="21"/>
      <c r="L731"/>
    </row>
    <row r="732" spans="2:12" s="20" customFormat="1">
      <c r="B732" s="21"/>
      <c r="F732" s="21"/>
      <c r="G732" s="21"/>
      <c r="H732" s="21"/>
      <c r="I732" s="21"/>
      <c r="L732"/>
    </row>
    <row r="733" spans="2:12" s="20" customFormat="1">
      <c r="B733" s="21"/>
      <c r="F733" s="21"/>
      <c r="G733" s="21"/>
      <c r="H733" s="21"/>
      <c r="I733" s="21"/>
      <c r="L733"/>
    </row>
    <row r="734" spans="2:12" s="20" customFormat="1">
      <c r="B734" s="21"/>
      <c r="F734" s="21"/>
      <c r="G734" s="21"/>
      <c r="H734" s="21"/>
      <c r="I734" s="21"/>
      <c r="L734"/>
    </row>
    <row r="735" spans="2:12" s="20" customFormat="1">
      <c r="B735" s="21"/>
      <c r="F735" s="21"/>
      <c r="G735" s="21"/>
      <c r="H735" s="21"/>
      <c r="I735" s="21"/>
      <c r="L735"/>
    </row>
    <row r="736" spans="2:12" s="20" customFormat="1">
      <c r="B736" s="21"/>
      <c r="F736" s="21"/>
      <c r="G736" s="21"/>
      <c r="H736" s="21"/>
      <c r="I736" s="21"/>
      <c r="L736"/>
    </row>
    <row r="737" spans="2:12" s="20" customFormat="1">
      <c r="B737" s="21"/>
      <c r="F737" s="21"/>
      <c r="G737" s="21"/>
      <c r="H737" s="21"/>
      <c r="I737" s="21"/>
      <c r="L737"/>
    </row>
    <row r="738" spans="2:12" s="20" customFormat="1">
      <c r="B738" s="21"/>
      <c r="F738" s="21"/>
      <c r="G738" s="21"/>
      <c r="H738" s="21"/>
      <c r="I738" s="21"/>
      <c r="L738"/>
    </row>
    <row r="739" spans="2:12" s="20" customFormat="1">
      <c r="B739" s="21"/>
      <c r="F739" s="21"/>
      <c r="G739" s="21"/>
      <c r="H739" s="21"/>
      <c r="I739" s="21"/>
      <c r="L739"/>
    </row>
    <row r="740" spans="2:12" s="20" customFormat="1">
      <c r="B740" s="21"/>
      <c r="F740" s="21"/>
      <c r="G740" s="21"/>
      <c r="H740" s="21"/>
      <c r="I740" s="21"/>
      <c r="L740"/>
    </row>
    <row r="741" spans="2:12" s="20" customFormat="1">
      <c r="B741" s="21"/>
      <c r="F741" s="21"/>
      <c r="G741" s="21"/>
      <c r="H741" s="21"/>
      <c r="I741" s="21"/>
      <c r="L741"/>
    </row>
    <row r="742" spans="2:12" s="20" customFormat="1">
      <c r="B742" s="21"/>
      <c r="F742" s="21"/>
      <c r="G742" s="21"/>
      <c r="H742" s="21"/>
      <c r="I742" s="21"/>
      <c r="L742"/>
    </row>
    <row r="743" spans="2:12" s="20" customFormat="1">
      <c r="B743" s="21"/>
      <c r="F743" s="21"/>
      <c r="G743" s="21"/>
      <c r="H743" s="21"/>
      <c r="I743" s="21"/>
      <c r="L743"/>
    </row>
    <row r="744" spans="2:12" s="20" customFormat="1">
      <c r="B744" s="21"/>
      <c r="F744" s="21"/>
      <c r="G744" s="21"/>
      <c r="H744" s="21"/>
      <c r="I744" s="21"/>
      <c r="L744"/>
    </row>
    <row r="745" spans="2:12" s="20" customFormat="1">
      <c r="B745" s="21"/>
      <c r="F745" s="21"/>
      <c r="G745" s="21"/>
      <c r="H745" s="21"/>
      <c r="I745" s="21"/>
      <c r="L745"/>
    </row>
    <row r="746" spans="2:12" s="20" customFormat="1">
      <c r="B746" s="21"/>
      <c r="F746" s="21"/>
      <c r="G746" s="21"/>
      <c r="H746" s="21"/>
      <c r="I746" s="21"/>
      <c r="L746"/>
    </row>
    <row r="747" spans="2:12" s="20" customFormat="1">
      <c r="B747" s="21"/>
      <c r="F747" s="21"/>
      <c r="G747" s="21"/>
      <c r="H747" s="21"/>
      <c r="I747" s="21"/>
      <c r="L747"/>
    </row>
    <row r="748" spans="2:12" s="20" customFormat="1">
      <c r="B748" s="21"/>
      <c r="F748" s="21"/>
      <c r="G748" s="21"/>
      <c r="H748" s="21"/>
      <c r="I748" s="21"/>
      <c r="L748"/>
    </row>
    <row r="749" spans="2:12" s="20" customFormat="1">
      <c r="B749" s="21"/>
      <c r="F749" s="21"/>
      <c r="G749" s="21"/>
      <c r="H749" s="21"/>
      <c r="I749" s="21"/>
      <c r="L749"/>
    </row>
    <row r="750" spans="2:12" s="20" customFormat="1">
      <c r="B750" s="21"/>
      <c r="F750" s="21"/>
      <c r="G750" s="21"/>
      <c r="H750" s="21"/>
      <c r="I750" s="21"/>
      <c r="L750"/>
    </row>
    <row r="751" spans="2:12" s="20" customFormat="1">
      <c r="B751" s="21"/>
      <c r="F751" s="21"/>
      <c r="G751" s="21"/>
      <c r="H751" s="21"/>
      <c r="I751" s="21"/>
      <c r="L751"/>
    </row>
    <row r="752" spans="2:12" s="20" customFormat="1">
      <c r="B752" s="21"/>
      <c r="F752" s="21"/>
      <c r="G752" s="21"/>
      <c r="H752" s="21"/>
      <c r="I752" s="21"/>
      <c r="L752"/>
    </row>
    <row r="753" spans="2:12" s="20" customFormat="1">
      <c r="B753" s="21"/>
      <c r="F753" s="21"/>
      <c r="G753" s="21"/>
      <c r="H753" s="21"/>
      <c r="I753" s="21"/>
      <c r="L753"/>
    </row>
    <row r="754" spans="2:12" s="20" customFormat="1">
      <c r="B754" s="21"/>
      <c r="F754" s="21"/>
      <c r="G754" s="21"/>
      <c r="H754" s="21"/>
      <c r="I754" s="21"/>
      <c r="L754"/>
    </row>
    <row r="755" spans="2:12" s="20" customFormat="1">
      <c r="B755" s="21"/>
      <c r="F755" s="21"/>
      <c r="G755" s="21"/>
      <c r="H755" s="21"/>
      <c r="I755" s="21"/>
      <c r="L755"/>
    </row>
    <row r="756" spans="2:12" s="20" customFormat="1">
      <c r="B756" s="21"/>
      <c r="F756" s="21"/>
      <c r="G756" s="21"/>
      <c r="H756" s="21"/>
      <c r="I756" s="21"/>
      <c r="L756"/>
    </row>
    <row r="757" spans="2:12" s="20" customFormat="1">
      <c r="B757" s="21"/>
      <c r="F757" s="21"/>
      <c r="G757" s="21"/>
      <c r="H757" s="21"/>
      <c r="I757" s="21"/>
      <c r="L757"/>
    </row>
    <row r="758" spans="2:12" s="20" customFormat="1">
      <c r="B758" s="21"/>
      <c r="F758" s="21"/>
      <c r="G758" s="21"/>
      <c r="H758" s="21"/>
      <c r="I758" s="21"/>
      <c r="L758"/>
    </row>
    <row r="759" spans="2:12" s="20" customFormat="1">
      <c r="B759" s="21"/>
      <c r="F759" s="21"/>
      <c r="G759" s="21"/>
      <c r="H759" s="21"/>
      <c r="I759" s="21"/>
      <c r="L759"/>
    </row>
    <row r="760" spans="2:12" s="20" customFormat="1">
      <c r="B760" s="21"/>
      <c r="F760" s="21"/>
      <c r="G760" s="21"/>
      <c r="H760" s="21"/>
      <c r="I760" s="21"/>
      <c r="L760"/>
    </row>
    <row r="761" spans="2:12" s="20" customFormat="1">
      <c r="B761" s="21"/>
      <c r="F761" s="21"/>
      <c r="G761" s="21"/>
      <c r="H761" s="21"/>
      <c r="I761" s="21"/>
      <c r="L761"/>
    </row>
    <row r="762" spans="2:12" s="20" customFormat="1">
      <c r="B762" s="21"/>
      <c r="F762" s="21"/>
      <c r="G762" s="21"/>
      <c r="H762" s="21"/>
      <c r="I762" s="21"/>
      <c r="L762"/>
    </row>
    <row r="763" spans="2:12" s="20" customFormat="1">
      <c r="B763" s="21"/>
      <c r="F763" s="21"/>
      <c r="G763" s="21"/>
      <c r="H763" s="21"/>
      <c r="I763" s="21"/>
      <c r="L763"/>
    </row>
    <row r="764" spans="2:12" s="20" customFormat="1">
      <c r="B764" s="21"/>
      <c r="F764" s="21"/>
      <c r="G764" s="21"/>
      <c r="H764" s="21"/>
      <c r="I764" s="21"/>
      <c r="L764"/>
    </row>
    <row r="765" spans="2:12" s="20" customFormat="1">
      <c r="B765" s="21"/>
      <c r="F765" s="21"/>
      <c r="G765" s="21"/>
      <c r="H765" s="21"/>
      <c r="I765" s="21"/>
      <c r="L765"/>
    </row>
    <row r="766" spans="2:12" s="20" customFormat="1">
      <c r="B766" s="21"/>
      <c r="F766" s="21"/>
      <c r="G766" s="21"/>
      <c r="H766" s="21"/>
      <c r="I766" s="21"/>
      <c r="L766"/>
    </row>
    <row r="767" spans="2:12" s="20" customFormat="1">
      <c r="B767" s="21"/>
      <c r="F767" s="21"/>
      <c r="G767" s="21"/>
      <c r="H767" s="21"/>
      <c r="I767" s="21"/>
      <c r="L767"/>
    </row>
    <row r="768" spans="2:12" s="20" customFormat="1">
      <c r="B768" s="21"/>
      <c r="F768" s="21"/>
      <c r="G768" s="21"/>
      <c r="H768" s="21"/>
      <c r="I768" s="21"/>
      <c r="L768"/>
    </row>
    <row r="769" spans="2:12" s="20" customFormat="1">
      <c r="B769" s="21"/>
      <c r="F769" s="21"/>
      <c r="G769" s="21"/>
      <c r="H769" s="21"/>
      <c r="I769" s="21"/>
      <c r="L769"/>
    </row>
    <row r="770" spans="2:12" s="20" customFormat="1">
      <c r="B770" s="21"/>
      <c r="F770" s="21"/>
      <c r="G770" s="21"/>
      <c r="H770" s="21"/>
      <c r="I770" s="21"/>
      <c r="L770"/>
    </row>
    <row r="771" spans="2:12" s="20" customFormat="1">
      <c r="B771" s="21"/>
      <c r="F771" s="21"/>
      <c r="G771" s="21"/>
      <c r="H771" s="21"/>
      <c r="I771" s="21"/>
      <c r="L771"/>
    </row>
    <row r="772" spans="2:12" s="20" customFormat="1">
      <c r="B772" s="21"/>
      <c r="F772" s="21"/>
      <c r="G772" s="21"/>
      <c r="H772" s="21"/>
      <c r="I772" s="21"/>
      <c r="L772"/>
    </row>
    <row r="773" spans="2:12" s="20" customFormat="1">
      <c r="B773" s="21"/>
      <c r="F773" s="21"/>
      <c r="G773" s="21"/>
      <c r="H773" s="21"/>
      <c r="I773" s="21"/>
      <c r="L773"/>
    </row>
    <row r="774" spans="2:12" s="20" customFormat="1">
      <c r="B774" s="21"/>
      <c r="F774" s="21"/>
      <c r="G774" s="21"/>
      <c r="H774" s="21"/>
      <c r="I774" s="21"/>
      <c r="L774"/>
    </row>
    <row r="775" spans="2:12" s="20" customFormat="1">
      <c r="B775" s="21"/>
      <c r="F775" s="21"/>
      <c r="G775" s="21"/>
      <c r="H775" s="21"/>
      <c r="I775" s="21"/>
      <c r="L775"/>
    </row>
    <row r="776" spans="2:12" s="20" customFormat="1">
      <c r="B776" s="21"/>
      <c r="F776" s="21"/>
      <c r="G776" s="21"/>
      <c r="H776" s="21"/>
      <c r="I776" s="21"/>
      <c r="L776"/>
    </row>
    <row r="777" spans="2:12" s="20" customFormat="1">
      <c r="B777" s="21"/>
      <c r="F777" s="21"/>
      <c r="G777" s="21"/>
      <c r="H777" s="21"/>
      <c r="I777" s="21"/>
      <c r="L777"/>
    </row>
    <row r="778" spans="2:12" s="20" customFormat="1">
      <c r="B778" s="21"/>
      <c r="F778" s="21"/>
      <c r="G778" s="21"/>
      <c r="H778" s="21"/>
      <c r="I778" s="21"/>
      <c r="L778"/>
    </row>
    <row r="779" spans="2:12" s="20" customFormat="1">
      <c r="B779" s="21"/>
      <c r="F779" s="21"/>
      <c r="G779" s="21"/>
      <c r="H779" s="21"/>
      <c r="I779" s="21"/>
      <c r="L779"/>
    </row>
    <row r="780" spans="2:12" s="20" customFormat="1">
      <c r="B780" s="21"/>
      <c r="F780" s="21"/>
      <c r="G780" s="21"/>
      <c r="H780" s="21"/>
      <c r="I780" s="21"/>
      <c r="L780"/>
    </row>
    <row r="781" spans="2:12" s="20" customFormat="1">
      <c r="B781" s="21"/>
      <c r="F781" s="21"/>
      <c r="G781" s="21"/>
      <c r="H781" s="21"/>
      <c r="I781" s="21"/>
      <c r="L781"/>
    </row>
    <row r="782" spans="2:12" s="20" customFormat="1">
      <c r="B782" s="21"/>
      <c r="F782" s="21"/>
      <c r="G782" s="21"/>
      <c r="H782" s="21"/>
      <c r="I782" s="21"/>
      <c r="L782"/>
    </row>
    <row r="783" spans="2:12" s="20" customFormat="1">
      <c r="B783" s="21"/>
      <c r="F783" s="21"/>
      <c r="G783" s="21"/>
      <c r="H783" s="21"/>
      <c r="I783" s="21"/>
      <c r="L783"/>
    </row>
    <row r="784" spans="2:12" s="20" customFormat="1">
      <c r="B784" s="21"/>
      <c r="F784" s="21"/>
      <c r="G784" s="21"/>
      <c r="H784" s="21"/>
      <c r="I784" s="21"/>
      <c r="L784"/>
    </row>
    <row r="785" spans="2:12" s="20" customFormat="1">
      <c r="B785" s="21"/>
      <c r="F785" s="21"/>
      <c r="G785" s="21"/>
      <c r="H785" s="21"/>
      <c r="I785" s="21"/>
      <c r="L785"/>
    </row>
    <row r="786" spans="2:12" s="20" customFormat="1">
      <c r="B786" s="21"/>
      <c r="F786" s="21"/>
      <c r="G786" s="21"/>
      <c r="H786" s="21"/>
      <c r="I786" s="21"/>
      <c r="L786"/>
    </row>
    <row r="787" spans="2:12" s="20" customFormat="1">
      <c r="B787" s="21"/>
      <c r="F787" s="21"/>
      <c r="G787" s="21"/>
      <c r="H787" s="21"/>
      <c r="I787" s="21"/>
      <c r="L787"/>
    </row>
    <row r="788" spans="2:12" s="20" customFormat="1">
      <c r="B788" s="21"/>
      <c r="F788" s="21"/>
      <c r="G788" s="21"/>
      <c r="H788" s="21"/>
      <c r="I788" s="21"/>
      <c r="L788"/>
    </row>
    <row r="789" spans="2:12" s="20" customFormat="1">
      <c r="B789" s="21"/>
      <c r="F789" s="21"/>
      <c r="G789" s="21"/>
      <c r="H789" s="21"/>
      <c r="I789" s="21"/>
      <c r="L789"/>
    </row>
    <row r="790" spans="2:12" s="20" customFormat="1">
      <c r="B790" s="21"/>
      <c r="F790" s="21"/>
      <c r="G790" s="21"/>
      <c r="H790" s="21"/>
      <c r="I790" s="21"/>
      <c r="L790"/>
    </row>
    <row r="791" spans="2:12" s="20" customFormat="1">
      <c r="B791" s="21"/>
      <c r="F791" s="21"/>
      <c r="G791" s="21"/>
      <c r="H791" s="21"/>
      <c r="I791" s="21"/>
      <c r="L791"/>
    </row>
    <row r="792" spans="2:12" s="20" customFormat="1">
      <c r="B792" s="21"/>
      <c r="F792" s="21"/>
      <c r="G792" s="21"/>
      <c r="H792" s="21"/>
      <c r="I792" s="21"/>
      <c r="L792"/>
    </row>
    <row r="793" spans="2:12" s="20" customFormat="1">
      <c r="B793" s="21"/>
      <c r="F793" s="21"/>
      <c r="G793" s="21"/>
      <c r="H793" s="21"/>
      <c r="I793" s="21"/>
      <c r="L793"/>
    </row>
    <row r="794" spans="2:12" s="20" customFormat="1">
      <c r="B794" s="21"/>
      <c r="F794" s="21"/>
      <c r="G794" s="21"/>
      <c r="H794" s="21"/>
      <c r="I794" s="21"/>
      <c r="L794"/>
    </row>
    <row r="795" spans="2:12" s="20" customFormat="1">
      <c r="B795" s="21"/>
      <c r="F795" s="21"/>
      <c r="G795" s="21"/>
      <c r="H795" s="21"/>
      <c r="I795" s="21"/>
      <c r="L795"/>
    </row>
    <row r="796" spans="2:12" s="20" customFormat="1">
      <c r="B796" s="21"/>
      <c r="F796" s="21"/>
      <c r="G796" s="21"/>
      <c r="H796" s="21"/>
      <c r="I796" s="21"/>
      <c r="L796"/>
    </row>
    <row r="797" spans="2:12" s="20" customFormat="1">
      <c r="B797" s="21"/>
      <c r="F797" s="21"/>
      <c r="G797" s="21"/>
      <c r="H797" s="21"/>
      <c r="I797" s="21"/>
      <c r="L797"/>
    </row>
    <row r="798" spans="2:12" s="20" customFormat="1">
      <c r="B798" s="21"/>
      <c r="F798" s="21"/>
      <c r="G798" s="21"/>
      <c r="H798" s="21"/>
      <c r="I798" s="21"/>
      <c r="L798"/>
    </row>
    <row r="799" spans="2:12" s="20" customFormat="1">
      <c r="B799" s="21"/>
      <c r="F799" s="21"/>
      <c r="G799" s="21"/>
      <c r="H799" s="21"/>
      <c r="I799" s="21"/>
      <c r="L799"/>
    </row>
    <row r="800" spans="2:12" s="20" customFormat="1">
      <c r="B800" s="21"/>
      <c r="F800" s="21"/>
      <c r="G800" s="21"/>
      <c r="H800" s="21"/>
      <c r="I800" s="21"/>
      <c r="L800"/>
    </row>
    <row r="801" spans="2:12" s="20" customFormat="1">
      <c r="B801" s="21"/>
      <c r="F801" s="21"/>
      <c r="G801" s="21"/>
      <c r="H801" s="21"/>
      <c r="I801" s="21"/>
      <c r="L801"/>
    </row>
    <row r="802" spans="2:12" s="20" customFormat="1">
      <c r="B802" s="21"/>
      <c r="F802" s="21"/>
      <c r="G802" s="21"/>
      <c r="H802" s="21"/>
      <c r="I802" s="21"/>
      <c r="L802"/>
    </row>
    <row r="803" spans="2:12" s="20" customFormat="1">
      <c r="B803" s="21"/>
      <c r="F803" s="21"/>
      <c r="G803" s="21"/>
      <c r="H803" s="21"/>
      <c r="I803" s="21"/>
      <c r="L803"/>
    </row>
    <row r="804" spans="2:12" s="20" customFormat="1">
      <c r="B804" s="21"/>
      <c r="F804" s="21"/>
      <c r="G804" s="21"/>
      <c r="H804" s="21"/>
      <c r="I804" s="21"/>
      <c r="L804"/>
    </row>
    <row r="805" spans="2:12" s="20" customFormat="1">
      <c r="B805" s="21"/>
      <c r="F805" s="21"/>
      <c r="G805" s="21"/>
      <c r="H805" s="21"/>
      <c r="I805" s="21"/>
      <c r="L805"/>
    </row>
    <row r="806" spans="2:12" s="20" customFormat="1">
      <c r="B806" s="21"/>
      <c r="F806" s="21"/>
      <c r="G806" s="21"/>
      <c r="H806" s="21"/>
      <c r="I806" s="21"/>
      <c r="L806"/>
    </row>
    <row r="807" spans="2:12" s="20" customFormat="1">
      <c r="B807" s="21"/>
      <c r="F807" s="21"/>
      <c r="G807" s="21"/>
      <c r="H807" s="21"/>
      <c r="I807" s="21"/>
      <c r="L807"/>
    </row>
    <row r="808" spans="2:12" s="20" customFormat="1">
      <c r="B808" s="21"/>
      <c r="F808" s="21"/>
      <c r="G808" s="21"/>
      <c r="H808" s="21"/>
      <c r="I808" s="21"/>
      <c r="L808"/>
    </row>
    <row r="809" spans="2:12" s="20" customFormat="1">
      <c r="B809" s="21"/>
      <c r="F809" s="21"/>
      <c r="G809" s="21"/>
      <c r="H809" s="21"/>
      <c r="I809" s="21"/>
      <c r="L809"/>
    </row>
    <row r="810" spans="2:12" s="20" customFormat="1">
      <c r="B810" s="21"/>
      <c r="F810" s="21"/>
      <c r="G810" s="21"/>
      <c r="H810" s="21"/>
      <c r="I810" s="21"/>
      <c r="L810"/>
    </row>
    <row r="811" spans="2:12" s="20" customFormat="1">
      <c r="B811" s="21"/>
      <c r="F811" s="21"/>
      <c r="G811" s="21"/>
      <c r="H811" s="21"/>
      <c r="I811" s="21"/>
      <c r="L811"/>
    </row>
    <row r="812" spans="2:12" s="20" customFormat="1">
      <c r="B812" s="21"/>
      <c r="F812" s="21"/>
      <c r="G812" s="21"/>
      <c r="H812" s="21"/>
      <c r="I812" s="21"/>
      <c r="L812"/>
    </row>
    <row r="813" spans="2:12" s="20" customFormat="1">
      <c r="B813" s="21"/>
      <c r="F813" s="21"/>
      <c r="G813" s="21"/>
      <c r="H813" s="21"/>
      <c r="I813" s="21"/>
      <c r="L813"/>
    </row>
    <row r="814" spans="2:12" s="20" customFormat="1">
      <c r="B814" s="21"/>
      <c r="F814" s="21"/>
      <c r="G814" s="21"/>
      <c r="H814" s="21"/>
      <c r="I814" s="21"/>
      <c r="L814"/>
    </row>
    <row r="815" spans="2:12" s="20" customFormat="1">
      <c r="B815" s="21"/>
      <c r="F815" s="21"/>
      <c r="G815" s="21"/>
      <c r="H815" s="21"/>
      <c r="I815" s="21"/>
      <c r="L815"/>
    </row>
    <row r="816" spans="2:12" s="20" customFormat="1">
      <c r="B816" s="21"/>
      <c r="F816" s="21"/>
      <c r="G816" s="21"/>
      <c r="H816" s="21"/>
      <c r="I816" s="21"/>
      <c r="L816"/>
    </row>
    <row r="817" spans="2:12" s="20" customFormat="1">
      <c r="B817" s="21"/>
      <c r="F817" s="21"/>
      <c r="G817" s="21"/>
      <c r="H817" s="21"/>
      <c r="I817" s="21"/>
      <c r="L817"/>
    </row>
    <row r="818" spans="2:12" s="20" customFormat="1">
      <c r="B818" s="21"/>
      <c r="F818" s="21"/>
      <c r="G818" s="21"/>
      <c r="H818" s="21"/>
      <c r="I818" s="21"/>
      <c r="L818"/>
    </row>
    <row r="819" spans="2:12" s="20" customFormat="1">
      <c r="B819" s="21"/>
      <c r="F819" s="21"/>
      <c r="G819" s="21"/>
      <c r="H819" s="21"/>
      <c r="I819" s="21"/>
      <c r="L819"/>
    </row>
    <row r="820" spans="2:12" s="20" customFormat="1">
      <c r="B820" s="21"/>
      <c r="F820" s="21"/>
      <c r="G820" s="21"/>
      <c r="H820" s="21"/>
      <c r="I820" s="21"/>
      <c r="L820"/>
    </row>
    <row r="821" spans="2:12" s="20" customFormat="1">
      <c r="B821" s="21"/>
      <c r="F821" s="21"/>
      <c r="G821" s="21"/>
      <c r="H821" s="21"/>
      <c r="I821" s="21"/>
      <c r="L821"/>
    </row>
    <row r="822" spans="2:12" s="20" customFormat="1">
      <c r="B822" s="21"/>
      <c r="F822" s="21"/>
      <c r="G822" s="21"/>
      <c r="H822" s="21"/>
      <c r="I822" s="21"/>
      <c r="L822"/>
    </row>
    <row r="823" spans="2:12" s="20" customFormat="1">
      <c r="B823" s="21"/>
      <c r="F823" s="21"/>
      <c r="G823" s="21"/>
      <c r="H823" s="21"/>
      <c r="I823" s="21"/>
      <c r="L823"/>
    </row>
    <row r="824" spans="2:12" s="20" customFormat="1">
      <c r="B824" s="21"/>
      <c r="F824" s="21"/>
      <c r="G824" s="21"/>
      <c r="H824" s="21"/>
      <c r="I824" s="21"/>
      <c r="L824"/>
    </row>
    <row r="825" spans="2:12" s="20" customFormat="1">
      <c r="B825" s="21"/>
      <c r="F825" s="21"/>
      <c r="G825" s="21"/>
      <c r="H825" s="21"/>
      <c r="I825" s="21"/>
      <c r="L825"/>
    </row>
    <row r="826" spans="2:12" s="20" customFormat="1">
      <c r="B826" s="21"/>
      <c r="F826" s="21"/>
      <c r="G826" s="21"/>
      <c r="H826" s="21"/>
      <c r="I826" s="21"/>
      <c r="L826"/>
    </row>
    <row r="827" spans="2:12" s="20" customFormat="1">
      <c r="B827" s="21"/>
      <c r="F827" s="21"/>
      <c r="G827" s="21"/>
      <c r="H827" s="21"/>
      <c r="I827" s="21"/>
      <c r="L827"/>
    </row>
    <row r="828" spans="2:12" s="20" customFormat="1">
      <c r="B828" s="21"/>
      <c r="F828" s="21"/>
      <c r="G828" s="21"/>
      <c r="H828" s="21"/>
      <c r="I828" s="21"/>
      <c r="L828"/>
    </row>
    <row r="829" spans="2:12" s="20" customFormat="1">
      <c r="B829" s="21"/>
      <c r="F829" s="21"/>
      <c r="G829" s="21"/>
      <c r="H829" s="21"/>
      <c r="I829" s="21"/>
      <c r="L829"/>
    </row>
    <row r="830" spans="2:12" s="20" customFormat="1">
      <c r="B830" s="21"/>
      <c r="F830" s="21"/>
      <c r="G830" s="21"/>
      <c r="H830" s="21"/>
      <c r="I830" s="21"/>
      <c r="L830"/>
    </row>
    <row r="831" spans="2:12" s="20" customFormat="1">
      <c r="B831" s="21"/>
      <c r="F831" s="21"/>
      <c r="G831" s="21"/>
      <c r="H831" s="21"/>
      <c r="I831" s="21"/>
      <c r="L831"/>
    </row>
    <row r="832" spans="2:12" s="20" customFormat="1">
      <c r="B832" s="21"/>
      <c r="F832" s="21"/>
      <c r="G832" s="21"/>
      <c r="H832" s="21"/>
      <c r="I832" s="21"/>
      <c r="L832"/>
    </row>
    <row r="833" spans="2:12" s="20" customFormat="1">
      <c r="B833" s="21"/>
      <c r="F833" s="21"/>
      <c r="G833" s="21"/>
      <c r="H833" s="21"/>
      <c r="I833" s="21"/>
      <c r="L833"/>
    </row>
    <row r="834" spans="2:12" s="20" customFormat="1">
      <c r="B834" s="21"/>
      <c r="F834" s="21"/>
      <c r="G834" s="21"/>
      <c r="H834" s="21"/>
      <c r="I834" s="21"/>
      <c r="L834"/>
    </row>
    <row r="835" spans="2:12" s="20" customFormat="1">
      <c r="B835" s="21"/>
      <c r="F835" s="21"/>
      <c r="G835" s="21"/>
      <c r="H835" s="21"/>
      <c r="I835" s="21"/>
      <c r="L835"/>
    </row>
    <row r="836" spans="2:12" s="20" customFormat="1">
      <c r="B836" s="21"/>
      <c r="F836" s="21"/>
      <c r="G836" s="21"/>
      <c r="H836" s="21"/>
      <c r="I836" s="21"/>
      <c r="L836"/>
    </row>
    <row r="837" spans="2:12" s="20" customFormat="1">
      <c r="B837" s="21"/>
      <c r="F837" s="21"/>
      <c r="G837" s="21"/>
      <c r="H837" s="21"/>
      <c r="I837" s="21"/>
      <c r="L837"/>
    </row>
    <row r="838" spans="2:12" s="20" customFormat="1">
      <c r="B838" s="21"/>
      <c r="F838" s="21"/>
      <c r="G838" s="21"/>
      <c r="H838" s="21"/>
      <c r="I838" s="21"/>
      <c r="L838"/>
    </row>
    <row r="839" spans="2:12" s="20" customFormat="1">
      <c r="B839" s="21"/>
      <c r="F839" s="21"/>
      <c r="G839" s="21"/>
      <c r="H839" s="21"/>
      <c r="I839" s="21"/>
      <c r="L839"/>
    </row>
    <row r="840" spans="2:12" s="20" customFormat="1">
      <c r="B840" s="21"/>
      <c r="F840" s="21"/>
      <c r="G840" s="21"/>
      <c r="H840" s="21"/>
      <c r="I840" s="21"/>
      <c r="L840"/>
    </row>
    <row r="841" spans="2:12" s="20" customFormat="1">
      <c r="B841" s="21"/>
      <c r="F841" s="21"/>
      <c r="G841" s="21"/>
      <c r="H841" s="21"/>
      <c r="I841" s="21"/>
      <c r="L841"/>
    </row>
    <row r="842" spans="2:12" s="20" customFormat="1">
      <c r="B842" s="21"/>
      <c r="F842" s="21"/>
      <c r="G842" s="21"/>
      <c r="H842" s="21"/>
      <c r="I842" s="21"/>
      <c r="L842"/>
    </row>
    <row r="843" spans="2:12" s="20" customFormat="1">
      <c r="B843" s="21"/>
      <c r="F843" s="21"/>
      <c r="G843" s="21"/>
      <c r="H843" s="21"/>
      <c r="I843" s="21"/>
      <c r="L843"/>
    </row>
    <row r="844" spans="2:12" s="20" customFormat="1">
      <c r="B844" s="21"/>
      <c r="F844" s="21"/>
      <c r="G844" s="21"/>
      <c r="H844" s="21"/>
      <c r="I844" s="21"/>
      <c r="L844"/>
    </row>
    <row r="845" spans="2:12" s="20" customFormat="1">
      <c r="B845" s="21"/>
      <c r="F845" s="21"/>
      <c r="G845" s="21"/>
      <c r="H845" s="21"/>
      <c r="I845" s="21"/>
      <c r="L845"/>
    </row>
    <row r="846" spans="2:12" s="20" customFormat="1">
      <c r="B846" s="21"/>
      <c r="F846" s="21"/>
      <c r="G846" s="21"/>
      <c r="H846" s="21"/>
      <c r="I846" s="21"/>
      <c r="L846"/>
    </row>
    <row r="847" spans="2:12" s="20" customFormat="1">
      <c r="B847" s="21"/>
      <c r="F847" s="21"/>
      <c r="G847" s="21"/>
      <c r="H847" s="21"/>
      <c r="I847" s="21"/>
      <c r="L847"/>
    </row>
    <row r="848" spans="2:12" s="20" customFormat="1">
      <c r="B848" s="21"/>
      <c r="F848" s="21"/>
      <c r="G848" s="21"/>
      <c r="H848" s="21"/>
      <c r="I848" s="21"/>
      <c r="L848"/>
    </row>
    <row r="849" spans="2:12" s="20" customFormat="1">
      <c r="B849" s="21"/>
      <c r="F849" s="21"/>
      <c r="G849" s="21"/>
      <c r="H849" s="21"/>
      <c r="I849" s="21"/>
      <c r="L849"/>
    </row>
    <row r="850" spans="2:12" s="20" customFormat="1">
      <c r="B850" s="21"/>
      <c r="F850" s="21"/>
      <c r="G850" s="21"/>
      <c r="H850" s="21"/>
      <c r="I850" s="21"/>
      <c r="L850"/>
    </row>
    <row r="851" spans="2:12" s="20" customFormat="1">
      <c r="B851" s="21"/>
      <c r="F851" s="21"/>
      <c r="G851" s="21"/>
      <c r="H851" s="21"/>
      <c r="I851" s="21"/>
      <c r="L851"/>
    </row>
    <row r="852" spans="2:12" s="20" customFormat="1">
      <c r="B852" s="21"/>
      <c r="F852" s="21"/>
      <c r="G852" s="21"/>
      <c r="H852" s="21"/>
      <c r="I852" s="21"/>
      <c r="L852"/>
    </row>
    <row r="853" spans="2:12" s="20" customFormat="1">
      <c r="B853" s="21"/>
      <c r="F853" s="21"/>
      <c r="G853" s="21"/>
      <c r="H853" s="21"/>
      <c r="I853" s="21"/>
      <c r="L853"/>
    </row>
    <row r="854" spans="2:12" s="20" customFormat="1">
      <c r="B854" s="21"/>
      <c r="F854" s="21"/>
      <c r="G854" s="21"/>
      <c r="H854" s="21"/>
      <c r="I854" s="21"/>
      <c r="L854"/>
    </row>
    <row r="855" spans="2:12" s="20" customFormat="1">
      <c r="B855" s="21"/>
      <c r="F855" s="21"/>
      <c r="G855" s="21"/>
      <c r="H855" s="21"/>
      <c r="I855" s="21"/>
      <c r="L855"/>
    </row>
    <row r="856" spans="2:12" s="20" customFormat="1">
      <c r="B856" s="21"/>
      <c r="F856" s="21"/>
      <c r="G856" s="21"/>
      <c r="H856" s="21"/>
      <c r="I856" s="21"/>
      <c r="L856"/>
    </row>
    <row r="857" spans="2:12" s="20" customFormat="1">
      <c r="B857" s="21"/>
      <c r="F857" s="21"/>
      <c r="G857" s="21"/>
      <c r="H857" s="21"/>
      <c r="I857" s="21"/>
      <c r="L857"/>
    </row>
    <row r="858" spans="2:12" s="20" customFormat="1">
      <c r="B858" s="21"/>
      <c r="F858" s="21"/>
      <c r="G858" s="21"/>
      <c r="H858" s="21"/>
      <c r="I858" s="21"/>
      <c r="L858"/>
    </row>
    <row r="859" spans="2:12" s="20" customFormat="1">
      <c r="B859" s="21"/>
      <c r="F859" s="21"/>
      <c r="G859" s="21"/>
      <c r="H859" s="21"/>
      <c r="I859" s="21"/>
      <c r="L859"/>
    </row>
    <row r="860" spans="2:12" s="20" customFormat="1">
      <c r="B860" s="21"/>
      <c r="F860" s="21"/>
      <c r="G860" s="21"/>
      <c r="H860" s="21"/>
      <c r="I860" s="21"/>
      <c r="L860"/>
    </row>
    <row r="861" spans="2:12" s="20" customFormat="1">
      <c r="B861" s="21"/>
      <c r="F861" s="21"/>
      <c r="G861" s="21"/>
      <c r="H861" s="21"/>
      <c r="I861" s="21"/>
      <c r="L861"/>
    </row>
    <row r="862" spans="2:12" s="20" customFormat="1">
      <c r="B862" s="21"/>
      <c r="F862" s="21"/>
      <c r="G862" s="21"/>
      <c r="H862" s="21"/>
      <c r="I862" s="21"/>
      <c r="L862"/>
    </row>
    <row r="863" spans="2:12" s="20" customFormat="1">
      <c r="B863" s="21"/>
      <c r="F863" s="21"/>
      <c r="G863" s="21"/>
      <c r="H863" s="21"/>
      <c r="I863" s="21"/>
      <c r="L863"/>
    </row>
    <row r="864" spans="2:12" s="20" customFormat="1">
      <c r="B864" s="21"/>
      <c r="F864" s="21"/>
      <c r="G864" s="21"/>
      <c r="H864" s="21"/>
      <c r="I864" s="21"/>
      <c r="L864"/>
    </row>
    <row r="865" spans="2:12" s="20" customFormat="1">
      <c r="B865" s="21"/>
      <c r="F865" s="21"/>
      <c r="G865" s="21"/>
      <c r="H865" s="21"/>
      <c r="I865" s="21"/>
      <c r="L865"/>
    </row>
    <row r="866" spans="2:12" s="20" customFormat="1">
      <c r="B866" s="21"/>
      <c r="F866" s="21"/>
      <c r="G866" s="21"/>
      <c r="H866" s="21"/>
      <c r="I866" s="21"/>
      <c r="L866"/>
    </row>
    <row r="867" spans="2:12" s="20" customFormat="1">
      <c r="B867" s="21"/>
      <c r="F867" s="21"/>
      <c r="G867" s="21"/>
      <c r="H867" s="21"/>
      <c r="I867" s="21"/>
      <c r="L867"/>
    </row>
    <row r="868" spans="2:12" s="20" customFormat="1">
      <c r="B868" s="21"/>
      <c r="F868" s="21"/>
      <c r="G868" s="21"/>
      <c r="H868" s="21"/>
      <c r="I868" s="21"/>
      <c r="L868"/>
    </row>
    <row r="869" spans="2:12" s="20" customFormat="1">
      <c r="B869" s="21"/>
      <c r="F869" s="21"/>
      <c r="G869" s="21"/>
      <c r="H869" s="21"/>
      <c r="I869" s="21"/>
      <c r="L869"/>
    </row>
    <row r="870" spans="2:12" s="20" customFormat="1">
      <c r="B870" s="21"/>
      <c r="F870" s="21"/>
      <c r="G870" s="21"/>
      <c r="H870" s="21"/>
      <c r="I870" s="21"/>
      <c r="L870"/>
    </row>
    <row r="871" spans="2:12" s="20" customFormat="1">
      <c r="B871" s="21"/>
      <c r="F871" s="21"/>
      <c r="G871" s="21"/>
      <c r="H871" s="21"/>
      <c r="I871" s="21"/>
      <c r="L871"/>
    </row>
    <row r="872" spans="2:12" s="20" customFormat="1">
      <c r="B872" s="21"/>
      <c r="F872" s="21"/>
      <c r="G872" s="21"/>
      <c r="H872" s="21"/>
      <c r="I872" s="21"/>
      <c r="L872"/>
    </row>
    <row r="873" spans="2:12" s="20" customFormat="1">
      <c r="B873" s="21"/>
      <c r="F873" s="21"/>
      <c r="G873" s="21"/>
      <c r="H873" s="21"/>
      <c r="I873" s="21"/>
      <c r="L873"/>
    </row>
    <row r="874" spans="2:12" s="20" customFormat="1">
      <c r="B874" s="21"/>
      <c r="F874" s="21"/>
      <c r="G874" s="21"/>
      <c r="H874" s="21"/>
      <c r="I874" s="21"/>
      <c r="L874"/>
    </row>
    <row r="875" spans="2:12" s="20" customFormat="1">
      <c r="B875" s="21"/>
      <c r="F875" s="21"/>
      <c r="G875" s="21"/>
      <c r="H875" s="21"/>
      <c r="I875" s="21"/>
      <c r="L875"/>
    </row>
    <row r="876" spans="2:12" s="20" customFormat="1">
      <c r="B876" s="21"/>
      <c r="F876" s="21"/>
      <c r="G876" s="21"/>
      <c r="H876" s="21"/>
      <c r="I876" s="21"/>
      <c r="L876"/>
    </row>
    <row r="877" spans="2:12" s="20" customFormat="1">
      <c r="B877" s="21"/>
      <c r="F877" s="21"/>
      <c r="G877" s="21"/>
      <c r="H877" s="21"/>
      <c r="I877" s="21"/>
      <c r="L877"/>
    </row>
    <row r="878" spans="2:12" s="20" customFormat="1">
      <c r="B878" s="21"/>
      <c r="F878" s="21"/>
      <c r="G878" s="21"/>
      <c r="H878" s="21"/>
      <c r="I878" s="21"/>
      <c r="L878"/>
    </row>
    <row r="879" spans="2:12" s="20" customFormat="1">
      <c r="B879" s="21"/>
      <c r="F879" s="21"/>
      <c r="G879" s="21"/>
      <c r="H879" s="21"/>
      <c r="I879" s="21"/>
      <c r="L879"/>
    </row>
    <row r="880" spans="2:12" s="20" customFormat="1">
      <c r="B880" s="21"/>
      <c r="F880" s="21"/>
      <c r="G880" s="21"/>
      <c r="H880" s="21"/>
      <c r="I880" s="21"/>
      <c r="L880"/>
    </row>
    <row r="881" spans="2:12" s="20" customFormat="1">
      <c r="B881" s="21"/>
      <c r="F881" s="21"/>
      <c r="G881" s="21"/>
      <c r="H881" s="21"/>
      <c r="I881" s="21"/>
      <c r="L881"/>
    </row>
    <row r="882" spans="2:12" s="20" customFormat="1">
      <c r="B882" s="21"/>
      <c r="F882" s="21"/>
      <c r="G882" s="21"/>
      <c r="H882" s="21"/>
      <c r="I882" s="21"/>
      <c r="L882"/>
    </row>
    <row r="883" spans="2:12" s="20" customFormat="1">
      <c r="B883" s="21"/>
      <c r="F883" s="21"/>
      <c r="G883" s="21"/>
      <c r="H883" s="21"/>
      <c r="I883" s="21"/>
      <c r="L883"/>
    </row>
    <row r="884" spans="2:12" s="20" customFormat="1">
      <c r="B884" s="21"/>
      <c r="F884" s="21"/>
      <c r="G884" s="21"/>
      <c r="H884" s="21"/>
      <c r="I884" s="21"/>
      <c r="L884"/>
    </row>
    <row r="885" spans="2:12" s="20" customFormat="1">
      <c r="B885" s="21"/>
      <c r="F885" s="21"/>
      <c r="G885" s="21"/>
      <c r="H885" s="21"/>
      <c r="I885" s="21"/>
      <c r="L885"/>
    </row>
    <row r="886" spans="2:12" s="20" customFormat="1">
      <c r="B886" s="21"/>
      <c r="F886" s="21"/>
      <c r="G886" s="21"/>
      <c r="H886" s="21"/>
      <c r="I886" s="21"/>
      <c r="L886"/>
    </row>
    <row r="887" spans="2:12" s="20" customFormat="1">
      <c r="B887" s="21"/>
      <c r="F887" s="21"/>
      <c r="G887" s="21"/>
      <c r="H887" s="21"/>
      <c r="I887" s="21"/>
      <c r="L887"/>
    </row>
    <row r="888" spans="2:12" s="20" customFormat="1">
      <c r="B888" s="21"/>
      <c r="F888" s="21"/>
      <c r="G888" s="21"/>
      <c r="H888" s="21"/>
      <c r="I888" s="21"/>
      <c r="L888"/>
    </row>
    <row r="889" spans="2:12" s="20" customFormat="1">
      <c r="B889" s="21"/>
      <c r="F889" s="21"/>
      <c r="G889" s="21"/>
      <c r="H889" s="21"/>
      <c r="I889" s="21"/>
      <c r="L889"/>
    </row>
    <row r="890" spans="2:12" s="20" customFormat="1">
      <c r="B890" s="21"/>
      <c r="F890" s="21"/>
      <c r="G890" s="21"/>
      <c r="H890" s="21"/>
      <c r="I890" s="21"/>
      <c r="L890"/>
    </row>
    <row r="891" spans="2:12" s="20" customFormat="1">
      <c r="B891" s="21"/>
      <c r="F891" s="21"/>
      <c r="G891" s="21"/>
      <c r="H891" s="21"/>
      <c r="I891" s="21"/>
      <c r="L891"/>
    </row>
    <row r="892" spans="2:12" s="20" customFormat="1">
      <c r="B892" s="21"/>
      <c r="F892" s="21"/>
      <c r="G892" s="21"/>
      <c r="H892" s="21"/>
      <c r="I892" s="21"/>
      <c r="L892"/>
    </row>
    <row r="893" spans="2:12" s="20" customFormat="1">
      <c r="B893" s="21"/>
      <c r="F893" s="21"/>
      <c r="G893" s="21"/>
      <c r="H893" s="21"/>
      <c r="I893" s="21"/>
      <c r="L893"/>
    </row>
    <row r="894" spans="2:12" s="20" customFormat="1">
      <c r="B894" s="21"/>
      <c r="F894" s="21"/>
      <c r="G894" s="21"/>
      <c r="H894" s="21"/>
      <c r="I894" s="21"/>
      <c r="L894"/>
    </row>
    <row r="895" spans="2:12" s="20" customFormat="1">
      <c r="B895" s="21"/>
      <c r="F895" s="21"/>
      <c r="G895" s="21"/>
      <c r="H895" s="21"/>
      <c r="I895" s="21"/>
      <c r="L895"/>
    </row>
    <row r="896" spans="2:12" s="20" customFormat="1">
      <c r="B896" s="21"/>
      <c r="F896" s="21"/>
      <c r="G896" s="21"/>
      <c r="H896" s="21"/>
      <c r="I896" s="21"/>
      <c r="L896"/>
    </row>
    <row r="897" spans="2:12" s="20" customFormat="1">
      <c r="B897" s="21"/>
      <c r="F897" s="21"/>
      <c r="G897" s="21"/>
      <c r="H897" s="21"/>
      <c r="I897" s="21"/>
      <c r="L897"/>
    </row>
    <row r="898" spans="2:12" s="20" customFormat="1">
      <c r="B898" s="21"/>
      <c r="F898" s="21"/>
      <c r="G898" s="21"/>
      <c r="H898" s="21"/>
      <c r="I898" s="21"/>
      <c r="L898"/>
    </row>
    <row r="899" spans="2:12" s="20" customFormat="1">
      <c r="B899" s="21"/>
      <c r="F899" s="21"/>
      <c r="G899" s="21"/>
      <c r="H899" s="21"/>
      <c r="I899" s="21"/>
      <c r="L899"/>
    </row>
    <row r="900" spans="2:12" s="20" customFormat="1">
      <c r="B900" s="21"/>
      <c r="F900" s="21"/>
      <c r="G900" s="21"/>
      <c r="H900" s="21"/>
      <c r="I900" s="21"/>
      <c r="L900"/>
    </row>
    <row r="901" spans="2:12" s="20" customFormat="1">
      <c r="B901" s="21"/>
      <c r="F901" s="21"/>
      <c r="G901" s="21"/>
      <c r="H901" s="21"/>
      <c r="I901" s="21"/>
      <c r="L901"/>
    </row>
    <row r="902" spans="2:12" s="20" customFormat="1">
      <c r="B902" s="21"/>
      <c r="F902" s="21"/>
      <c r="G902" s="21"/>
      <c r="H902" s="21"/>
      <c r="I902" s="21"/>
      <c r="L902"/>
    </row>
    <row r="903" spans="2:12" s="20" customFormat="1">
      <c r="B903" s="21"/>
      <c r="F903" s="21"/>
      <c r="G903" s="21"/>
      <c r="H903" s="21"/>
      <c r="I903" s="21"/>
      <c r="L903"/>
    </row>
    <row r="904" spans="2:12" s="20" customFormat="1">
      <c r="B904" s="21"/>
      <c r="F904" s="21"/>
      <c r="G904" s="21"/>
      <c r="H904" s="21"/>
      <c r="I904" s="21"/>
      <c r="L904"/>
    </row>
    <row r="905" spans="2:12" s="20" customFormat="1">
      <c r="B905" s="21"/>
      <c r="F905" s="21"/>
      <c r="G905" s="21"/>
      <c r="H905" s="21"/>
      <c r="I905" s="21"/>
      <c r="L905"/>
    </row>
    <row r="906" spans="2:12" s="20" customFormat="1">
      <c r="B906" s="21"/>
      <c r="F906" s="21"/>
      <c r="G906" s="21"/>
      <c r="H906" s="21"/>
      <c r="I906" s="21"/>
      <c r="L906"/>
    </row>
    <row r="907" spans="2:12" s="20" customFormat="1">
      <c r="B907" s="21"/>
      <c r="F907" s="21"/>
      <c r="G907" s="21"/>
      <c r="H907" s="21"/>
      <c r="I907" s="21"/>
      <c r="L907"/>
    </row>
  </sheetData>
  <mergeCells count="5">
    <mergeCell ref="H1:L1"/>
    <mergeCell ref="H2:L2"/>
    <mergeCell ref="H3:L3"/>
    <mergeCell ref="H4:L4"/>
    <mergeCell ref="A8:C8"/>
  </mergeCells>
  <conditionalFormatting sqref="A974:XFD1025">
    <cfRule type="expression" priority="41">
      <formula>AND($O$1="")</formula>
    </cfRule>
  </conditionalFormatting>
  <conditionalFormatting sqref="A908:XFD1041">
    <cfRule type="expression" priority="40">
      <formula>AND($O$1="")</formula>
    </cfRule>
  </conditionalFormatting>
  <conditionalFormatting sqref="A908:XFD1041">
    <cfRule type="expression" priority="39">
      <formula>AND($O$1="")</formula>
    </cfRule>
  </conditionalFormatting>
  <conditionalFormatting sqref="H908:H1041">
    <cfRule type="expression" priority="38">
      <formula>AND($O$1="")</formula>
    </cfRule>
  </conditionalFormatting>
  <conditionalFormatting sqref="A908:XFD959">
    <cfRule type="expression" priority="1">
      <formula>AND($O$1="")</formula>
    </cfRule>
  </conditionalFormatting>
  <pageMargins left="0.19685039370078741" right="0.19685039370078741" top="0.74803149606299213" bottom="0.70866141732283472" header="0" footer="0.51181102362204722"/>
  <pageSetup scale="80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13"/>
  <sheetViews>
    <sheetView topLeftCell="A70" zoomScaleNormal="100" workbookViewId="0">
      <selection activeCell="G127" sqref="G127"/>
    </sheetView>
  </sheetViews>
  <sheetFormatPr baseColWidth="10" defaultColWidth="11.42578125" defaultRowHeight="12"/>
  <cols>
    <col min="1" max="1" width="2.140625" style="20" customWidth="1"/>
    <col min="2" max="2" width="4.7109375" style="21" customWidth="1"/>
    <col min="3" max="3" width="1.85546875" style="20" customWidth="1"/>
    <col min="4" max="4" width="43.28515625" style="20" customWidth="1"/>
    <col min="5" max="5" width="6.42578125" style="20" customWidth="1"/>
    <col min="6" max="6" width="7.140625" style="21" customWidth="1"/>
    <col min="7" max="7" width="1.85546875" style="21" customWidth="1"/>
    <col min="8" max="8" width="10.42578125" style="21" customWidth="1"/>
    <col min="9" max="9" width="1.85546875" style="21" customWidth="1"/>
    <col min="10" max="10" width="14.7109375" style="20" customWidth="1"/>
    <col min="11" max="11" width="1.28515625" style="20" customWidth="1"/>
    <col min="12" max="12" width="16" style="139" customWidth="1"/>
    <col min="13" max="13" width="12.7109375" style="20" customWidth="1"/>
    <col min="14" max="14" width="14.42578125" style="20" bestFit="1" customWidth="1"/>
    <col min="15" max="16384" width="11.42578125" style="20"/>
  </cols>
  <sheetData>
    <row r="1" spans="1:12">
      <c r="H1" s="251" t="s">
        <v>310</v>
      </c>
      <c r="I1" s="251"/>
      <c r="J1" s="251"/>
      <c r="K1" s="251"/>
      <c r="L1" s="251"/>
    </row>
    <row r="2" spans="1:12">
      <c r="H2" s="252" t="s">
        <v>311</v>
      </c>
      <c r="I2" s="252"/>
      <c r="J2" s="252"/>
      <c r="K2" s="252"/>
      <c r="L2" s="252"/>
    </row>
    <row r="3" spans="1:12">
      <c r="H3" s="252" t="s">
        <v>312</v>
      </c>
      <c r="I3" s="252"/>
      <c r="J3" s="252"/>
      <c r="K3" s="252"/>
      <c r="L3" s="252"/>
    </row>
    <row r="4" spans="1:12">
      <c r="H4" s="252" t="s">
        <v>313</v>
      </c>
      <c r="I4" s="252"/>
      <c r="J4" s="252"/>
      <c r="K4" s="252"/>
      <c r="L4" s="252"/>
    </row>
    <row r="5" spans="1:12">
      <c r="H5" s="246"/>
      <c r="I5" s="246"/>
      <c r="J5" s="246"/>
      <c r="K5" s="246"/>
      <c r="L5" s="246"/>
    </row>
    <row r="6" spans="1:12" s="1" customFormat="1">
      <c r="B6" s="2"/>
      <c r="C6" s="3"/>
      <c r="D6" s="3"/>
      <c r="E6" s="3"/>
      <c r="F6" s="4"/>
      <c r="G6" s="4"/>
      <c r="H6" s="4"/>
      <c r="I6" s="4"/>
      <c r="J6" s="6"/>
      <c r="K6" s="5"/>
      <c r="L6" s="130"/>
    </row>
    <row r="7" spans="1:12" s="1" customFormat="1" ht="13.15" customHeight="1">
      <c r="A7" s="120" t="s">
        <v>225</v>
      </c>
      <c r="B7" s="120"/>
      <c r="C7" s="120"/>
      <c r="D7" s="120"/>
      <c r="E7" s="5"/>
      <c r="F7" s="8"/>
      <c r="G7" s="8"/>
      <c r="H7" s="8" t="s">
        <v>9</v>
      </c>
      <c r="I7" s="8"/>
      <c r="J7" s="5"/>
      <c r="K7" s="5"/>
      <c r="L7" s="7"/>
    </row>
    <row r="8" spans="1:12" s="1" customFormat="1" ht="13.15" customHeight="1">
      <c r="A8" s="253" t="s">
        <v>224</v>
      </c>
      <c r="B8" s="253"/>
      <c r="C8" s="253"/>
      <c r="D8" s="5"/>
      <c r="E8" s="5"/>
      <c r="F8" s="8"/>
      <c r="G8" s="8"/>
      <c r="H8" s="8" t="s">
        <v>9</v>
      </c>
      <c r="I8" s="8"/>
      <c r="J8" s="5"/>
      <c r="K8" s="5"/>
      <c r="L8" s="5"/>
    </row>
    <row r="9" spans="1:12" s="1" customFormat="1">
      <c r="B9" s="10"/>
      <c r="C9" s="3"/>
      <c r="D9" s="10"/>
      <c r="E9" s="10"/>
      <c r="F9" s="8"/>
      <c r="G9" s="8"/>
      <c r="H9" s="8"/>
      <c r="I9" s="8"/>
      <c r="J9" s="1" t="s">
        <v>9</v>
      </c>
      <c r="L9" s="131" t="s">
        <v>223</v>
      </c>
    </row>
    <row r="10" spans="1:12" s="1" customFormat="1">
      <c r="B10" s="4"/>
      <c r="C10" s="3"/>
      <c r="D10" s="10"/>
      <c r="E10" s="10"/>
      <c r="F10" s="8"/>
      <c r="G10" s="8"/>
      <c r="H10" s="8"/>
      <c r="I10" s="8"/>
      <c r="J10" s="9"/>
      <c r="L10" s="131" t="s">
        <v>226</v>
      </c>
    </row>
    <row r="11" spans="1:12" s="1" customFormat="1">
      <c r="B11" s="4"/>
      <c r="C11" s="3"/>
      <c r="D11" s="10"/>
      <c r="E11" s="10"/>
      <c r="F11" s="8"/>
      <c r="G11" s="8"/>
      <c r="H11" s="8"/>
      <c r="I11" s="8"/>
      <c r="J11" s="9" t="s">
        <v>9</v>
      </c>
      <c r="L11" s="132"/>
    </row>
    <row r="12" spans="1:12" s="11" customFormat="1">
      <c r="B12" s="3" t="s">
        <v>11</v>
      </c>
      <c r="C12" s="3"/>
      <c r="D12" s="12"/>
      <c r="E12" s="12"/>
      <c r="F12" s="13"/>
      <c r="G12" s="13"/>
      <c r="H12" s="13"/>
      <c r="I12" s="13"/>
      <c r="J12" s="14" t="s">
        <v>9</v>
      </c>
      <c r="K12" s="12"/>
      <c r="L12" s="132" t="s">
        <v>9</v>
      </c>
    </row>
    <row r="13" spans="1:12" s="1" customFormat="1">
      <c r="B13" s="4"/>
      <c r="C13" s="3"/>
      <c r="F13" s="2"/>
      <c r="G13" s="2"/>
      <c r="H13" s="2"/>
      <c r="I13" s="2"/>
      <c r="L13" s="130"/>
    </row>
    <row r="14" spans="1:12" s="1" customFormat="1" ht="6.75" customHeight="1"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33"/>
    </row>
    <row r="15" spans="1:12" s="1" customFormat="1">
      <c r="B15" s="16"/>
      <c r="C15" s="16"/>
      <c r="D15" s="16"/>
      <c r="E15" s="16"/>
      <c r="F15" s="13" t="s">
        <v>2</v>
      </c>
      <c r="G15" s="16"/>
      <c r="H15" s="32" t="s">
        <v>7</v>
      </c>
      <c r="I15" s="16"/>
      <c r="J15" s="26" t="s">
        <v>3</v>
      </c>
      <c r="K15" s="16"/>
      <c r="L15" s="134" t="s">
        <v>5</v>
      </c>
    </row>
    <row r="16" spans="1:12" s="1" customFormat="1">
      <c r="B16" s="16" t="s">
        <v>0</v>
      </c>
      <c r="C16" s="16"/>
      <c r="D16" s="16" t="s">
        <v>1</v>
      </c>
      <c r="E16" s="16"/>
      <c r="F16" s="27"/>
      <c r="G16" s="16"/>
      <c r="H16" s="32" t="s">
        <v>8</v>
      </c>
      <c r="I16" s="16"/>
      <c r="J16" s="26" t="s">
        <v>4</v>
      </c>
      <c r="K16" s="16"/>
      <c r="L16" s="134" t="s">
        <v>6</v>
      </c>
    </row>
    <row r="17" spans="1:12" s="1" customFormat="1" ht="6.75" customHeight="1"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35"/>
    </row>
    <row r="18" spans="1:12" s="1" customFormat="1">
      <c r="B18" s="55"/>
      <c r="C18" s="18"/>
      <c r="D18" s="18"/>
      <c r="E18" s="5"/>
      <c r="F18" s="8"/>
      <c r="G18" s="8"/>
      <c r="H18" s="8"/>
      <c r="I18" s="8"/>
      <c r="J18" s="5"/>
      <c r="K18" s="5"/>
      <c r="L18" s="19"/>
    </row>
    <row r="19" spans="1:12" s="1" customFormat="1">
      <c r="B19" s="55"/>
      <c r="C19" s="18"/>
      <c r="D19" s="9"/>
      <c r="E19" s="52"/>
      <c r="F19" s="2"/>
      <c r="G19" s="2"/>
      <c r="H19" s="2"/>
      <c r="I19" s="2"/>
      <c r="J19" s="59"/>
      <c r="K19" s="53"/>
      <c r="L19" s="37"/>
    </row>
    <row r="20" spans="1:12" s="1" customFormat="1">
      <c r="B20" s="55" t="s">
        <v>22</v>
      </c>
      <c r="C20" s="49"/>
      <c r="D20" s="9" t="s">
        <v>230</v>
      </c>
      <c r="E20" s="52"/>
      <c r="F20" s="2"/>
      <c r="G20" s="2"/>
      <c r="H20" s="2"/>
      <c r="I20" s="2"/>
      <c r="J20" s="63"/>
      <c r="K20" s="54"/>
      <c r="L20" s="65"/>
    </row>
    <row r="21" spans="1:12" s="1" customFormat="1">
      <c r="B21" s="128"/>
      <c r="C21" s="49"/>
      <c r="D21" s="9"/>
      <c r="E21" s="52"/>
      <c r="F21" s="2"/>
      <c r="G21" s="2"/>
      <c r="H21" s="2"/>
      <c r="I21" s="2"/>
      <c r="J21" s="63"/>
      <c r="K21" s="54"/>
      <c r="L21" s="160"/>
    </row>
    <row r="22" spans="1:12" s="1" customFormat="1">
      <c r="B22" s="128"/>
      <c r="C22" s="49"/>
      <c r="D22" s="9"/>
      <c r="E22" s="52"/>
      <c r="F22" s="2"/>
      <c r="G22" s="2"/>
      <c r="H22" s="2"/>
      <c r="I22" s="2"/>
      <c r="J22" s="63"/>
      <c r="K22" s="54"/>
      <c r="L22" s="160"/>
    </row>
    <row r="23" spans="1:12" s="1" customFormat="1">
      <c r="B23" s="128"/>
      <c r="C23" s="49"/>
      <c r="D23" s="9"/>
      <c r="E23" s="52"/>
      <c r="F23" s="2"/>
      <c r="G23" s="2"/>
      <c r="H23" s="2"/>
      <c r="I23" s="2"/>
      <c r="J23" s="63"/>
      <c r="K23" s="54"/>
      <c r="L23" s="160"/>
    </row>
    <row r="24" spans="1:12" s="1" customFormat="1">
      <c r="B24" s="128"/>
      <c r="C24" s="49"/>
      <c r="D24" s="9"/>
      <c r="E24" s="52"/>
      <c r="F24" s="2"/>
      <c r="G24" s="2"/>
      <c r="H24" s="2"/>
      <c r="I24" s="2"/>
      <c r="J24" s="63"/>
      <c r="K24" s="54"/>
      <c r="L24" s="160"/>
    </row>
    <row r="25" spans="1:12" s="1" customFormat="1">
      <c r="B25" s="128"/>
      <c r="C25" s="49"/>
      <c r="D25" s="9"/>
      <c r="E25" s="52"/>
      <c r="F25" s="2"/>
      <c r="G25" s="2"/>
      <c r="H25" s="2"/>
      <c r="I25" s="2"/>
      <c r="J25" s="63"/>
      <c r="K25" s="54"/>
      <c r="L25" s="160"/>
    </row>
    <row r="26" spans="1:12" s="1" customFormat="1">
      <c r="B26" s="128"/>
      <c r="C26" s="49"/>
      <c r="D26" s="9"/>
      <c r="E26" s="52"/>
      <c r="F26" s="2"/>
      <c r="G26" s="2"/>
      <c r="H26" s="2"/>
      <c r="I26" s="2"/>
      <c r="J26" s="63"/>
      <c r="K26" s="54"/>
      <c r="L26" s="160"/>
    </row>
    <row r="27" spans="1:12" s="1" customFormat="1">
      <c r="B27" s="128"/>
      <c r="C27" s="49"/>
      <c r="D27" s="9"/>
      <c r="E27" s="52"/>
      <c r="F27" s="2"/>
      <c r="G27" s="2"/>
      <c r="H27" s="2"/>
      <c r="I27" s="2"/>
      <c r="J27" s="63"/>
      <c r="K27" s="54"/>
      <c r="L27" s="160"/>
    </row>
    <row r="28" spans="1:12" s="1" customFormat="1">
      <c r="B28" s="128"/>
      <c r="C28" s="49"/>
      <c r="D28" s="9"/>
      <c r="E28" s="52"/>
      <c r="F28" s="2"/>
      <c r="G28" s="2"/>
      <c r="H28" s="2"/>
      <c r="I28" s="2"/>
      <c r="J28" s="63"/>
      <c r="K28" s="54"/>
      <c r="L28" s="160"/>
    </row>
    <row r="29" spans="1:12" s="1" customFormat="1">
      <c r="B29" s="128"/>
      <c r="C29" s="49"/>
      <c r="D29" s="9"/>
      <c r="E29" s="52"/>
      <c r="F29" s="2"/>
      <c r="G29" s="2"/>
      <c r="H29" s="2"/>
      <c r="I29" s="2"/>
      <c r="J29" s="63"/>
      <c r="K29" s="54"/>
      <c r="L29" s="160"/>
    </row>
    <row r="30" spans="1:12" s="1" customFormat="1">
      <c r="B30" s="128"/>
      <c r="C30" s="49"/>
      <c r="D30" s="9"/>
      <c r="E30" s="52"/>
      <c r="F30" s="2"/>
      <c r="G30" s="2"/>
      <c r="H30" s="2"/>
      <c r="I30" s="2"/>
      <c r="J30" s="63"/>
      <c r="K30" s="54"/>
      <c r="L30" s="160"/>
    </row>
    <row r="31" spans="1:12" s="1" customFormat="1">
      <c r="B31" s="55"/>
      <c r="C31" s="49"/>
      <c r="D31" s="38"/>
      <c r="E31" s="52"/>
      <c r="F31" s="2"/>
      <c r="G31" s="2"/>
      <c r="H31" s="2"/>
      <c r="I31" s="2"/>
      <c r="J31" s="63"/>
      <c r="K31" s="54"/>
      <c r="L31" s="48"/>
    </row>
    <row r="32" spans="1:12" s="1" customFormat="1">
      <c r="A32" s="1" t="s">
        <v>9</v>
      </c>
      <c r="B32" s="98"/>
      <c r="C32" s="49"/>
      <c r="D32" s="9"/>
      <c r="E32" s="9"/>
      <c r="F32" s="98"/>
      <c r="G32" s="98"/>
      <c r="H32" s="8"/>
      <c r="I32" s="98"/>
      <c r="J32" s="63"/>
      <c r="K32" s="40"/>
      <c r="L32" s="48"/>
    </row>
    <row r="33" spans="1:14" s="1" customFormat="1">
      <c r="B33" s="55"/>
      <c r="C33" s="18"/>
      <c r="D33" s="36"/>
      <c r="E33" s="9"/>
      <c r="F33" s="55"/>
      <c r="G33" s="55"/>
      <c r="H33" s="55"/>
      <c r="I33" s="55"/>
      <c r="J33" s="61"/>
      <c r="K33" s="41"/>
      <c r="L33" s="43"/>
    </row>
    <row r="34" spans="1:14" s="1" customFormat="1" ht="12.75" thickBot="1">
      <c r="B34" s="55"/>
      <c r="C34" s="18"/>
      <c r="D34" s="9" t="s">
        <v>231</v>
      </c>
      <c r="E34" s="9"/>
      <c r="F34" s="55"/>
      <c r="G34" s="55"/>
      <c r="H34" s="55"/>
      <c r="I34" s="55"/>
      <c r="J34" s="61"/>
      <c r="K34" s="41"/>
      <c r="L34" s="152" t="str">
        <f>IF($D$20="Nom général","",ROUND(SUM($L19:$L33),2))</f>
        <v/>
      </c>
    </row>
    <row r="35" spans="1:14" s="1" customFormat="1" ht="12.75" thickTop="1">
      <c r="B35" s="55"/>
      <c r="C35" s="18"/>
      <c r="D35" s="9"/>
      <c r="E35" s="9"/>
      <c r="F35" s="55"/>
      <c r="G35" s="55"/>
      <c r="H35" s="55"/>
      <c r="I35" s="55"/>
      <c r="J35" s="60"/>
      <c r="K35" s="40"/>
      <c r="L35" s="48"/>
      <c r="M35" s="78"/>
    </row>
    <row r="36" spans="1:14" s="1" customFormat="1">
      <c r="B36" s="55"/>
      <c r="C36" s="18"/>
      <c r="D36" s="38" t="s">
        <v>13</v>
      </c>
      <c r="E36" s="9"/>
      <c r="F36" s="55"/>
      <c r="G36" s="55"/>
      <c r="H36" s="55"/>
      <c r="I36" s="55"/>
      <c r="J36" s="60"/>
      <c r="K36" s="40"/>
      <c r="L36" s="153" t="str">
        <f>IF($L34="","",ROUND(L34*5%,2))</f>
        <v/>
      </c>
    </row>
    <row r="37" spans="1:14" s="1" customFormat="1">
      <c r="B37" s="55"/>
      <c r="C37" s="18"/>
      <c r="D37" s="38"/>
      <c r="E37" s="9"/>
      <c r="F37" s="55"/>
      <c r="G37" s="55"/>
      <c r="H37" s="55"/>
      <c r="I37" s="55"/>
      <c r="J37" s="60"/>
      <c r="K37" s="40"/>
      <c r="L37" s="48"/>
    </row>
    <row r="38" spans="1:14" s="1" customFormat="1">
      <c r="A38" s="1" t="s">
        <v>9</v>
      </c>
      <c r="B38" s="55"/>
      <c r="C38" s="18"/>
      <c r="D38" s="10" t="s">
        <v>27</v>
      </c>
      <c r="E38" s="9"/>
      <c r="F38" s="55"/>
      <c r="G38" s="55"/>
      <c r="H38" s="55"/>
      <c r="I38" s="55"/>
      <c r="J38" s="60"/>
      <c r="K38" s="40"/>
      <c r="L38" s="153" t="str">
        <f>IF($L36="","",ROUND((L34+L36)*9.975%,2))</f>
        <v/>
      </c>
    </row>
    <row r="39" spans="1:14" s="1" customFormat="1">
      <c r="B39" s="55"/>
      <c r="C39" s="18"/>
      <c r="D39" s="38"/>
      <c r="E39" s="9"/>
      <c r="F39" s="55"/>
      <c r="G39" s="55"/>
      <c r="H39" s="55"/>
      <c r="I39" s="55"/>
      <c r="J39" s="60"/>
      <c r="K39" s="40"/>
      <c r="L39" s="48"/>
    </row>
    <row r="40" spans="1:14" s="1" customFormat="1" ht="15" thickBot="1">
      <c r="B40" s="55"/>
      <c r="C40" s="18"/>
      <c r="D40" s="3" t="s">
        <v>10</v>
      </c>
      <c r="E40" s="9"/>
      <c r="F40" s="55"/>
      <c r="G40" s="55"/>
      <c r="H40" s="55"/>
      <c r="I40" s="55"/>
      <c r="J40" s="60"/>
      <c r="K40" s="40"/>
      <c r="L40" s="154" t="str">
        <f>IF($L38="","",SUM(L34:L38))</f>
        <v/>
      </c>
    </row>
    <row r="41" spans="1:14" s="1" customFormat="1" ht="12.75" thickTop="1">
      <c r="B41" s="55"/>
      <c r="C41" s="18"/>
      <c r="D41" s="9"/>
      <c r="E41" s="9"/>
      <c r="F41" s="55"/>
      <c r="G41" s="55"/>
      <c r="H41" s="55"/>
      <c r="I41" s="55"/>
      <c r="J41" s="61"/>
      <c r="K41" s="41"/>
      <c r="L41" s="43"/>
      <c r="M41" s="78"/>
    </row>
    <row r="42" spans="1:14" s="1" customFormat="1">
      <c r="B42" s="55"/>
      <c r="C42" s="18"/>
      <c r="D42" s="9"/>
      <c r="E42" s="9"/>
      <c r="F42" s="55"/>
      <c r="G42" s="55"/>
      <c r="H42" s="55"/>
      <c r="I42" s="55"/>
      <c r="J42" s="61"/>
      <c r="K42" s="41"/>
      <c r="L42" s="43"/>
    </row>
    <row r="43" spans="1:14" s="1" customFormat="1" ht="12.75">
      <c r="B43" s="55"/>
      <c r="C43" s="18"/>
      <c r="D43" s="9"/>
      <c r="E43" s="9"/>
      <c r="F43" s="62"/>
      <c r="G43" s="55"/>
      <c r="H43" s="55"/>
      <c r="I43" s="55"/>
      <c r="J43" s="61"/>
      <c r="K43" s="41"/>
      <c r="L43" s="43"/>
      <c r="N43" s="66"/>
    </row>
    <row r="44" spans="1:14" s="1" customFormat="1">
      <c r="B44" s="55"/>
      <c r="C44" s="18"/>
      <c r="D44" s="9"/>
      <c r="E44" s="9"/>
      <c r="F44" s="9"/>
      <c r="G44" s="9"/>
      <c r="H44" s="9"/>
      <c r="I44" s="9"/>
      <c r="J44" s="42"/>
      <c r="K44" s="41"/>
      <c r="L44" s="43"/>
    </row>
    <row r="45" spans="1:14" s="1" customFormat="1">
      <c r="B45" s="55"/>
      <c r="C45" s="18"/>
      <c r="D45" s="9"/>
      <c r="E45" s="9"/>
      <c r="F45" s="9"/>
      <c r="G45" s="9"/>
      <c r="H45" s="9"/>
      <c r="I45" s="9"/>
      <c r="J45" s="42"/>
      <c r="K45" s="41"/>
      <c r="L45" s="43"/>
      <c r="N45" s="66"/>
    </row>
    <row r="46" spans="1:14" s="1" customFormat="1">
      <c r="B46" s="55"/>
      <c r="C46" s="18"/>
      <c r="D46" s="9"/>
      <c r="E46" s="9"/>
      <c r="F46" s="38"/>
      <c r="G46" s="9"/>
      <c r="H46" s="9"/>
      <c r="I46" s="9"/>
      <c r="J46" s="42"/>
      <c r="K46" s="41"/>
      <c r="L46" s="43"/>
    </row>
    <row r="47" spans="1:14" s="1" customFormat="1" ht="15">
      <c r="B47" s="55"/>
      <c r="C47" s="18"/>
      <c r="D47" s="9"/>
      <c r="E47" s="9"/>
      <c r="F47" s="9"/>
      <c r="G47" s="9"/>
      <c r="H47" s="9"/>
      <c r="I47" s="9"/>
      <c r="J47" s="42"/>
      <c r="K47" s="41"/>
      <c r="L47" s="43"/>
      <c r="M47" s="33" t="s">
        <v>9</v>
      </c>
      <c r="N47" s="67"/>
    </row>
    <row r="48" spans="1:14" s="1" customFormat="1">
      <c r="B48" s="55"/>
      <c r="C48" s="18"/>
      <c r="D48" s="36"/>
      <c r="E48" s="9"/>
      <c r="F48" s="9"/>
      <c r="G48" s="9"/>
      <c r="H48" s="9"/>
      <c r="I48" s="9"/>
      <c r="J48" s="42"/>
      <c r="K48" s="41"/>
      <c r="L48" s="43"/>
    </row>
    <row r="49" spans="2:12" s="1" customFormat="1">
      <c r="B49" s="55"/>
      <c r="C49" s="18"/>
      <c r="D49" s="9"/>
      <c r="E49" s="9"/>
      <c r="F49" s="9"/>
      <c r="G49" s="9"/>
      <c r="H49" s="9"/>
      <c r="I49" s="9"/>
      <c r="J49" s="42"/>
      <c r="K49" s="41"/>
      <c r="L49" s="43"/>
    </row>
    <row r="50" spans="2:12" s="1" customFormat="1">
      <c r="B50" s="55"/>
      <c r="C50" s="18"/>
      <c r="D50" s="9"/>
      <c r="E50" s="9"/>
      <c r="F50" s="9"/>
      <c r="K50" s="41"/>
      <c r="L50" s="43"/>
    </row>
    <row r="51" spans="2:12" s="1" customFormat="1">
      <c r="B51" s="55"/>
      <c r="C51" s="18"/>
      <c r="D51" s="9"/>
      <c r="E51" s="9"/>
      <c r="F51" s="9"/>
      <c r="K51" s="41"/>
      <c r="L51" s="43"/>
    </row>
    <row r="52" spans="2:12" s="1" customFormat="1">
      <c r="B52" s="55"/>
      <c r="C52" s="18"/>
      <c r="D52" s="36"/>
      <c r="E52" s="9"/>
      <c r="F52" s="9"/>
      <c r="G52" s="9"/>
      <c r="H52" s="9"/>
      <c r="I52" s="9"/>
      <c r="J52" s="42"/>
      <c r="K52" s="41"/>
      <c r="L52" s="43"/>
    </row>
    <row r="53" spans="2:12" s="1" customFormat="1">
      <c r="B53" s="55"/>
      <c r="C53" s="18"/>
      <c r="D53" s="9"/>
      <c r="E53" s="9"/>
      <c r="F53" s="9"/>
      <c r="G53" s="9"/>
      <c r="H53" s="9"/>
      <c r="I53" s="9"/>
      <c r="J53" s="42"/>
      <c r="K53" s="41"/>
      <c r="L53" s="43"/>
    </row>
    <row r="54" spans="2:12" s="1" customFormat="1">
      <c r="B54" s="55"/>
      <c r="C54" s="18"/>
      <c r="D54" s="9"/>
      <c r="E54" s="9"/>
      <c r="F54" s="9"/>
      <c r="G54" s="38"/>
      <c r="H54" s="9"/>
      <c r="I54" s="9"/>
      <c r="J54" s="42"/>
      <c r="K54" s="41"/>
      <c r="L54" s="43"/>
    </row>
    <row r="55" spans="2:12" s="1" customFormat="1">
      <c r="B55" s="55"/>
      <c r="C55" s="18"/>
      <c r="D55" s="36"/>
      <c r="E55" s="5"/>
      <c r="F55" s="8"/>
      <c r="H55" s="8"/>
      <c r="I55" s="8"/>
      <c r="J55" s="42"/>
      <c r="K55" s="42"/>
      <c r="L55" s="44"/>
    </row>
    <row r="56" spans="2:12" s="1" customFormat="1">
      <c r="B56" s="55"/>
      <c r="C56" s="18"/>
      <c r="D56" s="34"/>
      <c r="E56" s="30"/>
      <c r="F56" s="31"/>
      <c r="G56" s="31"/>
      <c r="H56" s="31"/>
      <c r="I56" s="31"/>
      <c r="J56" s="45"/>
      <c r="K56" s="45"/>
      <c r="L56" s="43"/>
    </row>
    <row r="57" spans="2:12" s="1" customFormat="1">
      <c r="B57" s="55"/>
      <c r="C57" s="18"/>
      <c r="D57" s="18"/>
      <c r="E57" s="5"/>
      <c r="F57" s="8"/>
      <c r="G57" s="8"/>
      <c r="H57" s="8"/>
      <c r="I57" s="8"/>
      <c r="J57" s="39"/>
      <c r="K57" s="39"/>
      <c r="L57" s="46"/>
    </row>
    <row r="58" spans="2:12" s="1" customFormat="1">
      <c r="B58" s="55"/>
      <c r="C58" s="18"/>
      <c r="D58" s="50"/>
      <c r="E58" s="5"/>
      <c r="F58" s="8"/>
      <c r="G58" s="8"/>
      <c r="H58" s="8"/>
      <c r="I58" s="8"/>
      <c r="J58" s="46"/>
      <c r="K58" s="39"/>
      <c r="L58" s="48"/>
    </row>
    <row r="59" spans="2:12" s="1" customFormat="1">
      <c r="B59" s="55"/>
      <c r="C59" s="18"/>
      <c r="D59" s="50"/>
      <c r="E59" s="5"/>
      <c r="F59" s="8"/>
      <c r="G59" s="8"/>
      <c r="H59" s="8"/>
      <c r="I59" s="8"/>
      <c r="J59" s="39"/>
      <c r="K59" s="39"/>
      <c r="L59" s="48"/>
    </row>
    <row r="60" spans="2:12" s="1" customFormat="1">
      <c r="B60" s="55"/>
      <c r="C60" s="18"/>
      <c r="D60" s="35"/>
      <c r="E60" s="30"/>
      <c r="F60" s="31"/>
      <c r="G60" s="31"/>
      <c r="H60" s="31"/>
      <c r="I60" s="31"/>
      <c r="J60" s="47"/>
      <c r="K60" s="47"/>
      <c r="L60" s="51"/>
    </row>
    <row r="61" spans="2:12" s="1" customFormat="1">
      <c r="B61" s="55"/>
      <c r="C61" s="18"/>
      <c r="D61" s="35"/>
      <c r="E61" s="30"/>
      <c r="F61" s="31"/>
      <c r="G61" s="31"/>
      <c r="H61" s="31"/>
      <c r="I61" s="31"/>
      <c r="J61" s="47"/>
      <c r="K61" s="47"/>
      <c r="L61" s="51"/>
    </row>
    <row r="62" spans="2:12" s="1" customFormat="1">
      <c r="B62" s="55"/>
      <c r="C62" s="18"/>
      <c r="D62" s="35"/>
      <c r="E62" s="30"/>
      <c r="F62" s="31"/>
      <c r="G62" s="31"/>
      <c r="H62" s="31"/>
      <c r="I62" s="31"/>
      <c r="J62" s="47"/>
      <c r="K62" s="47"/>
      <c r="L62" s="51"/>
    </row>
    <row r="63" spans="2:12" s="1" customFormat="1">
      <c r="B63" s="55"/>
      <c r="C63" s="18"/>
      <c r="D63" s="35"/>
      <c r="E63" s="30"/>
      <c r="F63" s="31"/>
      <c r="G63" s="31"/>
      <c r="H63" s="31"/>
      <c r="I63" s="31"/>
      <c r="J63" s="47"/>
      <c r="K63" s="47"/>
      <c r="L63" s="51"/>
    </row>
    <row r="64" spans="2:12" s="1" customFormat="1">
      <c r="B64" s="55"/>
      <c r="C64" s="18"/>
      <c r="D64" s="35"/>
      <c r="E64" s="30"/>
      <c r="F64" s="31"/>
      <c r="G64" s="31"/>
      <c r="H64" s="31"/>
      <c r="I64" s="31"/>
      <c r="J64" s="47"/>
      <c r="K64" s="47"/>
      <c r="L64" s="51"/>
    </row>
    <row r="65" spans="1:15" s="1" customFormat="1">
      <c r="B65" s="55"/>
      <c r="C65" s="18"/>
      <c r="D65" s="35"/>
      <c r="E65" s="30"/>
      <c r="F65" s="31"/>
      <c r="G65" s="31"/>
      <c r="H65" s="31"/>
      <c r="I65" s="31"/>
      <c r="J65" s="47"/>
      <c r="K65" s="47"/>
      <c r="L65" s="51"/>
    </row>
    <row r="66" spans="1:15" s="1" customFormat="1">
      <c r="B66" s="128"/>
      <c r="C66" s="18"/>
      <c r="D66" s="35"/>
      <c r="E66" s="30"/>
      <c r="F66" s="31"/>
      <c r="G66" s="31"/>
      <c r="H66" s="31"/>
      <c r="I66" s="31"/>
      <c r="J66" s="47"/>
      <c r="K66" s="47"/>
      <c r="L66" s="51"/>
    </row>
    <row r="67" spans="1:15" s="1" customFormat="1">
      <c r="B67" s="128"/>
      <c r="C67" s="18"/>
      <c r="D67" s="35"/>
      <c r="E67" s="30"/>
      <c r="F67" s="31"/>
      <c r="G67" s="31"/>
      <c r="H67" s="31"/>
      <c r="I67" s="31"/>
      <c r="J67" s="47"/>
      <c r="K67" s="47"/>
      <c r="L67" s="51"/>
    </row>
    <row r="68" spans="1:15" s="1" customFormat="1">
      <c r="B68" s="128"/>
      <c r="C68" s="18"/>
      <c r="D68" s="35"/>
      <c r="E68" s="30"/>
      <c r="F68" s="31"/>
      <c r="G68" s="31"/>
      <c r="H68" s="31"/>
      <c r="I68" s="31"/>
      <c r="J68" s="47"/>
      <c r="K68" s="47"/>
      <c r="L68" s="51"/>
    </row>
    <row r="69" spans="1:15" s="1" customFormat="1">
      <c r="B69" s="128"/>
      <c r="C69" s="18"/>
      <c r="D69" s="35"/>
      <c r="E69" s="30"/>
      <c r="F69" s="31"/>
      <c r="G69" s="31"/>
      <c r="H69" s="31"/>
      <c r="I69" s="31"/>
      <c r="J69" s="47"/>
      <c r="K69" s="47"/>
      <c r="L69" s="51"/>
    </row>
    <row r="70" spans="1:15" s="1" customFormat="1">
      <c r="B70" s="128"/>
      <c r="C70" s="18"/>
      <c r="D70" s="35"/>
      <c r="E70" s="30"/>
      <c r="F70" s="31"/>
      <c r="G70" s="31"/>
      <c r="H70" s="31"/>
      <c r="I70" s="31"/>
      <c r="J70" s="47"/>
      <c r="K70" s="47"/>
      <c r="L70" s="51"/>
    </row>
    <row r="71" spans="1:15" s="1" customFormat="1">
      <c r="B71" s="55"/>
      <c r="C71" s="18"/>
      <c r="D71" s="35"/>
      <c r="E71" s="30"/>
      <c r="F71" s="31"/>
      <c r="G71" s="31"/>
      <c r="H71" s="31"/>
      <c r="I71" s="31"/>
      <c r="J71" s="47"/>
      <c r="K71" s="47"/>
      <c r="L71" s="51"/>
    </row>
    <row r="72" spans="1:15" s="1" customFormat="1">
      <c r="B72" s="55"/>
      <c r="C72" s="18"/>
      <c r="D72" s="35"/>
      <c r="E72" s="30"/>
      <c r="F72" s="31"/>
      <c r="G72" s="31"/>
      <c r="H72" s="31"/>
      <c r="I72" s="31"/>
      <c r="J72" s="47"/>
      <c r="K72" s="47"/>
      <c r="L72" s="51"/>
    </row>
    <row r="73" spans="1:15" s="1" customFormat="1">
      <c r="B73" s="55"/>
      <c r="C73" s="18"/>
      <c r="D73" s="35"/>
      <c r="E73" s="30"/>
      <c r="F73" s="31"/>
      <c r="G73" s="31"/>
      <c r="H73" s="31"/>
      <c r="I73" s="31"/>
      <c r="J73" s="47"/>
      <c r="K73" s="47"/>
      <c r="L73" s="51"/>
    </row>
    <row r="74" spans="1:15" s="1" customFormat="1" ht="12.75">
      <c r="B74" s="146"/>
      <c r="C74" s="146"/>
      <c r="D74" s="146"/>
      <c r="E74" s="3"/>
      <c r="F74" s="4"/>
      <c r="G74" s="4"/>
      <c r="H74" s="4"/>
      <c r="I74" s="4"/>
      <c r="J74" s="6"/>
      <c r="K74" s="5"/>
      <c r="L74" s="7"/>
      <c r="O74"/>
    </row>
    <row r="75" spans="1:15" s="1" customFormat="1">
      <c r="A75" s="255" t="str">
        <f>$A$7</f>
        <v>Projet</v>
      </c>
      <c r="B75" s="255"/>
      <c r="C75" s="255"/>
      <c r="D75" s="255"/>
      <c r="E75" s="10"/>
      <c r="F75" s="8"/>
      <c r="G75" s="8"/>
      <c r="H75" s="8"/>
      <c r="I75" s="8"/>
      <c r="J75" s="9"/>
    </row>
    <row r="76" spans="1:15" s="1" customFormat="1" ht="12.75" customHeight="1">
      <c r="A76" s="255" t="str">
        <f>$A$8</f>
        <v>Endroit</v>
      </c>
      <c r="B76" s="255"/>
      <c r="C76" s="255"/>
      <c r="D76" s="10"/>
      <c r="E76" s="10"/>
      <c r="F76" s="8"/>
      <c r="G76" s="8"/>
      <c r="H76" s="8"/>
      <c r="I76" s="8"/>
      <c r="J76" s="9"/>
      <c r="K76" s="147"/>
      <c r="L76" s="147"/>
    </row>
    <row r="77" spans="1:15" s="1" customFormat="1" ht="12.75" customHeight="1">
      <c r="A77" s="146"/>
      <c r="B77" s="146"/>
      <c r="C77" s="146"/>
      <c r="D77" s="10"/>
      <c r="E77" s="10"/>
      <c r="F77" s="8"/>
      <c r="G77" s="8"/>
      <c r="H77" s="8"/>
      <c r="I77" s="8"/>
      <c r="J77" s="9"/>
      <c r="K77" s="254" t="str">
        <f>$L$9</f>
        <v>Date</v>
      </c>
      <c r="L77" s="254"/>
    </row>
    <row r="78" spans="1:15" s="1" customFormat="1">
      <c r="B78" s="3" t="s">
        <v>12</v>
      </c>
      <c r="C78" s="3"/>
      <c r="D78" s="10"/>
      <c r="E78" s="10"/>
      <c r="G78" s="8"/>
      <c r="H78" s="8"/>
      <c r="I78" s="8"/>
      <c r="J78" s="14" t="s">
        <v>9</v>
      </c>
      <c r="K78" s="12"/>
      <c r="L78" s="132" t="str">
        <f>$L$10</f>
        <v>avant  h</v>
      </c>
    </row>
    <row r="79" spans="1:15" s="1" customFormat="1">
      <c r="B79" s="4"/>
      <c r="C79" s="3"/>
      <c r="F79" s="2"/>
      <c r="G79" s="2"/>
      <c r="H79" s="2"/>
      <c r="I79" s="2"/>
      <c r="L79" s="130"/>
    </row>
    <row r="80" spans="1:15" s="1" customFormat="1">
      <c r="B80" s="58"/>
      <c r="C80" s="22"/>
      <c r="D80" s="23"/>
      <c r="E80" s="23"/>
      <c r="F80" s="15"/>
      <c r="G80" s="15"/>
      <c r="H80" s="24"/>
      <c r="I80" s="15"/>
      <c r="J80" s="24"/>
      <c r="K80" s="25"/>
      <c r="L80" s="136"/>
    </row>
    <row r="81" spans="2:22" s="1" customFormat="1" ht="12.75">
      <c r="B81" s="16" t="s">
        <v>0</v>
      </c>
      <c r="C81" s="16"/>
      <c r="D81" s="16" t="s">
        <v>1</v>
      </c>
      <c r="E81" s="16"/>
      <c r="F81" s="13" t="s">
        <v>2</v>
      </c>
      <c r="G81" s="16"/>
      <c r="H81" s="32" t="s">
        <v>7</v>
      </c>
      <c r="I81" s="16"/>
      <c r="J81" s="26" t="s">
        <v>3</v>
      </c>
      <c r="K81" s="21"/>
      <c r="L81" s="137" t="s">
        <v>5</v>
      </c>
      <c r="N81"/>
      <c r="T81" s="1" t="e">
        <f>IF($D81="","",VLOOKUP($D81,Matrice,3,FALSE))</f>
        <v>#N/A</v>
      </c>
    </row>
    <row r="82" spans="2:22" s="1" customFormat="1" ht="13.15" customHeight="1">
      <c r="B82" s="16"/>
      <c r="C82" s="16"/>
      <c r="D82" s="16"/>
      <c r="E82" s="16"/>
      <c r="F82" s="27"/>
      <c r="G82" s="16"/>
      <c r="H82" s="32" t="s">
        <v>8</v>
      </c>
      <c r="I82" s="16"/>
      <c r="J82" s="26" t="s">
        <v>4</v>
      </c>
      <c r="K82" s="21"/>
      <c r="L82" s="137" t="s">
        <v>6</v>
      </c>
    </row>
    <row r="83" spans="2:22" s="1" customFormat="1" ht="13.15" customHeight="1">
      <c r="B83" s="17"/>
      <c r="C83" s="17"/>
      <c r="D83" s="17"/>
      <c r="E83" s="17"/>
      <c r="F83" s="17"/>
      <c r="G83" s="17"/>
      <c r="H83" s="28"/>
      <c r="I83" s="17"/>
      <c r="J83" s="28"/>
      <c r="K83" s="17"/>
      <c r="L83" s="138"/>
    </row>
    <row r="84" spans="2:22" s="1" customFormat="1">
      <c r="B84" s="8"/>
      <c r="C84" s="5"/>
      <c r="D84" s="20"/>
      <c r="E84" s="20"/>
      <c r="F84" s="21"/>
      <c r="G84" s="21"/>
      <c r="H84" s="21"/>
      <c r="I84" s="21"/>
      <c r="J84" s="20"/>
      <c r="K84" s="20"/>
      <c r="L84" s="139"/>
      <c r="V84" s="1">
        <f>SUM($L80:$L83)*T84</f>
        <v>0</v>
      </c>
    </row>
    <row r="85" spans="2:22" s="1" customFormat="1">
      <c r="B85" s="8"/>
      <c r="C85" s="5"/>
      <c r="D85" s="20"/>
      <c r="E85" s="20"/>
      <c r="F85" s="21"/>
      <c r="G85" s="21"/>
      <c r="H85" s="21"/>
      <c r="I85" s="21"/>
      <c r="J85" s="20"/>
      <c r="K85" s="20"/>
      <c r="L85" s="139"/>
      <c r="V85" s="1">
        <f>SUM($L80:$L84)*$J85</f>
        <v>0</v>
      </c>
    </row>
    <row r="86" spans="2:22" s="1" customFormat="1">
      <c r="B86" s="55" t="s">
        <v>22</v>
      </c>
      <c r="C86" s="5"/>
      <c r="D86" s="9" t="s">
        <v>229</v>
      </c>
      <c r="E86" s="5"/>
      <c r="F86" s="8"/>
      <c r="G86" s="8"/>
      <c r="H86" s="8"/>
      <c r="I86" s="8"/>
      <c r="J86" s="29"/>
      <c r="K86" s="29"/>
      <c r="L86" s="29"/>
      <c r="V86" s="1">
        <f>ROUND(SUM($L80:$L85),2)</f>
        <v>0</v>
      </c>
    </row>
    <row r="87" spans="2:22" s="1" customFormat="1" ht="6.75" customHeight="1">
      <c r="B87" s="21"/>
      <c r="C87" s="20"/>
      <c r="D87" s="5"/>
      <c r="E87" s="5"/>
      <c r="F87" s="8"/>
      <c r="G87" s="8"/>
      <c r="H87" s="8"/>
      <c r="I87" s="8"/>
      <c r="J87" s="29"/>
      <c r="K87" s="29"/>
      <c r="L87" s="29"/>
    </row>
    <row r="88" spans="2:22" s="1" customFormat="1">
      <c r="B88" s="21"/>
      <c r="C88" s="20"/>
      <c r="D88" s="99" t="s">
        <v>228</v>
      </c>
      <c r="E88" s="5"/>
      <c r="F88" s="56" t="s">
        <v>159</v>
      </c>
      <c r="G88" s="55"/>
      <c r="H88" s="56"/>
      <c r="I88" s="55"/>
      <c r="J88" s="148" t="str">
        <f>IF($H88="","",ROUND(#REF!/$H88,2))</f>
        <v/>
      </c>
      <c r="K88" s="149"/>
      <c r="L88" s="150" t="str">
        <f>IF($H88="","",$J88*$H88)</f>
        <v/>
      </c>
    </row>
    <row r="89" spans="2:22" s="1" customFormat="1" ht="4.5" customHeight="1">
      <c r="B89" s="70"/>
      <c r="C89" s="70"/>
      <c r="D89" s="70"/>
      <c r="E89" s="71"/>
      <c r="F89" s="68"/>
      <c r="G89" s="68"/>
      <c r="H89" s="68"/>
      <c r="I89" s="68"/>
      <c r="J89" s="72"/>
      <c r="K89" s="73"/>
      <c r="L89" s="73"/>
    </row>
    <row r="90" spans="2:22" customFormat="1" ht="12.75" customHeight="1">
      <c r="F90" t="str">
        <f>IF($D90="","",VLOOKUP($D90,Matrice,2,FALSE))</f>
        <v/>
      </c>
      <c r="J90" s="102" t="str">
        <f>IF($D90="","",VLOOKUP($D90,Matrice,3,FALSE))</f>
        <v/>
      </c>
      <c r="L90" s="102" t="str">
        <f>IF($H90="","",$H90*$J90)</f>
        <v/>
      </c>
    </row>
    <row r="91" spans="2:22" customFormat="1" ht="12.75" customHeight="1">
      <c r="F91" t="str">
        <f>IF($D91="","",VLOOKUP($D91,Matrice,2,FALSE))</f>
        <v/>
      </c>
      <c r="J91" s="102" t="str">
        <f>IF($D91="","",VLOOKUP($D91,Matrice,3,FALSE))</f>
        <v/>
      </c>
      <c r="L91" s="102" t="str">
        <f>IF($H91="","",$H91*$J91)</f>
        <v/>
      </c>
    </row>
    <row r="92" spans="2:22" customFormat="1" ht="12.75" customHeight="1">
      <c r="F92" t="str">
        <f>IF($D92="","",VLOOKUP($D92,Matrice,2,FALSE))</f>
        <v/>
      </c>
      <c r="J92" s="102" t="str">
        <f>IF($D92="","",VLOOKUP($D92,Matrice,3,FALSE))</f>
        <v/>
      </c>
      <c r="L92" s="102" t="str">
        <f>IF($H92="","",$H92*$J92)</f>
        <v/>
      </c>
    </row>
    <row r="93" spans="2:22" s="1" customFormat="1" ht="4.5" customHeight="1">
      <c r="B93" s="68"/>
      <c r="C93" s="69"/>
      <c r="D93" s="70"/>
      <c r="E93" s="71"/>
      <c r="F93" s="68"/>
      <c r="G93" s="68"/>
      <c r="H93" s="68"/>
      <c r="I93" s="68"/>
      <c r="J93" s="72"/>
      <c r="K93" s="73"/>
      <c r="L93" s="73"/>
    </row>
    <row r="94" spans="2:22" s="1" customFormat="1" ht="12.75">
      <c r="B94" s="55"/>
      <c r="C94" s="18"/>
      <c r="D94" s="57" t="s">
        <v>23</v>
      </c>
      <c r="E94" s="5"/>
      <c r="F94" s="129" t="str">
        <f>VLOOKUP($D94,Matrice,2,FALSE)</f>
        <v>%</v>
      </c>
      <c r="G94" s="8"/>
      <c r="H94" s="83" t="s">
        <v>9</v>
      </c>
      <c r="I94" s="8"/>
      <c r="J94" s="163">
        <f>VLOOKUP($D94,Matrice,3,FALSE)</f>
        <v>1.15E-2</v>
      </c>
      <c r="K94" s="164"/>
      <c r="L94" s="162">
        <f>SUM($L89:$L93)*$J94</f>
        <v>0</v>
      </c>
    </row>
    <row r="95" spans="2:22" ht="13.5" thickBot="1">
      <c r="B95" s="1"/>
      <c r="C95" s="1"/>
      <c r="D95" s="57" t="s">
        <v>18</v>
      </c>
      <c r="E95" s="5"/>
      <c r="F95" s="129" t="str">
        <f>VLOOKUP($D95,Matrice,2,FALSE)</f>
        <v>%</v>
      </c>
      <c r="G95" s="8"/>
      <c r="H95" s="64" t="s">
        <v>9</v>
      </c>
      <c r="I95" s="8"/>
      <c r="J95" s="163">
        <f>VLOOKUP($D95,Matrice,3,FALSE)</f>
        <v>0.1</v>
      </c>
      <c r="K95" s="164"/>
      <c r="L95" s="162">
        <f>SUM($L89:$L94)*$J95</f>
        <v>0</v>
      </c>
    </row>
    <row r="96" spans="2:22" s="1" customFormat="1" ht="12.75" thickTop="1">
      <c r="B96" s="21"/>
      <c r="C96" s="20"/>
      <c r="D96" s="20"/>
      <c r="E96" s="20"/>
      <c r="F96" s="21"/>
      <c r="G96" s="21"/>
      <c r="H96" s="21"/>
      <c r="I96" s="21"/>
      <c r="J96" s="21"/>
      <c r="K96" s="21"/>
      <c r="L96" s="165">
        <f>ROUND(SUM($L89:$L95),2)</f>
        <v>0</v>
      </c>
    </row>
    <row r="97" spans="1:12" s="1" customFormat="1">
      <c r="B97" s="21"/>
      <c r="C97" s="20"/>
      <c r="D97" s="20"/>
      <c r="E97" s="20"/>
      <c r="F97" s="21"/>
      <c r="G97" s="21"/>
      <c r="H97" s="21"/>
      <c r="I97" s="21"/>
      <c r="J97" s="21"/>
      <c r="K97" s="21"/>
      <c r="L97" s="162"/>
    </row>
    <row r="98" spans="1:12" s="1" customFormat="1">
      <c r="B98" s="21"/>
      <c r="C98" s="20"/>
      <c r="D98" s="20"/>
      <c r="E98" s="20"/>
      <c r="F98" s="21"/>
      <c r="G98" s="21"/>
      <c r="H98" s="21"/>
      <c r="I98" s="21"/>
      <c r="J98" s="21"/>
      <c r="K98" s="21"/>
      <c r="L98" s="162"/>
    </row>
    <row r="112" spans="1:12">
      <c r="A112" s="1"/>
      <c r="B112" s="128"/>
      <c r="C112" s="5"/>
      <c r="D112" s="9"/>
      <c r="E112" s="5"/>
      <c r="F112" s="8"/>
      <c r="G112" s="8"/>
      <c r="H112" s="8"/>
      <c r="I112" s="8"/>
      <c r="J112" s="29"/>
      <c r="K112" s="29"/>
      <c r="L112" s="29"/>
    </row>
    <row r="113" spans="1:12">
      <c r="A113" s="1"/>
      <c r="D113" s="5"/>
      <c r="E113" s="5"/>
      <c r="F113" s="8"/>
      <c r="G113" s="8"/>
      <c r="H113" s="8"/>
      <c r="I113" s="8"/>
      <c r="J113" s="29"/>
      <c r="K113" s="29"/>
      <c r="L113" s="29"/>
    </row>
  </sheetData>
  <customSheetViews>
    <customSheetView guid="{B5359B65-804C-4CE2-AE10-5B236C15A8B8}" showPageBreaks="1" printArea="1" topLeftCell="A85">
      <selection activeCell="D89" sqref="D89"/>
      <pageMargins left="0.19685039370078741" right="0.19685039370078741" top="0.59055118110236227" bottom="0.70866141732283472" header="0" footer="0.51181102362204722"/>
      <printOptions horizontalCentered="1"/>
      <pageSetup scale="85" firstPageNumber="6" orientation="portrait" useFirstPageNumber="1" r:id="rId1"/>
      <headerFooter alignWithMargins="0"/>
    </customSheetView>
    <customSheetView guid="{6159A1F9-F2CC-49C5-87D6-CC153FA0E87A}">
      <selection activeCell="H3" sqref="H3"/>
      <pageMargins left="0.19685039370078741" right="0.19685039370078741" top="0.59055118110236227" bottom="0.70866141732283472" header="0" footer="0.51181102362204722"/>
      <printOptions horizontalCentered="1"/>
      <pageSetup scale="85" firstPageNumber="6" orientation="portrait" useFirstPageNumber="1" r:id="rId2"/>
      <headerFooter alignWithMargins="0"/>
    </customSheetView>
  </customSheetViews>
  <mergeCells count="8">
    <mergeCell ref="K77:L77"/>
    <mergeCell ref="A8:C8"/>
    <mergeCell ref="A76:C76"/>
    <mergeCell ref="A75:D75"/>
    <mergeCell ref="H1:L1"/>
    <mergeCell ref="H2:L2"/>
    <mergeCell ref="H3:L3"/>
    <mergeCell ref="H4:L4"/>
  </mergeCells>
  <phoneticPr fontId="0" type="noConversion"/>
  <conditionalFormatting sqref="D92">
    <cfRule type="expression" priority="81">
      <formula>MA_MFC</formula>
    </cfRule>
  </conditionalFormatting>
  <conditionalFormatting sqref="H92">
    <cfRule type="expression" dxfId="40" priority="70">
      <formula>AND($H92="")</formula>
    </cfRule>
  </conditionalFormatting>
  <conditionalFormatting sqref="L20">
    <cfRule type="expression" dxfId="39" priority="71">
      <formula>AND($L$20="")</formula>
    </cfRule>
  </conditionalFormatting>
  <conditionalFormatting sqref="D90">
    <cfRule type="expression" priority="50">
      <formula>MA_MFC</formula>
    </cfRule>
  </conditionalFormatting>
  <conditionalFormatting sqref="H90">
    <cfRule type="expression" dxfId="38" priority="49">
      <formula>AND($H90="")</formula>
    </cfRule>
  </conditionalFormatting>
  <conditionalFormatting sqref="D91">
    <cfRule type="expression" priority="47">
      <formula>MA_MFC</formula>
    </cfRule>
  </conditionalFormatting>
  <conditionalFormatting sqref="H91">
    <cfRule type="expression" dxfId="37" priority="46">
      <formula>AND($H91="")</formula>
    </cfRule>
  </conditionalFormatting>
  <dataValidations xWindow="33" yWindow="269" count="1">
    <dataValidation type="list" allowBlank="1" showInputMessage="1" promptTitle="Liste déroulante" prompt="Sélectionner un arcticle de la liste!" sqref="D94:D95 D90:D92">
      <formula1>IF($D90&lt;&gt;"",OFFSET(Équip_1,MATCH($D90&amp;"*",Données,0)-1,,SUMPRODUCT((MID(Données,1,LEN($D90))=TEXT($D90,"0"))*1)),Données)</formula1>
    </dataValidation>
  </dataValidations>
  <printOptions horizontalCentered="1"/>
  <pageMargins left="0.19685039370078741" right="0.19685039370078741" top="0.59055118110236227" bottom="0.70866141732283472" header="0" footer="0.51181102362204722"/>
  <pageSetup scale="80" firstPageNumber="6" orientation="portrait" useFirstPageNumber="1" r:id="rId3"/>
  <headerFooter alignWithMargins="0"/>
  <drawing r:id="rId4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2" stopIfTrue="1" id="{DBF0ED19-F452-4615-8366-978ED15F1085}">
            <xm:f>AND($D92='Banque de données'!$B$66)</xm:f>
            <x14:dxf>
              <fill>
                <patternFill>
                  <bgColor theme="8"/>
                </patternFill>
              </fill>
            </x14:dxf>
          </x14:cfRule>
          <xm:sqref>H92</xm:sqref>
        </x14:conditionalFormatting>
        <x14:conditionalFormatting xmlns:xm="http://schemas.microsoft.com/office/excel/2006/main">
          <x14:cfRule type="expression" priority="51" stopIfTrue="1" id="{B3B2D979-7F60-4A00-8E31-0B71EE845C3B}">
            <xm:f>AND($D90='Banque de données'!$B$66)</xm:f>
            <x14:dxf>
              <fill>
                <patternFill>
                  <bgColor theme="8"/>
                </patternFill>
              </fill>
            </x14:dxf>
          </x14:cfRule>
          <xm:sqref>H90</xm:sqref>
        </x14:conditionalFormatting>
        <x14:conditionalFormatting xmlns:xm="http://schemas.microsoft.com/office/excel/2006/main">
          <x14:cfRule type="expression" priority="48" stopIfTrue="1" id="{3272750E-6857-4A8B-AAB4-79CCBE8C7C10}">
            <xm:f>AND($D91='Banque de données'!$B$66)</xm:f>
            <x14:dxf>
              <fill>
                <patternFill>
                  <bgColor theme="8"/>
                </patternFill>
              </fill>
            </x14:dxf>
          </x14:cfRule>
          <xm:sqref>H91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33"/>
  <sheetViews>
    <sheetView topLeftCell="C1" workbookViewId="0">
      <selection activeCell="D24" sqref="D24"/>
    </sheetView>
  </sheetViews>
  <sheetFormatPr baseColWidth="10" defaultRowHeight="12.75"/>
  <cols>
    <col min="1" max="1" width="2.28515625" hidden="1" customWidth="1"/>
    <col min="2" max="2" width="1.7109375" hidden="1" customWidth="1"/>
    <col min="3" max="3" width="5" customWidth="1"/>
    <col min="4" max="4" width="45.5703125" customWidth="1"/>
    <col min="5" max="5" width="7.5703125" style="74" customWidth="1"/>
    <col min="6" max="6" width="2" style="74" customWidth="1"/>
    <col min="7" max="7" width="11" style="74" customWidth="1"/>
    <col min="8" max="8" width="2" style="74" customWidth="1"/>
    <col min="9" max="9" width="15.42578125" style="74" customWidth="1"/>
    <col min="10" max="10" width="1.28515625" style="74" customWidth="1"/>
    <col min="11" max="11" width="11.7109375" style="102" bestFit="1" customWidth="1"/>
    <col min="12" max="12" width="8" customWidth="1"/>
  </cols>
  <sheetData>
    <row r="1" spans="4:15" ht="15.75">
      <c r="D1" s="256" t="s">
        <v>163</v>
      </c>
      <c r="E1" s="256"/>
      <c r="F1" s="256"/>
      <c r="G1" s="256"/>
      <c r="H1" s="256"/>
      <c r="I1" s="256"/>
      <c r="J1" s="256"/>
      <c r="K1" s="256"/>
      <c r="L1" s="151"/>
    </row>
    <row r="2" spans="4:15">
      <c r="D2" s="85" t="str">
        <f>Estimation!$A$7</f>
        <v>Projet</v>
      </c>
    </row>
    <row r="3" spans="4:15">
      <c r="D3" s="85" t="str">
        <f>Estimation!$A$8</f>
        <v>Endroit</v>
      </c>
      <c r="L3" s="86"/>
    </row>
    <row r="4" spans="4:15">
      <c r="L4" s="86" t="str">
        <f>Estimation!$L$9</f>
        <v>Date</v>
      </c>
    </row>
    <row r="5" spans="4:15">
      <c r="L5" s="86" t="str">
        <f>Estimation!$L$10</f>
        <v>avant  h</v>
      </c>
    </row>
    <row r="6" spans="4:15">
      <c r="D6" s="142"/>
      <c r="E6" s="143"/>
      <c r="F6" s="143"/>
      <c r="G6" s="143"/>
      <c r="H6" s="143"/>
      <c r="I6" s="143"/>
      <c r="J6" s="143"/>
      <c r="K6" s="144"/>
      <c r="L6" s="145"/>
    </row>
    <row r="7" spans="4:15">
      <c r="L7" s="86"/>
    </row>
    <row r="8" spans="4:15">
      <c r="D8" s="77" t="s">
        <v>314</v>
      </c>
      <c r="E8" s="77" t="s">
        <v>159</v>
      </c>
      <c r="F8" s="77"/>
      <c r="G8" s="77" t="s">
        <v>15</v>
      </c>
      <c r="H8" s="77"/>
      <c r="I8" s="77" t="s">
        <v>37</v>
      </c>
      <c r="J8" s="77"/>
      <c r="K8" s="101" t="s">
        <v>38</v>
      </c>
      <c r="L8" s="77" t="s">
        <v>39</v>
      </c>
    </row>
    <row r="9" spans="4:15" s="1" customFormat="1" ht="5.45" customHeight="1">
      <c r="D9" s="105"/>
      <c r="E9" s="107"/>
      <c r="F9" s="107"/>
      <c r="G9" s="107"/>
      <c r="H9" s="107"/>
      <c r="I9" s="108"/>
      <c r="J9" s="108"/>
      <c r="K9" s="106"/>
      <c r="L9" s="109"/>
      <c r="M9"/>
      <c r="N9"/>
      <c r="O9"/>
    </row>
    <row r="10" spans="4:15">
      <c r="E10" s="166" t="str">
        <f>IF($D10="","",VLOOKUP($D10,Matrice,2,FALSE))</f>
        <v/>
      </c>
      <c r="F10" s="166"/>
      <c r="G10" s="166" t="str">
        <f>IF($D10="","",SUMIF(Estimation!$D:$D,$D10,Estimation!$H:$H))</f>
        <v/>
      </c>
      <c r="H10" s="166"/>
      <c r="I10" s="75" t="str">
        <f>IF($D10="","",VLOOKUP($D10,Matrice,3,FALSE))</f>
        <v/>
      </c>
      <c r="J10" s="75"/>
      <c r="K10" s="102" t="str">
        <f>IF($D10="","",SUMIF(Estimation!$D:$D,$D10,Estimation!$L:$L))</f>
        <v/>
      </c>
      <c r="L10" s="76" t="str">
        <f>IF($D10="","",$G10/45)</f>
        <v/>
      </c>
    </row>
    <row r="11" spans="4:15">
      <c r="E11" s="166" t="str">
        <f>IF($D11="","",VLOOKUP($D11,Matrice,2,FALSE))</f>
        <v/>
      </c>
      <c r="F11" s="166"/>
      <c r="G11" s="166" t="str">
        <f>IF($D11="","",SUMIF(Estimation!$D:$D,$D11,Estimation!$H:$H))</f>
        <v/>
      </c>
      <c r="H11" s="166"/>
      <c r="I11" s="75" t="str">
        <f>IF($D11="","",VLOOKUP($D11,Matrice,3,FALSE))</f>
        <v/>
      </c>
      <c r="J11" s="75"/>
      <c r="K11" s="102" t="str">
        <f>IF($D11="","",SUMIF(Estimation!$D:$D,$D11,Estimation!$L:$L))</f>
        <v/>
      </c>
      <c r="L11" s="76" t="str">
        <f>IF($D11="","",$G11/45)</f>
        <v/>
      </c>
    </row>
    <row r="12" spans="4:15">
      <c r="E12" s="155" t="str">
        <f>IF($D12="","",VLOOKUP($D12,Matrice,2,FALSE))</f>
        <v/>
      </c>
      <c r="F12" s="155"/>
      <c r="G12" s="155" t="str">
        <f>IF($D12="","",SUMIF(Estimation!$D:$D,$D12,Estimation!$H:$H))</f>
        <v/>
      </c>
      <c r="H12" s="155"/>
      <c r="I12" s="75" t="str">
        <f>IF($D12="","",VLOOKUP($D12,Matrice,3,FALSE))</f>
        <v/>
      </c>
      <c r="J12" s="75"/>
      <c r="K12" s="102" t="str">
        <f>IF($D12="","",SUMIF(Estimation!$D:$D,$D12,Estimation!$L:$L))</f>
        <v/>
      </c>
      <c r="L12" s="76" t="str">
        <f>IF($D12="","",$G12/45)</f>
        <v/>
      </c>
    </row>
    <row r="13" spans="4:15" s="1" customFormat="1" ht="5.45" customHeight="1">
      <c r="D13" s="117"/>
      <c r="E13" s="118"/>
      <c r="F13" s="118"/>
      <c r="G13" s="118"/>
      <c r="H13" s="118"/>
      <c r="I13" s="119"/>
      <c r="J13" s="119"/>
      <c r="K13" s="104"/>
      <c r="L13" s="104"/>
      <c r="M13"/>
      <c r="N13"/>
      <c r="O13"/>
    </row>
    <row r="14" spans="4:15">
      <c r="D14" s="100" t="s">
        <v>158</v>
      </c>
      <c r="I14" s="75"/>
      <c r="J14" s="75"/>
      <c r="K14" s="103">
        <f>SUM(K9:K13)</f>
        <v>0</v>
      </c>
    </row>
    <row r="15" spans="4:15">
      <c r="D15" s="57"/>
      <c r="E15" s="74" t="s">
        <v>9</v>
      </c>
      <c r="G15" s="74" t="s">
        <v>9</v>
      </c>
      <c r="I15" s="75"/>
      <c r="J15" s="75"/>
    </row>
    <row r="17" spans="4:11">
      <c r="D17" s="110" t="s">
        <v>36</v>
      </c>
      <c r="E17" s="111">
        <f>SUMIF(Estimation!$D:$D,$D17,Estimation!$L:$L)</f>
        <v>0</v>
      </c>
      <c r="F17"/>
      <c r="G17"/>
      <c r="H17"/>
    </row>
    <row r="18" spans="4:11">
      <c r="D18" s="113" t="s">
        <v>23</v>
      </c>
      <c r="E18" s="114">
        <f>SUMIF(Estimation!$D:$D,$D18,Estimation!$L:$L)</f>
        <v>0</v>
      </c>
      <c r="F18"/>
      <c r="G18"/>
      <c r="H18"/>
    </row>
    <row r="19" spans="4:11">
      <c r="D19" s="115" t="s">
        <v>18</v>
      </c>
      <c r="E19" s="116">
        <f>SUMIF(Estimation!$D:$D,$D19,Estimation!$L:$L)</f>
        <v>0</v>
      </c>
      <c r="F19"/>
      <c r="G19"/>
      <c r="H19"/>
    </row>
    <row r="20" spans="4:11">
      <c r="E20"/>
      <c r="F20"/>
      <c r="G20"/>
      <c r="H20"/>
      <c r="I20"/>
      <c r="J20"/>
      <c r="K20"/>
    </row>
    <row r="21" spans="4:11">
      <c r="E21"/>
      <c r="F21"/>
      <c r="G21"/>
      <c r="H21"/>
      <c r="I21"/>
      <c r="J21"/>
      <c r="K21"/>
    </row>
    <row r="22" spans="4:11">
      <c r="E22"/>
      <c r="F22"/>
      <c r="G22"/>
      <c r="H22"/>
      <c r="I22"/>
      <c r="J22"/>
      <c r="K22"/>
    </row>
    <row r="23" spans="4:11">
      <c r="E23"/>
      <c r="F23"/>
      <c r="G23"/>
      <c r="H23"/>
      <c r="I23"/>
      <c r="J23"/>
      <c r="K23"/>
    </row>
    <row r="24" spans="4:11">
      <c r="E24"/>
      <c r="F24"/>
      <c r="G24"/>
      <c r="H24"/>
      <c r="I24"/>
      <c r="J24"/>
      <c r="K24"/>
    </row>
    <row r="25" spans="4:11">
      <c r="E25"/>
      <c r="F25"/>
      <c r="G25"/>
      <c r="H25"/>
      <c r="I25"/>
      <c r="J25"/>
      <c r="K25"/>
    </row>
    <row r="26" spans="4:11">
      <c r="E26"/>
      <c r="F26"/>
      <c r="G26"/>
      <c r="H26"/>
      <c r="I26"/>
      <c r="J26"/>
      <c r="K26"/>
    </row>
    <row r="27" spans="4:11">
      <c r="E27"/>
      <c r="F27"/>
      <c r="G27"/>
      <c r="H27"/>
      <c r="I27"/>
      <c r="J27"/>
      <c r="K27"/>
    </row>
    <row r="28" spans="4:11">
      <c r="E28"/>
      <c r="F28"/>
      <c r="G28"/>
      <c r="H28"/>
      <c r="I28"/>
      <c r="J28"/>
      <c r="K28"/>
    </row>
    <row r="29" spans="4:11">
      <c r="E29"/>
      <c r="F29"/>
      <c r="G29"/>
      <c r="H29"/>
      <c r="I29"/>
      <c r="J29"/>
      <c r="K29"/>
    </row>
    <row r="30" spans="4:11">
      <c r="E30"/>
      <c r="F30"/>
      <c r="G30"/>
      <c r="H30"/>
      <c r="I30"/>
      <c r="J30"/>
      <c r="K30"/>
    </row>
    <row r="31" spans="4:11">
      <c r="E31"/>
      <c r="F31"/>
      <c r="G31"/>
      <c r="H31"/>
      <c r="I31"/>
      <c r="J31"/>
      <c r="K31"/>
    </row>
    <row r="32" spans="4:11">
      <c r="E32"/>
      <c r="F32"/>
      <c r="G32"/>
      <c r="H32"/>
      <c r="I32"/>
      <c r="J32"/>
      <c r="K32"/>
    </row>
    <row r="33" spans="4:11">
      <c r="E33"/>
      <c r="F33"/>
      <c r="G33"/>
      <c r="H33"/>
      <c r="I33"/>
      <c r="J33"/>
      <c r="K33"/>
    </row>
    <row r="34" spans="4:11">
      <c r="E34"/>
      <c r="F34"/>
      <c r="G34"/>
      <c r="H34"/>
      <c r="I34"/>
      <c r="J34"/>
      <c r="K34"/>
    </row>
    <row r="35" spans="4:11">
      <c r="E35"/>
      <c r="F35"/>
      <c r="G35"/>
      <c r="H35"/>
      <c r="I35"/>
      <c r="J35"/>
      <c r="K35"/>
    </row>
    <row r="36" spans="4:11">
      <c r="E36"/>
      <c r="F36"/>
      <c r="G36"/>
      <c r="H36"/>
      <c r="I36"/>
      <c r="J36"/>
      <c r="K36"/>
    </row>
    <row r="37" spans="4:11">
      <c r="E37"/>
      <c r="F37"/>
      <c r="G37"/>
      <c r="H37"/>
      <c r="I37"/>
      <c r="J37"/>
      <c r="K37"/>
    </row>
    <row r="38" spans="4:11">
      <c r="E38"/>
      <c r="F38"/>
      <c r="G38"/>
      <c r="H38"/>
      <c r="I38"/>
      <c r="J38"/>
      <c r="K38"/>
    </row>
    <row r="39" spans="4:11">
      <c r="E39"/>
      <c r="F39"/>
      <c r="G39"/>
      <c r="H39"/>
      <c r="I39"/>
      <c r="J39"/>
      <c r="K39"/>
    </row>
    <row r="40" spans="4:11">
      <c r="E40"/>
      <c r="F40"/>
      <c r="G40"/>
      <c r="H40"/>
      <c r="I40"/>
      <c r="J40"/>
      <c r="K40"/>
    </row>
    <row r="41" spans="4:11">
      <c r="E41"/>
      <c r="F41"/>
      <c r="G41"/>
      <c r="H41"/>
      <c r="I41"/>
      <c r="J41"/>
      <c r="K41"/>
    </row>
    <row r="42" spans="4:11" ht="15.75">
      <c r="D42" s="256" t="s">
        <v>232</v>
      </c>
      <c r="E42" s="257"/>
      <c r="F42" s="257"/>
      <c r="G42" s="257"/>
      <c r="H42" s="257"/>
      <c r="I42" s="257"/>
      <c r="J42" s="257"/>
      <c r="K42" s="257"/>
    </row>
    <row r="43" spans="4:11">
      <c r="E43"/>
      <c r="F43"/>
      <c r="G43"/>
      <c r="H43"/>
      <c r="I43"/>
      <c r="J43"/>
      <c r="K43"/>
    </row>
    <row r="44" spans="4:11">
      <c r="E44"/>
      <c r="F44"/>
      <c r="G44"/>
      <c r="H44"/>
      <c r="I44"/>
      <c r="J44"/>
      <c r="K44"/>
    </row>
    <row r="45" spans="4:11">
      <c r="D45" t="s">
        <v>222</v>
      </c>
      <c r="E45"/>
      <c r="F45"/>
      <c r="G45"/>
      <c r="H45"/>
      <c r="I45"/>
      <c r="J45"/>
      <c r="K45"/>
    </row>
    <row r="46" spans="4:11">
      <c r="D46" s="77" t="s">
        <v>211</v>
      </c>
      <c r="E46" s="77" t="s">
        <v>159</v>
      </c>
      <c r="F46" s="77"/>
      <c r="G46" s="77" t="s">
        <v>161</v>
      </c>
      <c r="H46" s="77"/>
      <c r="I46" s="77" t="s">
        <v>160</v>
      </c>
      <c r="J46" s="77"/>
      <c r="K46" s="101" t="s">
        <v>38</v>
      </c>
    </row>
    <row r="47" spans="4:11" ht="4.5" customHeight="1">
      <c r="D47" s="105"/>
      <c r="E47" s="107"/>
      <c r="F47" s="107"/>
      <c r="G47" s="107"/>
      <c r="H47" s="107"/>
      <c r="I47" s="108"/>
      <c r="J47" s="108"/>
      <c r="K47" s="109"/>
    </row>
    <row r="48" spans="4:11">
      <c r="D48" s="57"/>
      <c r="E48" s="166" t="str">
        <f>IF($D48="","",VLOOKUP($D48,Matrice,2,FALSE))</f>
        <v/>
      </c>
      <c r="F48" s="166"/>
      <c r="G48" s="166" t="str">
        <f>IF($D48="","",SUMIF(Estimation!$D:$D,$D48,Estimation!$H:$H))</f>
        <v/>
      </c>
      <c r="H48" s="166"/>
      <c r="I48" s="75" t="str">
        <f>IF($D48="","",VLOOKUP($D48,Matrice,3,FALSE))</f>
        <v/>
      </c>
      <c r="J48" s="75"/>
      <c r="K48" s="102" t="str">
        <f>IF($D48="","",SUMIF(Estimation!$D:$D,$D48,Estimation!$L:$L))</f>
        <v/>
      </c>
    </row>
    <row r="49" spans="4:11">
      <c r="D49" s="57"/>
      <c r="E49" s="166" t="str">
        <f>IF($D49="","",VLOOKUP($D49,Matrice,2,FALSE))</f>
        <v/>
      </c>
      <c r="F49" s="166"/>
      <c r="G49" s="166" t="str">
        <f>IF($D49="","",SUMIF(Estimation!$D:$D,$D49,Estimation!$H:$H))</f>
        <v/>
      </c>
      <c r="H49" s="166"/>
      <c r="I49" s="75" t="str">
        <f>IF($D49="","",VLOOKUP($D49,Matrice,3,FALSE))</f>
        <v/>
      </c>
      <c r="J49" s="75"/>
      <c r="K49" s="102" t="str">
        <f>IF($D49="","",SUMIF(Estimation!$D:$D,$D49,Estimation!$L:$L))</f>
        <v/>
      </c>
    </row>
    <row r="50" spans="4:11">
      <c r="D50" s="57"/>
      <c r="E50" s="74" t="str">
        <f>IF($D50="","",VLOOKUP($D50,Matrice,2,FALSE))</f>
        <v/>
      </c>
      <c r="G50" s="74" t="str">
        <f>IF($D50="","",SUMIF(Estimation!$D:$D,$D50,Estimation!$H:$H))</f>
        <v/>
      </c>
      <c r="I50" s="75" t="str">
        <f>IF($D50="","",VLOOKUP($D50,Matrice,3,FALSE))</f>
        <v/>
      </c>
      <c r="J50" s="75"/>
      <c r="K50" s="102" t="str">
        <f>IF($D50="","",SUMIF(Estimation!$D:$D,$D50,Estimation!$L:$L))</f>
        <v/>
      </c>
    </row>
    <row r="51" spans="4:11" ht="4.5" customHeight="1">
      <c r="D51" s="117"/>
      <c r="E51" s="118"/>
      <c r="F51" s="118"/>
      <c r="G51" s="118"/>
      <c r="H51" s="118"/>
      <c r="I51" s="119"/>
      <c r="J51" s="119"/>
      <c r="K51" s="104"/>
    </row>
    <row r="52" spans="4:11">
      <c r="D52" s="100" t="s">
        <v>158</v>
      </c>
      <c r="I52" s="75"/>
      <c r="J52" s="75"/>
      <c r="K52" s="103">
        <f>SUM(K47:K51)</f>
        <v>0</v>
      </c>
    </row>
    <row r="53" spans="4:11">
      <c r="D53" s="100"/>
      <c r="I53" s="75"/>
      <c r="J53" s="75"/>
      <c r="K53" s="103"/>
    </row>
    <row r="54" spans="4:11">
      <c r="D54" s="100"/>
      <c r="I54" s="75"/>
      <c r="J54" s="75"/>
      <c r="K54" s="103"/>
    </row>
    <row r="55" spans="4:11">
      <c r="D55" s="100"/>
      <c r="I55" s="75"/>
      <c r="J55" s="75"/>
      <c r="K55" s="103"/>
    </row>
    <row r="56" spans="4:11">
      <c r="D56" s="100"/>
      <c r="I56" s="75"/>
      <c r="J56" s="75"/>
      <c r="K56" s="103"/>
    </row>
    <row r="57" spans="4:11">
      <c r="D57" s="100"/>
      <c r="I57" s="75"/>
      <c r="J57" s="75"/>
      <c r="K57" s="103"/>
    </row>
    <row r="58" spans="4:11">
      <c r="D58" s="100"/>
      <c r="I58" s="75"/>
      <c r="J58" s="75"/>
      <c r="K58" s="103"/>
    </row>
    <row r="59" spans="4:11">
      <c r="D59" s="100"/>
      <c r="I59" s="75"/>
      <c r="J59" s="75"/>
      <c r="K59" s="103"/>
    </row>
    <row r="60" spans="4:11">
      <c r="D60" s="100"/>
      <c r="I60" s="75"/>
      <c r="J60" s="75"/>
      <c r="K60" s="103"/>
    </row>
    <row r="61" spans="4:11">
      <c r="D61" s="100"/>
      <c r="I61" s="75"/>
      <c r="J61" s="75"/>
      <c r="K61" s="103"/>
    </row>
    <row r="62" spans="4:11">
      <c r="D62" s="100"/>
      <c r="I62" s="75"/>
      <c r="J62" s="75"/>
      <c r="K62" s="103"/>
    </row>
    <row r="63" spans="4:11">
      <c r="D63" s="100"/>
      <c r="I63" s="75"/>
      <c r="J63" s="75"/>
      <c r="K63" s="103"/>
    </row>
    <row r="64" spans="4:11">
      <c r="D64" s="100"/>
      <c r="I64" s="75"/>
      <c r="J64" s="75"/>
      <c r="K64" s="103"/>
    </row>
    <row r="65" spans="4:19">
      <c r="D65" s="100"/>
      <c r="I65" s="75"/>
      <c r="J65" s="75"/>
      <c r="K65" s="103"/>
    </row>
    <row r="66" spans="4:19">
      <c r="D66" s="100"/>
      <c r="I66" s="75"/>
      <c r="J66" s="75"/>
      <c r="K66" s="103"/>
    </row>
    <row r="67" spans="4:19">
      <c r="D67" s="100"/>
      <c r="I67" s="75"/>
      <c r="J67" s="75"/>
      <c r="K67" s="103"/>
    </row>
    <row r="68" spans="4:19">
      <c r="D68" s="100"/>
      <c r="I68" s="75"/>
      <c r="J68" s="75"/>
      <c r="K68" s="103"/>
    </row>
    <row r="69" spans="4:19">
      <c r="D69" s="100"/>
      <c r="I69" s="75"/>
      <c r="J69" s="75"/>
      <c r="K69" s="103"/>
      <c r="O69" s="74"/>
      <c r="Q69" s="74"/>
      <c r="S69" s="102"/>
    </row>
    <row r="70" spans="4:19" ht="6" customHeight="1">
      <c r="D70" s="100"/>
      <c r="I70" s="75"/>
      <c r="J70" s="75"/>
      <c r="K70" s="103"/>
      <c r="O70" s="74"/>
      <c r="Q70" s="74"/>
      <c r="S70" s="102"/>
    </row>
    <row r="71" spans="4:19">
      <c r="D71" s="100"/>
      <c r="I71" s="75"/>
      <c r="J71" s="75"/>
      <c r="K71" s="103"/>
      <c r="L71" s="76"/>
    </row>
    <row r="72" spans="4:19" ht="5.45" customHeight="1">
      <c r="D72" s="100"/>
      <c r="I72" s="75"/>
      <c r="J72" s="75"/>
      <c r="K72" s="103"/>
      <c r="L72" s="112"/>
      <c r="O72" s="74"/>
      <c r="Q72" s="74"/>
      <c r="S72" s="102"/>
    </row>
    <row r="73" spans="4:19">
      <c r="D73" s="100"/>
      <c r="I73" s="75"/>
      <c r="J73" s="75"/>
      <c r="K73" s="103"/>
      <c r="O73" s="74"/>
      <c r="Q73" s="74"/>
      <c r="S73" s="102"/>
    </row>
    <row r="74" spans="4:19">
      <c r="D74" s="100"/>
      <c r="I74" s="75"/>
      <c r="J74" s="75"/>
      <c r="K74" s="103"/>
      <c r="O74" s="74"/>
      <c r="Q74" s="74"/>
      <c r="S74" s="102"/>
    </row>
    <row r="75" spans="4:19">
      <c r="O75" s="74"/>
      <c r="Q75" s="74"/>
      <c r="S75" s="102"/>
    </row>
    <row r="76" spans="4:19">
      <c r="D76" s="77" t="s">
        <v>212</v>
      </c>
      <c r="E76" s="77" t="s">
        <v>159</v>
      </c>
      <c r="F76" s="77"/>
      <c r="G76" s="77" t="s">
        <v>161</v>
      </c>
      <c r="H76" s="77"/>
      <c r="I76" s="77" t="s">
        <v>37</v>
      </c>
      <c r="J76" s="77"/>
      <c r="K76" s="101" t="s">
        <v>38</v>
      </c>
      <c r="O76" s="74"/>
      <c r="Q76" s="74"/>
      <c r="S76" s="102"/>
    </row>
    <row r="77" spans="4:19" ht="4.5" customHeight="1">
      <c r="D77" s="105"/>
      <c r="E77" s="107"/>
      <c r="F77" s="107"/>
      <c r="G77" s="107"/>
      <c r="H77" s="107"/>
      <c r="I77" s="108"/>
      <c r="J77" s="108"/>
      <c r="K77" s="109"/>
      <c r="O77" s="74"/>
      <c r="Q77" s="74"/>
      <c r="S77" s="102"/>
    </row>
    <row r="78" spans="4:19">
      <c r="D78" s="57"/>
      <c r="E78" s="166" t="str">
        <f>IF($D78="","",VLOOKUP($D78,Matrice,2,FALSE))</f>
        <v/>
      </c>
      <c r="F78" s="166"/>
      <c r="G78" s="166" t="str">
        <f>IF($D78="","",SUMIF(Estimation!$D:$D,$D78,Estimation!$H:$H))</f>
        <v/>
      </c>
      <c r="H78" s="166"/>
      <c r="I78" s="75" t="str">
        <f>IF($D78="","",VLOOKUP($D78,Matrice,3,FALSE))</f>
        <v/>
      </c>
      <c r="J78" s="75"/>
      <c r="K78" s="102" t="str">
        <f>IF($D78="","",SUMIF(Estimation!$D:$D,$D78,Estimation!$L:$L))</f>
        <v/>
      </c>
    </row>
    <row r="79" spans="4:19">
      <c r="D79" s="57"/>
      <c r="E79" s="166" t="str">
        <f>IF($D79="","",VLOOKUP($D79,Matrice,2,FALSE))</f>
        <v/>
      </c>
      <c r="F79" s="166"/>
      <c r="G79" s="166" t="str">
        <f>IF($D79="","",SUMIF(Estimation!$D:$D,$D79,Estimation!$H:$H))</f>
        <v/>
      </c>
      <c r="H79" s="166"/>
      <c r="I79" s="75" t="str">
        <f>IF($D79="","",VLOOKUP($D79,Matrice,3,FALSE))</f>
        <v/>
      </c>
      <c r="J79" s="75"/>
      <c r="K79" s="102" t="str">
        <f>IF($D79="","",SUMIF(Estimation!$D:$D,$D79,Estimation!$L:$L))</f>
        <v/>
      </c>
    </row>
    <row r="80" spans="4:19">
      <c r="D80" s="57"/>
      <c r="E80" s="166" t="str">
        <f>IF($D80="","",VLOOKUP($D80,Matrice,2,FALSE))</f>
        <v/>
      </c>
      <c r="F80" s="166"/>
      <c r="G80" s="166" t="str">
        <f>IF($D80="","",SUMIF(Estimation!$D:$D,$D80,Estimation!$H:$H))</f>
        <v/>
      </c>
      <c r="H80" s="166"/>
      <c r="I80" s="75" t="str">
        <f>IF($D80="","",VLOOKUP($D80,Matrice,3,FALSE))</f>
        <v/>
      </c>
      <c r="J80" s="75"/>
      <c r="K80" s="102" t="str">
        <f>IF($D80="","",SUMIF(Estimation!$D:$D,$D80,Estimation!$L:$L))</f>
        <v/>
      </c>
    </row>
    <row r="81" spans="4:19" ht="4.5" customHeight="1">
      <c r="D81" s="117"/>
      <c r="E81" s="118"/>
      <c r="F81" s="118"/>
      <c r="G81" s="118"/>
      <c r="H81" s="118"/>
      <c r="I81" s="119"/>
      <c r="J81" s="119"/>
      <c r="K81" s="104"/>
      <c r="O81" s="74"/>
      <c r="Q81" s="74"/>
      <c r="S81" s="102"/>
    </row>
    <row r="82" spans="4:19">
      <c r="D82" s="100" t="s">
        <v>158</v>
      </c>
      <c r="I82" s="75"/>
      <c r="J82" s="75"/>
      <c r="K82" s="103">
        <f>SUM(K77:K81)</f>
        <v>0</v>
      </c>
      <c r="O82" s="74"/>
      <c r="Q82" s="74"/>
      <c r="S82" s="102"/>
    </row>
    <row r="83" spans="4:19">
      <c r="D83" s="100"/>
      <c r="I83" s="75"/>
      <c r="J83" s="75"/>
      <c r="K83" s="103"/>
      <c r="O83" s="74"/>
      <c r="Q83" s="74"/>
      <c r="S83" s="102"/>
    </row>
    <row r="84" spans="4:19">
      <c r="D84" s="100"/>
      <c r="I84" s="75"/>
      <c r="J84" s="75"/>
      <c r="K84" s="103"/>
      <c r="O84" s="74"/>
      <c r="Q84" s="74"/>
      <c r="S84" s="102"/>
    </row>
    <row r="85" spans="4:19">
      <c r="D85" s="100"/>
      <c r="I85" s="75"/>
      <c r="J85" s="75"/>
      <c r="K85" s="103"/>
      <c r="O85" s="74"/>
      <c r="Q85" s="74"/>
      <c r="S85" s="102"/>
    </row>
    <row r="86" spans="4:19">
      <c r="D86" s="100"/>
      <c r="I86" s="75"/>
      <c r="J86" s="75"/>
      <c r="K86" s="103"/>
      <c r="O86" s="74"/>
      <c r="Q86" s="74"/>
      <c r="S86" s="102"/>
    </row>
    <row r="87" spans="4:19">
      <c r="D87" s="100"/>
      <c r="I87" s="75"/>
      <c r="J87" s="75"/>
      <c r="K87" s="103"/>
      <c r="O87" s="74"/>
      <c r="Q87" s="74"/>
      <c r="S87" s="102"/>
    </row>
    <row r="88" spans="4:19">
      <c r="D88" s="100"/>
      <c r="I88" s="75"/>
      <c r="J88" s="75"/>
      <c r="K88" s="103"/>
      <c r="O88" s="74"/>
      <c r="Q88" s="74"/>
      <c r="S88" s="102"/>
    </row>
    <row r="89" spans="4:19">
      <c r="D89" s="100"/>
      <c r="I89" s="75"/>
      <c r="J89" s="75"/>
      <c r="K89" s="103"/>
      <c r="O89" s="74"/>
      <c r="Q89" s="74"/>
      <c r="S89" s="102"/>
    </row>
    <row r="90" spans="4:19">
      <c r="D90" s="100"/>
      <c r="I90" s="75"/>
      <c r="J90" s="75"/>
      <c r="K90" s="103"/>
      <c r="O90" s="74"/>
      <c r="Q90" s="74"/>
      <c r="S90" s="102"/>
    </row>
    <row r="91" spans="4:19">
      <c r="D91" s="100"/>
      <c r="I91" s="75"/>
      <c r="J91" s="75"/>
      <c r="K91" s="103"/>
      <c r="O91" s="74"/>
      <c r="Q91" s="74"/>
      <c r="S91" s="102"/>
    </row>
    <row r="92" spans="4:19">
      <c r="D92" s="100"/>
      <c r="I92" s="75"/>
      <c r="J92" s="75"/>
      <c r="K92" s="103"/>
      <c r="O92" s="74"/>
      <c r="Q92" s="74"/>
      <c r="S92" s="102"/>
    </row>
    <row r="93" spans="4:19">
      <c r="D93" s="100"/>
      <c r="I93" s="75"/>
      <c r="J93" s="75"/>
      <c r="K93" s="103"/>
      <c r="O93" s="74"/>
      <c r="Q93" s="74"/>
      <c r="S93" s="102"/>
    </row>
    <row r="94" spans="4:19">
      <c r="D94" s="100"/>
      <c r="I94" s="75"/>
      <c r="J94" s="75"/>
      <c r="K94" s="103"/>
      <c r="O94" s="74"/>
      <c r="Q94" s="74"/>
      <c r="S94" s="102"/>
    </row>
    <row r="95" spans="4:19">
      <c r="D95" s="100"/>
      <c r="I95" s="75"/>
      <c r="J95" s="75"/>
      <c r="K95" s="103"/>
      <c r="O95" s="74"/>
      <c r="Q95" s="74"/>
      <c r="S95" s="102"/>
    </row>
    <row r="96" spans="4:19">
      <c r="D96" s="100"/>
      <c r="I96" s="75"/>
      <c r="J96" s="75"/>
      <c r="K96" s="103"/>
      <c r="O96" s="74"/>
      <c r="Q96" s="74"/>
      <c r="S96" s="102"/>
    </row>
    <row r="97" spans="4:11">
      <c r="D97" s="100"/>
      <c r="I97" s="75"/>
      <c r="J97" s="75"/>
      <c r="K97" s="103"/>
    </row>
    <row r="98" spans="4:11">
      <c r="D98" s="100"/>
      <c r="I98" s="75"/>
      <c r="J98" s="75"/>
      <c r="K98" s="103"/>
    </row>
    <row r="99" spans="4:11">
      <c r="D99" s="100"/>
      <c r="I99" s="75"/>
      <c r="J99" s="75"/>
      <c r="K99" s="103"/>
    </row>
    <row r="100" spans="4:11">
      <c r="D100" s="100"/>
      <c r="I100" s="75"/>
      <c r="J100" s="75"/>
      <c r="K100" s="103"/>
    </row>
    <row r="101" spans="4:11">
      <c r="D101" s="100"/>
      <c r="I101" s="75"/>
      <c r="J101" s="75"/>
      <c r="K101" s="103"/>
    </row>
    <row r="102" spans="4:11">
      <c r="D102" s="100"/>
      <c r="I102" s="75"/>
      <c r="J102" s="75"/>
      <c r="K102" s="103"/>
    </row>
    <row r="103" spans="4:11">
      <c r="D103" s="100"/>
      <c r="I103" s="75"/>
      <c r="J103" s="75"/>
      <c r="K103" s="103"/>
    </row>
    <row r="104" spans="4:11">
      <c r="D104" s="100"/>
      <c r="I104" s="75"/>
      <c r="J104" s="75"/>
      <c r="K104" s="103"/>
    </row>
    <row r="107" spans="4:11">
      <c r="D107" s="77" t="s">
        <v>162</v>
      </c>
      <c r="E107" s="77" t="s">
        <v>159</v>
      </c>
      <c r="F107" s="77"/>
      <c r="G107" s="77" t="s">
        <v>161</v>
      </c>
      <c r="H107" s="77"/>
      <c r="I107" s="77" t="s">
        <v>37</v>
      </c>
      <c r="J107" s="77"/>
      <c r="K107" s="101" t="s">
        <v>38</v>
      </c>
    </row>
    <row r="108" spans="4:11" ht="4.5" customHeight="1">
      <c r="D108" s="105"/>
      <c r="E108" s="107"/>
      <c r="F108" s="107"/>
      <c r="G108" s="107"/>
      <c r="H108" s="107"/>
      <c r="I108" s="108"/>
      <c r="J108" s="108"/>
      <c r="K108" s="109"/>
    </row>
    <row r="109" spans="4:11">
      <c r="D109" s="57"/>
      <c r="E109" s="166" t="str">
        <f>IF($D109="","",VLOOKUP($D109,Matrice,2,FALSE))</f>
        <v/>
      </c>
      <c r="F109" s="166"/>
      <c r="G109" s="166" t="str">
        <f>IF($D109="","",SUMIF(Estimation!$D:$D,$D109,Estimation!$H:$H))</f>
        <v/>
      </c>
      <c r="H109" s="166"/>
      <c r="I109" s="75" t="str">
        <f>IF($D109="","",VLOOKUP($D109,Matrice,3,FALSE))</f>
        <v/>
      </c>
      <c r="J109" s="75"/>
      <c r="K109" s="102" t="str">
        <f>IF($D109="","",SUMIF(Estimation!$D:$D,$D109,Estimation!$L:$L))</f>
        <v/>
      </c>
    </row>
    <row r="110" spans="4:11">
      <c r="D110" s="57"/>
      <c r="E110" s="166" t="str">
        <f>IF($D110="","",VLOOKUP($D110,Matrice,2,FALSE))</f>
        <v/>
      </c>
      <c r="F110" s="166"/>
      <c r="G110" s="166" t="str">
        <f>IF($D110="","",SUMIF(Estimation!$D:$D,$D110,Estimation!$H:$H))</f>
        <v/>
      </c>
      <c r="H110" s="166"/>
      <c r="I110" s="75" t="str">
        <f>IF($D110="","",VLOOKUP($D110,Matrice,3,FALSE))</f>
        <v/>
      </c>
      <c r="J110" s="75"/>
      <c r="K110" s="102" t="str">
        <f>IF($D110="","",SUMIF(Estimation!$D:$D,$D110,Estimation!$L:$L))</f>
        <v/>
      </c>
    </row>
    <row r="111" spans="4:11">
      <c r="D111" s="57"/>
      <c r="E111" s="74" t="str">
        <f>IF($D111="","",VLOOKUP($D111,Matrice,2,FALSE))</f>
        <v/>
      </c>
      <c r="G111" s="74" t="str">
        <f>IF($D111="","",SUMIF(Estimation!$D:$D,$D111,Estimation!$H:$H))</f>
        <v/>
      </c>
      <c r="I111" s="75" t="str">
        <f>IF($D111="","",VLOOKUP($D111,Matrice,3,FALSE))</f>
        <v/>
      </c>
      <c r="J111" s="75"/>
      <c r="K111" s="102" t="str">
        <f>IF($D111="","",SUMIF(Estimation!$D:$D,$D111,Estimation!$L:$L))</f>
        <v/>
      </c>
    </row>
    <row r="112" spans="4:11" ht="4.5" customHeight="1">
      <c r="D112" s="117"/>
      <c r="E112" s="118"/>
      <c r="F112" s="118"/>
      <c r="G112" s="118"/>
      <c r="H112" s="118"/>
      <c r="I112" s="119"/>
      <c r="J112" s="119"/>
      <c r="K112" s="104"/>
    </row>
    <row r="113" spans="4:11">
      <c r="D113" s="100" t="s">
        <v>158</v>
      </c>
      <c r="I113" s="75"/>
      <c r="J113" s="75"/>
      <c r="K113" s="103">
        <f>SUM(K108:K112)</f>
        <v>0</v>
      </c>
    </row>
    <row r="131" spans="12:12" ht="6.6" customHeight="1"/>
    <row r="132" spans="12:12">
      <c r="L132" s="76" t="str">
        <f>IF($D111="","",$G111/45)</f>
        <v/>
      </c>
    </row>
    <row r="133" spans="12:12" ht="6.6" customHeight="1">
      <c r="L133" s="112"/>
    </row>
  </sheetData>
  <customSheetViews>
    <customSheetView guid="{B5359B65-804C-4CE2-AE10-5B236C15A8B8}">
      <selection activeCell="C14" sqref="C14"/>
      <pageMargins left="0.78740157499999996" right="0.78740157499999996" top="0.984251969" bottom="0.984251969" header="0.4921259845" footer="0.4921259845"/>
      <printOptions gridLines="1"/>
      <headerFooter alignWithMargins="0">
        <oddHeader>&amp;A</oddHeader>
        <oddFooter>Page &amp;P</oddFooter>
      </headerFooter>
    </customSheetView>
    <customSheetView guid="{6159A1F9-F2CC-49C5-87D6-CC153FA0E87A}">
      <selection activeCell="B3" sqref="B3"/>
      <pageMargins left="0.78740157499999996" right="0.78740157499999996" top="0.984251969" bottom="0.984251969" header="0.4921259845" footer="0.4921259845"/>
      <printOptions gridLines="1"/>
      <headerFooter alignWithMargins="0">
        <oddHeader>&amp;A</oddHeader>
        <oddFooter>Page &amp;P</oddFooter>
      </headerFooter>
    </customSheetView>
  </customSheetViews>
  <mergeCells count="2">
    <mergeCell ref="D42:K42"/>
    <mergeCell ref="D1:K1"/>
  </mergeCells>
  <phoneticPr fontId="0" type="noConversion"/>
  <conditionalFormatting sqref="D12">
    <cfRule type="expression" priority="9">
      <formula>MA_MFC</formula>
    </cfRule>
  </conditionalFormatting>
  <conditionalFormatting sqref="D10">
    <cfRule type="expression" priority="3">
      <formula>MA_MFC</formula>
    </cfRule>
  </conditionalFormatting>
  <conditionalFormatting sqref="D11">
    <cfRule type="expression" priority="1">
      <formula>MA_MFC</formula>
    </cfRule>
  </conditionalFormatting>
  <dataValidations xWindow="235" yWindow="595" count="5">
    <dataValidation type="list" allowBlank="1" showInputMessage="1" promptTitle="Liste déroulante" prompt="Sélectionner données pour résumer !" sqref="D17:D19 D11:D12">
      <formula1>IF($D11&lt;&gt;"",OFFSET(Équip_1,MATCH($D11&amp;"*",Données,0)-1,,SUMPRODUCT((MID(Données,1,LEN($D11))=TEXT($D11,"0"))*1)),Données)</formula1>
    </dataValidation>
    <dataValidation type="list" allowBlank="1" showInputMessage="1" promptTitle="Liste déroulante" prompt="Sélectionner données pour résumer du Granulats!" sqref="D109:D111">
      <formula1>IF($D109&lt;&gt;"",OFFSET(Équip_1,MATCH($D109&amp;"*",Données,0)-1,,SUMPRODUCT((MID(Données,1,LEN($D109))=TEXT($D109,"0"))*1)),Données)</formula1>
    </dataValidation>
    <dataValidation type="list" allowBlank="1" showInputMessage="1" promptTitle="Liste déroulante" prompt="Sélectionner données pour résumer du Béton !" sqref="D78:D80">
      <formula1>IF($D78&lt;&gt;"",OFFSET(Équip_1,MATCH($D78&amp;"*",Données,0)-1,,SUMPRODUCT((MID(Données,1,LEN($D78))=TEXT($D78,"0"))*1)),Données)</formula1>
    </dataValidation>
    <dataValidation type="list" allowBlank="1" showInputMessage="1" promptTitle="Liste déroulante" prompt="Sélectionner données pour résumer du Sanitaire !" sqref="D48:D50">
      <formula1>IF($D48&lt;&gt;"",OFFSET(Équip_1,MATCH($D48&amp;"*",Données,0)-1,,SUMPRODUCT((MID(Données,1,LEN($D48))=TEXT($D48,"0"))*1)),Données)</formula1>
    </dataValidation>
    <dataValidation type="list" allowBlank="1" showInputMessage="1" promptTitle="Liste déroulante" prompt="Sélectionner données pour résumer des Équipements !" sqref="D10">
      <formula1>IF($D10&lt;&gt;"",OFFSET(Équip_1,MATCH($D10&amp;"*",Données,0)-1,,SUMPRODUCT((MID(Données,1,LEN($D10))=TEXT($D10,"0"))*1)),Données)</formula1>
    </dataValidation>
  </dataValidations>
  <printOptions gridLines="1" gridLinesSet="0"/>
  <pageMargins left="0.19685039370078741" right="0.19685039370078741" top="0.59055118110236227" bottom="0.70866141732283472" header="0" footer="0.51181102362204722"/>
  <pageSetup scale="80" orientation="portrait" horizontalDpi="1200" verticalDpi="1200" r:id="rId1"/>
  <headerFooter alignWithMargins="0">
    <oddHeader>&amp;A</oddHeader>
    <oddFooter>Page &amp;P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723D6C43-ADF7-45C7-AB9B-06A590B7C04C}">
            <xm:f>AND($D12='Banque de données'!$B$66)</xm:f>
            <x14:dxf>
              <fill>
                <patternFill>
                  <bgColor theme="8"/>
                </patternFill>
              </fill>
            </x14:dxf>
          </x14:cfRule>
          <xm:sqref>G12</xm:sqref>
        </x14:conditionalFormatting>
        <x14:conditionalFormatting xmlns:xm="http://schemas.microsoft.com/office/excel/2006/main">
          <x14:cfRule type="expression" priority="4" id="{3E39992F-ED5F-48B1-81EA-17D24D4C2D67}">
            <xm:f>AND($D10='Banque de données'!$B$66)</xm:f>
            <x14:dxf>
              <fill>
                <patternFill>
                  <bgColor theme="8"/>
                </patternFill>
              </fill>
            </x14:dxf>
          </x14:cfRule>
          <xm:sqref>G10</xm:sqref>
        </x14:conditionalFormatting>
        <x14:conditionalFormatting xmlns:xm="http://schemas.microsoft.com/office/excel/2006/main">
          <x14:cfRule type="expression" priority="2" id="{47C36184-DA27-40BD-932B-B94244DC0DA1}">
            <xm:f>AND($D11='Banque de données'!$B$66)</xm:f>
            <x14:dxf>
              <fill>
                <patternFill>
                  <bgColor theme="8"/>
                </patternFill>
              </fill>
            </x14:dxf>
          </x14:cfRule>
          <xm:sqref>G11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89999084444715716"/>
  </sheetPr>
  <dimension ref="A1:P454"/>
  <sheetViews>
    <sheetView topLeftCell="B1" zoomScaleNormal="100" workbookViewId="0">
      <pane ySplit="1" topLeftCell="A2" activePane="bottomLeft" state="frozen"/>
      <selection activeCell="F26" sqref="F26"/>
      <selection pane="bottomLeft" activeCell="D96" sqref="D96"/>
    </sheetView>
  </sheetViews>
  <sheetFormatPr baseColWidth="10" defaultRowHeight="12.75"/>
  <cols>
    <col min="1" max="1" width="0" hidden="1" customWidth="1"/>
    <col min="2" max="2" width="43.28515625" style="94" bestFit="1" customWidth="1"/>
    <col min="3" max="3" width="25.42578125" style="94" customWidth="1"/>
    <col min="4" max="4" width="18.42578125" style="92" bestFit="1" customWidth="1"/>
    <col min="7" max="8" width="15.7109375" bestFit="1" customWidth="1"/>
    <col min="9" max="9" width="2" customWidth="1"/>
    <col min="11" max="11" width="2" customWidth="1"/>
    <col min="13" max="13" width="1.85546875" customWidth="1"/>
    <col min="14" max="14" width="11.5703125" style="79"/>
    <col min="15" max="15" width="2" customWidth="1"/>
  </cols>
  <sheetData>
    <row r="1" spans="1:16" ht="18">
      <c r="A1" t="s">
        <v>233</v>
      </c>
      <c r="B1" s="88" t="s">
        <v>227</v>
      </c>
      <c r="C1" s="88" t="s">
        <v>40</v>
      </c>
      <c r="D1" s="89" t="s">
        <v>41</v>
      </c>
    </row>
    <row r="2" spans="1:16" ht="4.5" customHeight="1">
      <c r="B2" s="167"/>
      <c r="C2" s="140"/>
      <c r="D2" s="141"/>
    </row>
    <row r="3" spans="1:16">
      <c r="A3" t="b">
        <f t="shared" ref="A3:A34" si="0">($A$2=$B3)</f>
        <v>0</v>
      </c>
      <c r="B3" s="91" t="s">
        <v>18</v>
      </c>
      <c r="C3" s="91" t="s">
        <v>16</v>
      </c>
      <c r="D3" s="95">
        <v>0.1</v>
      </c>
    </row>
    <row r="4" spans="1:16">
      <c r="A4" t="b">
        <f t="shared" si="0"/>
        <v>0</v>
      </c>
      <c r="B4" s="91" t="s">
        <v>182</v>
      </c>
      <c r="C4" s="91" t="s">
        <v>21</v>
      </c>
      <c r="D4" s="93">
        <v>90</v>
      </c>
    </row>
    <row r="5" spans="1:16">
      <c r="A5" s="157" t="b">
        <f t="shared" si="0"/>
        <v>0</v>
      </c>
      <c r="B5" s="123" t="s">
        <v>53</v>
      </c>
      <c r="C5" s="123" t="s">
        <v>15</v>
      </c>
      <c r="D5" s="124">
        <v>90</v>
      </c>
    </row>
    <row r="6" spans="1:16">
      <c r="A6" t="b">
        <f t="shared" si="0"/>
        <v>0</v>
      </c>
      <c r="B6" s="91" t="s">
        <v>234</v>
      </c>
      <c r="C6" s="91" t="s">
        <v>21</v>
      </c>
      <c r="D6" s="93">
        <v>0</v>
      </c>
    </row>
    <row r="7" spans="1:16">
      <c r="A7" t="b">
        <f t="shared" si="0"/>
        <v>0</v>
      </c>
      <c r="B7" s="91" t="s">
        <v>235</v>
      </c>
      <c r="C7" s="91" t="s">
        <v>21</v>
      </c>
      <c r="D7" s="93">
        <v>0</v>
      </c>
      <c r="P7" s="79"/>
    </row>
    <row r="8" spans="1:16">
      <c r="A8" t="b">
        <f t="shared" si="0"/>
        <v>0</v>
      </c>
      <c r="B8" s="91" t="s">
        <v>236</v>
      </c>
      <c r="C8" s="91" t="s">
        <v>21</v>
      </c>
      <c r="D8" s="93">
        <v>0</v>
      </c>
      <c r="P8" s="79"/>
    </row>
    <row r="9" spans="1:16">
      <c r="A9" t="b">
        <f t="shared" si="0"/>
        <v>0</v>
      </c>
      <c r="B9" s="91" t="s">
        <v>237</v>
      </c>
      <c r="C9" s="91" t="s">
        <v>21</v>
      </c>
      <c r="D9" s="93">
        <v>197.22</v>
      </c>
      <c r="P9" s="79"/>
    </row>
    <row r="10" spans="1:16">
      <c r="A10" t="b">
        <f t="shared" si="0"/>
        <v>0</v>
      </c>
      <c r="B10" s="91" t="s">
        <v>238</v>
      </c>
      <c r="C10" s="91" t="s">
        <v>21</v>
      </c>
      <c r="D10" s="93">
        <v>0</v>
      </c>
      <c r="P10" s="79"/>
    </row>
    <row r="11" spans="1:16">
      <c r="A11" t="b">
        <f t="shared" si="0"/>
        <v>0</v>
      </c>
      <c r="B11" s="91" t="s">
        <v>239</v>
      </c>
      <c r="C11" s="91" t="s">
        <v>21</v>
      </c>
      <c r="D11" s="93">
        <v>0</v>
      </c>
      <c r="P11" s="79"/>
    </row>
    <row r="12" spans="1:16">
      <c r="A12" t="b">
        <f t="shared" si="0"/>
        <v>0</v>
      </c>
      <c r="B12" s="91" t="s">
        <v>240</v>
      </c>
      <c r="C12" s="91" t="s">
        <v>21</v>
      </c>
      <c r="D12" s="93">
        <v>0</v>
      </c>
      <c r="P12" s="79"/>
    </row>
    <row r="13" spans="1:16">
      <c r="A13" t="b">
        <f t="shared" si="0"/>
        <v>0</v>
      </c>
      <c r="B13" s="91" t="s">
        <v>241</v>
      </c>
      <c r="C13" s="91" t="s">
        <v>21</v>
      </c>
      <c r="D13" s="93">
        <v>135.07</v>
      </c>
      <c r="I13" s="16"/>
      <c r="J13" s="27"/>
      <c r="K13" s="16"/>
      <c r="L13" s="80"/>
      <c r="M13" s="16"/>
      <c r="N13" s="81"/>
      <c r="O13" s="21"/>
      <c r="P13" s="82"/>
    </row>
    <row r="14" spans="1:16">
      <c r="A14" t="b">
        <f t="shared" si="0"/>
        <v>0</v>
      </c>
      <c r="B14" s="91" t="s">
        <v>81</v>
      </c>
      <c r="C14" s="91" t="s">
        <v>21</v>
      </c>
      <c r="D14" s="93">
        <v>0</v>
      </c>
      <c r="I14" s="16"/>
      <c r="J14" s="27"/>
      <c r="K14" s="16"/>
      <c r="L14" s="80"/>
      <c r="M14" s="16"/>
      <c r="N14" s="81"/>
      <c r="O14" s="21"/>
      <c r="P14" s="82"/>
    </row>
    <row r="15" spans="1:16">
      <c r="A15" t="b">
        <f t="shared" si="0"/>
        <v>0</v>
      </c>
      <c r="B15" s="91" t="s">
        <v>80</v>
      </c>
      <c r="C15" s="91" t="s">
        <v>21</v>
      </c>
      <c r="D15" s="93">
        <v>0</v>
      </c>
      <c r="P15" s="79"/>
    </row>
    <row r="16" spans="1:16">
      <c r="A16" s="156" t="b">
        <f t="shared" si="0"/>
        <v>0</v>
      </c>
      <c r="B16" s="168" t="s">
        <v>26</v>
      </c>
      <c r="C16" s="91" t="s">
        <v>21</v>
      </c>
      <c r="D16" s="93">
        <v>0</v>
      </c>
      <c r="P16" s="79"/>
    </row>
    <row r="17" spans="1:16">
      <c r="A17" t="b">
        <f t="shared" si="0"/>
        <v>0</v>
      </c>
      <c r="B17" s="169" t="s">
        <v>190</v>
      </c>
      <c r="C17" s="91" t="s">
        <v>21</v>
      </c>
      <c r="D17" s="93">
        <v>0</v>
      </c>
      <c r="P17" s="79"/>
    </row>
    <row r="18" spans="1:16">
      <c r="A18" t="b">
        <f t="shared" si="0"/>
        <v>0</v>
      </c>
      <c r="B18" s="91" t="s">
        <v>242</v>
      </c>
      <c r="C18" s="91" t="s">
        <v>21</v>
      </c>
      <c r="D18" s="93">
        <v>0</v>
      </c>
    </row>
    <row r="19" spans="1:16">
      <c r="A19" t="b">
        <f t="shared" si="0"/>
        <v>0</v>
      </c>
      <c r="B19" s="91" t="s">
        <v>243</v>
      </c>
      <c r="C19" s="91" t="s">
        <v>21</v>
      </c>
      <c r="D19" s="93">
        <v>39.67</v>
      </c>
      <c r="P19" s="79"/>
    </row>
    <row r="20" spans="1:16">
      <c r="A20" t="b">
        <f t="shared" si="0"/>
        <v>0</v>
      </c>
      <c r="B20" s="169" t="s">
        <v>193</v>
      </c>
      <c r="C20" s="91" t="s">
        <v>21</v>
      </c>
      <c r="D20" s="93">
        <v>5.19</v>
      </c>
      <c r="P20" s="79"/>
    </row>
    <row r="21" spans="1:16">
      <c r="A21" t="b">
        <f t="shared" si="0"/>
        <v>0</v>
      </c>
      <c r="B21" s="169" t="s">
        <v>169</v>
      </c>
      <c r="C21" s="91" t="s">
        <v>21</v>
      </c>
      <c r="D21" s="93">
        <v>0</v>
      </c>
      <c r="P21" s="79"/>
    </row>
    <row r="22" spans="1:16">
      <c r="A22" s="158" t="b">
        <f t="shared" si="0"/>
        <v>0</v>
      </c>
      <c r="B22" s="121" t="s">
        <v>46</v>
      </c>
      <c r="C22" s="121" t="s">
        <v>15</v>
      </c>
      <c r="D22" s="122">
        <v>108.15</v>
      </c>
    </row>
    <row r="23" spans="1:16">
      <c r="A23" s="157" t="b">
        <f t="shared" si="0"/>
        <v>0</v>
      </c>
      <c r="B23" s="123" t="s">
        <v>52</v>
      </c>
      <c r="C23" s="123" t="s">
        <v>15</v>
      </c>
      <c r="D23" s="124">
        <v>35</v>
      </c>
    </row>
    <row r="24" spans="1:16">
      <c r="A24" t="b">
        <f t="shared" si="0"/>
        <v>0</v>
      </c>
      <c r="B24" s="170" t="s">
        <v>244</v>
      </c>
      <c r="C24" s="91" t="s">
        <v>21</v>
      </c>
      <c r="D24" s="93">
        <v>400</v>
      </c>
    </row>
    <row r="25" spans="1:16">
      <c r="A25" t="b">
        <f t="shared" si="0"/>
        <v>0</v>
      </c>
      <c r="B25" s="170" t="s">
        <v>197</v>
      </c>
      <c r="C25" s="91" t="s">
        <v>21</v>
      </c>
      <c r="D25" s="93">
        <v>1089.8900000000001</v>
      </c>
    </row>
    <row r="26" spans="1:16">
      <c r="A26" s="158" t="b">
        <f t="shared" si="0"/>
        <v>0</v>
      </c>
      <c r="B26" s="121" t="s">
        <v>14</v>
      </c>
      <c r="C26" s="121" t="s">
        <v>15</v>
      </c>
      <c r="D26" s="122">
        <v>75</v>
      </c>
    </row>
    <row r="27" spans="1:16">
      <c r="A27" s="158" t="b">
        <f t="shared" si="0"/>
        <v>0</v>
      </c>
      <c r="B27" s="121" t="s">
        <v>50</v>
      </c>
      <c r="C27" s="121" t="s">
        <v>15</v>
      </c>
      <c r="D27" s="122">
        <v>50</v>
      </c>
    </row>
    <row r="28" spans="1:16">
      <c r="A28" s="158" t="b">
        <f t="shared" si="0"/>
        <v>0</v>
      </c>
      <c r="B28" s="121" t="s">
        <v>49</v>
      </c>
      <c r="C28" s="121" t="s">
        <v>15</v>
      </c>
      <c r="D28" s="122">
        <v>70</v>
      </c>
    </row>
    <row r="29" spans="1:16">
      <c r="A29" t="b">
        <f t="shared" si="0"/>
        <v>0</v>
      </c>
      <c r="B29" s="91" t="s">
        <v>23</v>
      </c>
      <c r="C29" s="91" t="s">
        <v>16</v>
      </c>
      <c r="D29" s="96">
        <v>1.15E-2</v>
      </c>
    </row>
    <row r="30" spans="1:16">
      <c r="A30" t="b">
        <f t="shared" si="0"/>
        <v>0</v>
      </c>
      <c r="B30" s="171" t="s">
        <v>208</v>
      </c>
      <c r="C30" s="91" t="s">
        <v>21</v>
      </c>
      <c r="D30" s="93">
        <v>4000</v>
      </c>
    </row>
    <row r="31" spans="1:16">
      <c r="A31" s="158" t="b">
        <f t="shared" si="0"/>
        <v>0</v>
      </c>
      <c r="B31" s="121" t="s">
        <v>47</v>
      </c>
      <c r="C31" s="121" t="s">
        <v>15</v>
      </c>
      <c r="D31" s="122">
        <v>105.45</v>
      </c>
    </row>
    <row r="32" spans="1:16">
      <c r="A32" t="b">
        <f t="shared" si="0"/>
        <v>0</v>
      </c>
      <c r="B32" s="171" t="s">
        <v>35</v>
      </c>
      <c r="C32" s="91" t="s">
        <v>21</v>
      </c>
      <c r="D32" s="93">
        <v>223</v>
      </c>
    </row>
    <row r="33" spans="1:14">
      <c r="A33" t="b">
        <f t="shared" si="0"/>
        <v>0</v>
      </c>
      <c r="B33" s="91" t="s">
        <v>202</v>
      </c>
      <c r="C33" s="91" t="s">
        <v>21</v>
      </c>
      <c r="D33" s="93">
        <v>50</v>
      </c>
      <c r="N33"/>
    </row>
    <row r="34" spans="1:14">
      <c r="A34" t="b">
        <f t="shared" si="0"/>
        <v>0</v>
      </c>
      <c r="B34" s="91" t="s">
        <v>201</v>
      </c>
      <c r="C34" s="91" t="s">
        <v>21</v>
      </c>
      <c r="D34" s="93">
        <v>0</v>
      </c>
      <c r="N34"/>
    </row>
    <row r="35" spans="1:14">
      <c r="A35" t="b">
        <f t="shared" ref="A35:A66" si="1">($A$2=$B35)</f>
        <v>0</v>
      </c>
      <c r="B35" s="91" t="s">
        <v>245</v>
      </c>
      <c r="C35" s="91" t="s">
        <v>21</v>
      </c>
      <c r="D35" s="93">
        <v>60</v>
      </c>
      <c r="N35"/>
    </row>
    <row r="36" spans="1:14">
      <c r="A36" t="b">
        <f t="shared" si="1"/>
        <v>0</v>
      </c>
      <c r="B36" s="91" t="s">
        <v>246</v>
      </c>
      <c r="C36" s="91" t="s">
        <v>21</v>
      </c>
      <c r="D36" s="93">
        <v>0</v>
      </c>
      <c r="N36"/>
    </row>
    <row r="37" spans="1:14">
      <c r="A37" t="b">
        <f t="shared" si="1"/>
        <v>0</v>
      </c>
      <c r="B37" s="91" t="s">
        <v>200</v>
      </c>
      <c r="C37" s="91" t="s">
        <v>21</v>
      </c>
      <c r="D37" s="93">
        <v>0</v>
      </c>
      <c r="N37"/>
    </row>
    <row r="38" spans="1:14">
      <c r="A38" t="b">
        <f t="shared" si="1"/>
        <v>0</v>
      </c>
      <c r="B38" s="91" t="s">
        <v>164</v>
      </c>
      <c r="C38" s="91" t="s">
        <v>21</v>
      </c>
      <c r="D38" s="93">
        <v>0</v>
      </c>
      <c r="N38"/>
    </row>
    <row r="39" spans="1:14">
      <c r="A39" t="b">
        <f t="shared" si="1"/>
        <v>0</v>
      </c>
      <c r="B39" s="91" t="s">
        <v>73</v>
      </c>
      <c r="C39" s="91" t="s">
        <v>21</v>
      </c>
      <c r="D39" s="93">
        <v>0</v>
      </c>
      <c r="N39"/>
    </row>
    <row r="40" spans="1:14">
      <c r="A40" t="b">
        <f t="shared" si="1"/>
        <v>0</v>
      </c>
      <c r="B40" s="91" t="s">
        <v>74</v>
      </c>
      <c r="C40" s="91" t="s">
        <v>21</v>
      </c>
      <c r="D40" s="93">
        <v>0</v>
      </c>
      <c r="N40"/>
    </row>
    <row r="41" spans="1:14">
      <c r="A41" t="b">
        <f t="shared" si="1"/>
        <v>0</v>
      </c>
      <c r="B41" s="91" t="s">
        <v>75</v>
      </c>
      <c r="C41" s="91" t="s">
        <v>21</v>
      </c>
      <c r="D41" s="93">
        <v>0</v>
      </c>
      <c r="N41"/>
    </row>
    <row r="42" spans="1:14">
      <c r="A42" t="b">
        <f t="shared" si="1"/>
        <v>0</v>
      </c>
      <c r="B42" s="91" t="s">
        <v>76</v>
      </c>
      <c r="C42" s="91" t="s">
        <v>21</v>
      </c>
      <c r="D42" s="93">
        <v>0</v>
      </c>
      <c r="N42"/>
    </row>
    <row r="43" spans="1:14">
      <c r="A43" t="b">
        <f t="shared" si="1"/>
        <v>0</v>
      </c>
      <c r="B43" s="91" t="s">
        <v>67</v>
      </c>
      <c r="C43" s="91" t="s">
        <v>21</v>
      </c>
      <c r="D43" s="93">
        <v>0</v>
      </c>
      <c r="N43"/>
    </row>
    <row r="44" spans="1:14">
      <c r="A44" t="b">
        <f t="shared" si="1"/>
        <v>0</v>
      </c>
      <c r="B44" s="91" t="s">
        <v>66</v>
      </c>
      <c r="C44" s="91" t="s">
        <v>21</v>
      </c>
      <c r="D44" s="93">
        <v>0</v>
      </c>
      <c r="N44"/>
    </row>
    <row r="45" spans="1:14">
      <c r="A45" t="b">
        <f t="shared" si="1"/>
        <v>0</v>
      </c>
      <c r="B45" s="91" t="s">
        <v>69</v>
      </c>
      <c r="C45" s="91" t="s">
        <v>21</v>
      </c>
      <c r="D45" s="93">
        <v>0</v>
      </c>
      <c r="N45"/>
    </row>
    <row r="46" spans="1:14">
      <c r="A46" t="b">
        <f t="shared" si="1"/>
        <v>0</v>
      </c>
      <c r="B46" s="91" t="s">
        <v>70</v>
      </c>
      <c r="C46" s="91" t="s">
        <v>21</v>
      </c>
      <c r="D46" s="93">
        <v>0</v>
      </c>
      <c r="N46"/>
    </row>
    <row r="47" spans="1:14">
      <c r="A47" t="b">
        <f t="shared" si="1"/>
        <v>0</v>
      </c>
      <c r="B47" s="172" t="s">
        <v>30</v>
      </c>
      <c r="C47" s="91" t="s">
        <v>21</v>
      </c>
      <c r="D47" s="92">
        <v>0</v>
      </c>
      <c r="N47"/>
    </row>
    <row r="48" spans="1:14">
      <c r="A48" t="b">
        <f t="shared" si="1"/>
        <v>0</v>
      </c>
      <c r="B48" s="172" t="s">
        <v>31</v>
      </c>
      <c r="C48" s="91" t="s">
        <v>21</v>
      </c>
      <c r="D48" s="92">
        <v>0</v>
      </c>
      <c r="N48"/>
    </row>
    <row r="49" spans="1:14">
      <c r="A49" t="b">
        <f t="shared" si="1"/>
        <v>0</v>
      </c>
      <c r="B49" s="169" t="s">
        <v>184</v>
      </c>
      <c r="C49" s="91" t="s">
        <v>21</v>
      </c>
      <c r="D49" s="93">
        <v>9.07</v>
      </c>
      <c r="N49"/>
    </row>
    <row r="50" spans="1:14">
      <c r="A50" t="b">
        <f t="shared" si="1"/>
        <v>0</v>
      </c>
      <c r="B50" s="169" t="s">
        <v>167</v>
      </c>
      <c r="C50" s="91" t="s">
        <v>21</v>
      </c>
      <c r="D50" s="93">
        <v>20</v>
      </c>
      <c r="N50"/>
    </row>
    <row r="51" spans="1:14">
      <c r="A51" t="b">
        <f t="shared" si="1"/>
        <v>0</v>
      </c>
      <c r="B51" s="169" t="s">
        <v>170</v>
      </c>
      <c r="C51" s="91" t="s">
        <v>21</v>
      </c>
      <c r="D51" s="93">
        <v>15</v>
      </c>
      <c r="N51"/>
    </row>
    <row r="52" spans="1:14">
      <c r="A52" t="b">
        <f t="shared" si="1"/>
        <v>0</v>
      </c>
      <c r="B52" s="169" t="s">
        <v>171</v>
      </c>
      <c r="C52" s="91" t="s">
        <v>21</v>
      </c>
      <c r="D52" s="93">
        <v>0</v>
      </c>
      <c r="N52"/>
    </row>
    <row r="53" spans="1:14">
      <c r="A53" t="b">
        <f t="shared" si="1"/>
        <v>0</v>
      </c>
      <c r="B53" s="91" t="s">
        <v>247</v>
      </c>
      <c r="C53" s="91" t="s">
        <v>19</v>
      </c>
      <c r="D53" s="93">
        <v>0</v>
      </c>
      <c r="N53"/>
    </row>
    <row r="54" spans="1:14">
      <c r="A54" t="b">
        <f t="shared" si="1"/>
        <v>0</v>
      </c>
      <c r="B54" s="91" t="s">
        <v>248</v>
      </c>
      <c r="C54" s="91" t="s">
        <v>24</v>
      </c>
      <c r="D54" s="93">
        <v>4</v>
      </c>
      <c r="N54"/>
    </row>
    <row r="55" spans="1:14">
      <c r="A55" s="157" t="b">
        <f t="shared" si="1"/>
        <v>0</v>
      </c>
      <c r="B55" s="123" t="s">
        <v>29</v>
      </c>
      <c r="C55" s="123" t="s">
        <v>15</v>
      </c>
      <c r="D55" s="124">
        <v>75</v>
      </c>
      <c r="N55"/>
    </row>
    <row r="56" spans="1:14">
      <c r="A56" s="157" t="b">
        <f t="shared" si="1"/>
        <v>0</v>
      </c>
      <c r="B56" s="123" t="s">
        <v>210</v>
      </c>
      <c r="C56" s="123" t="s">
        <v>209</v>
      </c>
      <c r="D56" s="124">
        <v>75</v>
      </c>
      <c r="N56"/>
    </row>
    <row r="57" spans="1:14">
      <c r="A57" s="156" t="b">
        <f t="shared" si="1"/>
        <v>0</v>
      </c>
      <c r="B57" s="173" t="s">
        <v>205</v>
      </c>
      <c r="C57" s="91" t="s">
        <v>21</v>
      </c>
      <c r="D57" s="93">
        <v>8150</v>
      </c>
      <c r="N57"/>
    </row>
    <row r="58" spans="1:14">
      <c r="A58" s="156" t="b">
        <f t="shared" si="1"/>
        <v>0</v>
      </c>
      <c r="B58" s="173" t="s">
        <v>214</v>
      </c>
      <c r="C58" s="91" t="s">
        <v>21</v>
      </c>
      <c r="D58" s="93">
        <v>18100</v>
      </c>
      <c r="N58"/>
    </row>
    <row r="59" spans="1:14">
      <c r="A59" s="156" t="b">
        <f t="shared" si="1"/>
        <v>0</v>
      </c>
      <c r="B59" s="173" t="s">
        <v>177</v>
      </c>
      <c r="C59" s="91" t="s">
        <v>178</v>
      </c>
      <c r="D59" s="93">
        <v>0</v>
      </c>
      <c r="N59"/>
    </row>
    <row r="60" spans="1:14">
      <c r="A60" t="b">
        <f t="shared" si="1"/>
        <v>0</v>
      </c>
      <c r="B60" s="169" t="s">
        <v>183</v>
      </c>
      <c r="C60" s="91" t="s">
        <v>21</v>
      </c>
      <c r="D60" s="93">
        <v>0</v>
      </c>
      <c r="N60"/>
    </row>
    <row r="61" spans="1:14">
      <c r="A61" t="b">
        <f t="shared" si="1"/>
        <v>0</v>
      </c>
      <c r="B61" s="91" t="s">
        <v>207</v>
      </c>
      <c r="C61" s="91" t="s">
        <v>21</v>
      </c>
      <c r="D61" s="93">
        <v>0</v>
      </c>
      <c r="N61"/>
    </row>
    <row r="62" spans="1:14">
      <c r="A62" t="b">
        <f t="shared" si="1"/>
        <v>0</v>
      </c>
      <c r="B62" s="172" t="s">
        <v>198</v>
      </c>
      <c r="C62" s="91" t="s">
        <v>21</v>
      </c>
      <c r="D62" s="93">
        <v>54.05</v>
      </c>
      <c r="N62"/>
    </row>
    <row r="63" spans="1:14">
      <c r="A63" s="156" t="b">
        <f t="shared" si="1"/>
        <v>0</v>
      </c>
      <c r="B63" s="173" t="s">
        <v>204</v>
      </c>
      <c r="C63" s="91" t="s">
        <v>24</v>
      </c>
      <c r="D63" s="93">
        <v>0</v>
      </c>
      <c r="N63"/>
    </row>
    <row r="64" spans="1:14">
      <c r="A64" s="156" t="b">
        <f t="shared" si="1"/>
        <v>0</v>
      </c>
      <c r="B64" s="173" t="s">
        <v>203</v>
      </c>
      <c r="C64" s="91" t="s">
        <v>21</v>
      </c>
      <c r="D64" s="93">
        <v>0</v>
      </c>
      <c r="N64"/>
    </row>
    <row r="65" spans="1:14">
      <c r="A65" s="157" t="b">
        <f t="shared" si="1"/>
        <v>0</v>
      </c>
      <c r="B65" s="123" t="s">
        <v>20</v>
      </c>
      <c r="C65" s="123" t="s">
        <v>15</v>
      </c>
      <c r="D65" s="124">
        <v>55</v>
      </c>
      <c r="N65"/>
    </row>
    <row r="66" spans="1:14">
      <c r="A66" t="b">
        <f t="shared" si="1"/>
        <v>0</v>
      </c>
      <c r="B66" s="169" t="s">
        <v>199</v>
      </c>
      <c r="C66" s="91" t="s">
        <v>21</v>
      </c>
      <c r="D66" s="93">
        <v>0</v>
      </c>
      <c r="N66"/>
    </row>
    <row r="67" spans="1:14">
      <c r="A67" t="b">
        <f t="shared" ref="A67:A98" si="2">($A$2=$B67)</f>
        <v>0</v>
      </c>
      <c r="B67" s="169" t="s">
        <v>166</v>
      </c>
      <c r="C67" s="91" t="s">
        <v>21</v>
      </c>
      <c r="D67" s="93">
        <v>0</v>
      </c>
      <c r="N67"/>
    </row>
    <row r="68" spans="1:14">
      <c r="A68" t="b">
        <f t="shared" si="2"/>
        <v>0</v>
      </c>
      <c r="B68" s="91" t="s">
        <v>165</v>
      </c>
      <c r="C68" s="91" t="s">
        <v>21</v>
      </c>
      <c r="D68" s="93">
        <v>35</v>
      </c>
      <c r="N68"/>
    </row>
    <row r="69" spans="1:14">
      <c r="A69" t="b">
        <f t="shared" si="2"/>
        <v>0</v>
      </c>
      <c r="B69" s="91" t="s">
        <v>249</v>
      </c>
      <c r="C69" s="91" t="s">
        <v>21</v>
      </c>
      <c r="D69" s="93">
        <v>45</v>
      </c>
      <c r="N69"/>
    </row>
    <row r="70" spans="1:14">
      <c r="A70" t="b">
        <f t="shared" si="2"/>
        <v>0</v>
      </c>
      <c r="B70" s="91" t="s">
        <v>168</v>
      </c>
      <c r="C70" s="91" t="s">
        <v>21</v>
      </c>
      <c r="D70" s="93">
        <v>0</v>
      </c>
      <c r="N70"/>
    </row>
    <row r="71" spans="1:14">
      <c r="A71" t="b">
        <f t="shared" si="2"/>
        <v>0</v>
      </c>
      <c r="B71" s="91" t="s">
        <v>250</v>
      </c>
      <c r="C71" s="91" t="s">
        <v>21</v>
      </c>
      <c r="D71" s="93">
        <v>0</v>
      </c>
      <c r="N71"/>
    </row>
    <row r="72" spans="1:14">
      <c r="A72" t="b">
        <f t="shared" si="2"/>
        <v>0</v>
      </c>
      <c r="B72" s="91" t="s">
        <v>192</v>
      </c>
      <c r="C72" s="91" t="s">
        <v>21</v>
      </c>
      <c r="D72" s="93">
        <v>0</v>
      </c>
      <c r="N72"/>
    </row>
    <row r="73" spans="1:14">
      <c r="A73" t="b">
        <f t="shared" si="2"/>
        <v>0</v>
      </c>
      <c r="B73" s="91" t="s">
        <v>191</v>
      </c>
      <c r="C73" s="91" t="s">
        <v>21</v>
      </c>
      <c r="D73" s="93">
        <v>0</v>
      </c>
      <c r="N73"/>
    </row>
    <row r="74" spans="1:14">
      <c r="A74" t="b">
        <f t="shared" si="2"/>
        <v>0</v>
      </c>
      <c r="B74" s="91" t="s">
        <v>251</v>
      </c>
      <c r="C74" s="91" t="s">
        <v>178</v>
      </c>
      <c r="D74" s="93">
        <v>0.75</v>
      </c>
      <c r="N74"/>
    </row>
    <row r="75" spans="1:14">
      <c r="A75" t="b">
        <f t="shared" si="2"/>
        <v>0</v>
      </c>
      <c r="B75" s="91" t="s">
        <v>33</v>
      </c>
      <c r="C75" s="91" t="s">
        <v>178</v>
      </c>
      <c r="D75" s="93">
        <v>0</v>
      </c>
      <c r="N75"/>
    </row>
    <row r="76" spans="1:14">
      <c r="A76" t="b">
        <f t="shared" si="2"/>
        <v>0</v>
      </c>
      <c r="B76" s="91" t="s">
        <v>195</v>
      </c>
      <c r="C76" s="91" t="s">
        <v>178</v>
      </c>
      <c r="D76" s="93">
        <v>0</v>
      </c>
      <c r="N76"/>
    </row>
    <row r="77" spans="1:14">
      <c r="A77" t="b">
        <f t="shared" si="2"/>
        <v>0</v>
      </c>
      <c r="B77" s="91" t="s">
        <v>194</v>
      </c>
      <c r="C77" s="91" t="s">
        <v>178</v>
      </c>
      <c r="D77" s="93">
        <v>8.5</v>
      </c>
      <c r="N77"/>
    </row>
    <row r="78" spans="1:14">
      <c r="A78" s="158" t="b">
        <f t="shared" si="2"/>
        <v>0</v>
      </c>
      <c r="B78" s="121" t="s">
        <v>45</v>
      </c>
      <c r="C78" s="121" t="s">
        <v>15</v>
      </c>
      <c r="D78" s="122">
        <v>81.55</v>
      </c>
      <c r="N78"/>
    </row>
    <row r="79" spans="1:14">
      <c r="A79" s="158" t="b">
        <f t="shared" si="2"/>
        <v>0</v>
      </c>
      <c r="B79" s="121" t="s">
        <v>44</v>
      </c>
      <c r="C79" s="121" t="s">
        <v>15</v>
      </c>
      <c r="D79" s="122">
        <v>116.55</v>
      </c>
      <c r="N79"/>
    </row>
    <row r="80" spans="1:14">
      <c r="A80" s="158" t="b">
        <f t="shared" si="2"/>
        <v>0</v>
      </c>
      <c r="B80" s="121" t="s">
        <v>43</v>
      </c>
      <c r="C80" s="121" t="s">
        <v>15</v>
      </c>
      <c r="D80" s="122">
        <v>130.94999999999999</v>
      </c>
      <c r="N80"/>
    </row>
    <row r="81" spans="1:14">
      <c r="A81" s="158" t="b">
        <f t="shared" si="2"/>
        <v>0</v>
      </c>
      <c r="B81" s="121" t="s">
        <v>42</v>
      </c>
      <c r="C81" s="121" t="s">
        <v>15</v>
      </c>
      <c r="D81" s="122">
        <v>157.75</v>
      </c>
      <c r="N81"/>
    </row>
    <row r="82" spans="1:14">
      <c r="A82" s="159" t="b">
        <f t="shared" si="2"/>
        <v>0</v>
      </c>
      <c r="B82" s="125" t="s">
        <v>36</v>
      </c>
      <c r="C82" s="125" t="s">
        <v>28</v>
      </c>
      <c r="D82" s="126">
        <v>100</v>
      </c>
      <c r="N82"/>
    </row>
    <row r="83" spans="1:14">
      <c r="A83" s="156" t="b">
        <f t="shared" si="2"/>
        <v>0</v>
      </c>
      <c r="B83" s="174" t="s">
        <v>196</v>
      </c>
      <c r="C83" s="91" t="s">
        <v>21</v>
      </c>
      <c r="D83" s="93">
        <v>150</v>
      </c>
      <c r="N83"/>
    </row>
    <row r="84" spans="1:14">
      <c r="A84" s="156" t="b">
        <f t="shared" si="2"/>
        <v>0</v>
      </c>
      <c r="B84" s="173" t="s">
        <v>173</v>
      </c>
      <c r="C84" s="91" t="s">
        <v>21</v>
      </c>
      <c r="D84" s="93">
        <v>0</v>
      </c>
      <c r="N84"/>
    </row>
    <row r="85" spans="1:14">
      <c r="A85" t="b">
        <f t="shared" si="2"/>
        <v>0</v>
      </c>
      <c r="B85" s="91" t="s">
        <v>55</v>
      </c>
      <c r="C85" s="91" t="s">
        <v>25</v>
      </c>
      <c r="D85" s="93">
        <v>0</v>
      </c>
      <c r="N85"/>
    </row>
    <row r="86" spans="1:14">
      <c r="A86" t="b">
        <f t="shared" si="2"/>
        <v>0</v>
      </c>
      <c r="B86" s="91" t="s">
        <v>56</v>
      </c>
      <c r="C86" s="91" t="s">
        <v>25</v>
      </c>
      <c r="D86" s="93">
        <v>0</v>
      </c>
      <c r="N86"/>
    </row>
    <row r="87" spans="1:14">
      <c r="A87" t="b">
        <f t="shared" si="2"/>
        <v>0</v>
      </c>
      <c r="B87" s="91" t="s">
        <v>57</v>
      </c>
      <c r="C87" s="91" t="s">
        <v>25</v>
      </c>
      <c r="D87" s="93">
        <v>8.85</v>
      </c>
      <c r="N87"/>
    </row>
    <row r="88" spans="1:14">
      <c r="A88" t="b">
        <f t="shared" si="2"/>
        <v>0</v>
      </c>
      <c r="B88" s="91" t="s">
        <v>252</v>
      </c>
      <c r="C88" s="91" t="s">
        <v>25</v>
      </c>
      <c r="D88" s="93">
        <v>11.85</v>
      </c>
      <c r="N88"/>
    </row>
    <row r="89" spans="1:14">
      <c r="A89" t="b">
        <f t="shared" si="2"/>
        <v>0</v>
      </c>
      <c r="B89" s="91" t="s">
        <v>54</v>
      </c>
      <c r="C89" s="91" t="s">
        <v>25</v>
      </c>
      <c r="D89" s="93">
        <v>0</v>
      </c>
      <c r="N89"/>
    </row>
    <row r="90" spans="1:14">
      <c r="A90" t="b">
        <f t="shared" si="2"/>
        <v>0</v>
      </c>
      <c r="B90" s="91" t="s">
        <v>253</v>
      </c>
      <c r="C90" s="91" t="s">
        <v>25</v>
      </c>
      <c r="D90" s="93">
        <v>11.85</v>
      </c>
      <c r="N90"/>
    </row>
    <row r="91" spans="1:14">
      <c r="A91" t="b">
        <f t="shared" si="2"/>
        <v>0</v>
      </c>
      <c r="B91" s="91" t="s">
        <v>254</v>
      </c>
      <c r="C91" s="91" t="s">
        <v>25</v>
      </c>
      <c r="D91" s="93">
        <v>13.85</v>
      </c>
      <c r="N91"/>
    </row>
    <row r="92" spans="1:14">
      <c r="A92" t="b">
        <f t="shared" si="2"/>
        <v>0</v>
      </c>
      <c r="B92" s="91" t="s">
        <v>65</v>
      </c>
      <c r="C92" s="91" t="s">
        <v>25</v>
      </c>
      <c r="D92" s="93">
        <v>0</v>
      </c>
      <c r="N92"/>
    </row>
    <row r="93" spans="1:14">
      <c r="A93" s="158" t="b">
        <f t="shared" si="2"/>
        <v>0</v>
      </c>
      <c r="B93" s="121" t="s">
        <v>51</v>
      </c>
      <c r="C93" s="121" t="s">
        <v>15</v>
      </c>
      <c r="D93" s="122">
        <v>25</v>
      </c>
      <c r="N93"/>
    </row>
    <row r="94" spans="1:14">
      <c r="A94" s="157" t="b">
        <f t="shared" si="2"/>
        <v>0</v>
      </c>
      <c r="B94" s="123" t="s">
        <v>34</v>
      </c>
      <c r="C94" s="123" t="s">
        <v>15</v>
      </c>
      <c r="D94" s="124">
        <v>75</v>
      </c>
      <c r="N94"/>
    </row>
    <row r="95" spans="1:14">
      <c r="A95" t="b">
        <f t="shared" si="2"/>
        <v>0</v>
      </c>
      <c r="B95" s="91" t="s">
        <v>206</v>
      </c>
      <c r="C95" s="91" t="s">
        <v>21</v>
      </c>
      <c r="D95" s="92">
        <v>0</v>
      </c>
      <c r="N95"/>
    </row>
    <row r="96" spans="1:14">
      <c r="A96" t="b">
        <f t="shared" si="2"/>
        <v>0</v>
      </c>
      <c r="B96" s="91" t="s">
        <v>315</v>
      </c>
      <c r="C96" s="91" t="s">
        <v>16</v>
      </c>
      <c r="D96" s="247">
        <v>0.05</v>
      </c>
      <c r="N96"/>
    </row>
    <row r="97" spans="1:14">
      <c r="A97" t="b">
        <f t="shared" si="2"/>
        <v>0</v>
      </c>
      <c r="B97" s="91" t="s">
        <v>255</v>
      </c>
      <c r="C97" s="91" t="s">
        <v>21</v>
      </c>
      <c r="D97" s="92">
        <v>350</v>
      </c>
      <c r="N97"/>
    </row>
    <row r="98" spans="1:14">
      <c r="A98" t="b">
        <f t="shared" si="2"/>
        <v>0</v>
      </c>
      <c r="B98" s="91" t="s">
        <v>82</v>
      </c>
      <c r="C98" s="91" t="s">
        <v>21</v>
      </c>
      <c r="D98" s="93">
        <v>0</v>
      </c>
      <c r="N98"/>
    </row>
    <row r="99" spans="1:14">
      <c r="A99" t="b">
        <f t="shared" ref="A99:A130" si="3">($A$2=$B99)</f>
        <v>0</v>
      </c>
      <c r="B99" s="91" t="s">
        <v>187</v>
      </c>
      <c r="C99" s="91" t="s">
        <v>21</v>
      </c>
      <c r="D99" s="93">
        <v>16.829999999999998</v>
      </c>
      <c r="N99"/>
    </row>
    <row r="100" spans="1:14">
      <c r="A100" t="b">
        <f t="shared" si="3"/>
        <v>0</v>
      </c>
      <c r="B100" s="91" t="s">
        <v>186</v>
      </c>
      <c r="C100" s="91" t="s">
        <v>21</v>
      </c>
      <c r="D100" s="93">
        <v>0</v>
      </c>
      <c r="N100"/>
    </row>
    <row r="101" spans="1:14">
      <c r="A101" t="b">
        <f t="shared" si="3"/>
        <v>0</v>
      </c>
      <c r="B101" s="91" t="s">
        <v>124</v>
      </c>
      <c r="C101" s="91" t="s">
        <v>21</v>
      </c>
      <c r="D101" s="93">
        <v>0</v>
      </c>
      <c r="N101"/>
    </row>
    <row r="102" spans="1:14">
      <c r="A102" t="b">
        <f t="shared" si="3"/>
        <v>0</v>
      </c>
      <c r="B102" s="91" t="s">
        <v>125</v>
      </c>
      <c r="C102" s="91" t="s">
        <v>21</v>
      </c>
      <c r="D102" s="93">
        <v>0</v>
      </c>
      <c r="N102"/>
    </row>
    <row r="103" spans="1:14">
      <c r="A103" t="b">
        <f t="shared" si="3"/>
        <v>0</v>
      </c>
      <c r="B103" s="91" t="s">
        <v>126</v>
      </c>
      <c r="C103" s="91" t="s">
        <v>21</v>
      </c>
      <c r="D103" s="93">
        <v>0</v>
      </c>
      <c r="N103"/>
    </row>
    <row r="104" spans="1:14">
      <c r="A104" t="b">
        <f t="shared" si="3"/>
        <v>0</v>
      </c>
      <c r="B104" s="91" t="s">
        <v>127</v>
      </c>
      <c r="C104" s="91" t="s">
        <v>21</v>
      </c>
      <c r="D104" s="93">
        <v>0</v>
      </c>
      <c r="N104"/>
    </row>
    <row r="105" spans="1:14">
      <c r="A105" t="b">
        <f t="shared" si="3"/>
        <v>0</v>
      </c>
      <c r="B105" s="91" t="s">
        <v>128</v>
      </c>
      <c r="C105" s="91" t="s">
        <v>21</v>
      </c>
      <c r="D105" s="93">
        <v>0</v>
      </c>
      <c r="N105"/>
    </row>
    <row r="106" spans="1:14">
      <c r="A106" t="b">
        <f t="shared" si="3"/>
        <v>0</v>
      </c>
      <c r="B106" s="91" t="s">
        <v>129</v>
      </c>
      <c r="C106" s="91" t="s">
        <v>21</v>
      </c>
      <c r="D106" s="93">
        <v>0</v>
      </c>
      <c r="N106"/>
    </row>
    <row r="107" spans="1:14">
      <c r="A107" t="b">
        <f t="shared" si="3"/>
        <v>0</v>
      </c>
      <c r="B107" s="91" t="s">
        <v>216</v>
      </c>
      <c r="C107" s="91" t="s">
        <v>21</v>
      </c>
      <c r="D107" s="93">
        <v>669</v>
      </c>
      <c r="N107"/>
    </row>
    <row r="108" spans="1:14">
      <c r="A108" t="b">
        <f t="shared" si="3"/>
        <v>0</v>
      </c>
      <c r="B108" s="91" t="s">
        <v>217</v>
      </c>
      <c r="C108" s="91" t="s">
        <v>21</v>
      </c>
      <c r="D108" s="93">
        <v>891</v>
      </c>
      <c r="N108"/>
    </row>
    <row r="109" spans="1:14">
      <c r="A109" t="b">
        <f t="shared" si="3"/>
        <v>0</v>
      </c>
      <c r="B109" s="91" t="s">
        <v>218</v>
      </c>
      <c r="C109" s="91" t="s">
        <v>21</v>
      </c>
      <c r="D109" s="93">
        <v>990</v>
      </c>
      <c r="N109"/>
    </row>
    <row r="110" spans="1:14">
      <c r="A110" t="b">
        <f t="shared" si="3"/>
        <v>0</v>
      </c>
      <c r="B110" s="91" t="s">
        <v>219</v>
      </c>
      <c r="C110" s="91" t="s">
        <v>21</v>
      </c>
      <c r="D110" s="93">
        <v>788</v>
      </c>
      <c r="N110"/>
    </row>
    <row r="111" spans="1:14">
      <c r="A111" t="b">
        <f t="shared" si="3"/>
        <v>0</v>
      </c>
      <c r="B111" s="91" t="s">
        <v>220</v>
      </c>
      <c r="C111" s="91" t="s">
        <v>21</v>
      </c>
      <c r="D111" s="93">
        <v>788</v>
      </c>
      <c r="N111"/>
    </row>
    <row r="112" spans="1:14">
      <c r="A112" t="b">
        <f t="shared" si="3"/>
        <v>0</v>
      </c>
      <c r="B112" s="91" t="s">
        <v>221</v>
      </c>
      <c r="C112" s="91" t="s">
        <v>21</v>
      </c>
      <c r="D112" s="93">
        <v>757</v>
      </c>
      <c r="N112"/>
    </row>
    <row r="113" spans="1:14">
      <c r="A113" s="158" t="b">
        <f t="shared" si="3"/>
        <v>0</v>
      </c>
      <c r="B113" s="121" t="s">
        <v>48</v>
      </c>
      <c r="C113" s="121" t="s">
        <v>15</v>
      </c>
      <c r="D113" s="122">
        <v>97.65</v>
      </c>
      <c r="N113"/>
    </row>
    <row r="114" spans="1:14">
      <c r="A114" s="158" t="b">
        <f t="shared" si="3"/>
        <v>0</v>
      </c>
      <c r="B114" s="121" t="s">
        <v>88</v>
      </c>
      <c r="C114" s="121" t="s">
        <v>89</v>
      </c>
      <c r="D114" s="122">
        <v>500</v>
      </c>
      <c r="N114"/>
    </row>
    <row r="115" spans="1:14">
      <c r="A115" t="b">
        <f t="shared" si="3"/>
        <v>0</v>
      </c>
      <c r="B115" s="91" t="s">
        <v>256</v>
      </c>
      <c r="C115" s="91" t="s">
        <v>25</v>
      </c>
      <c r="D115" s="93">
        <v>8.85</v>
      </c>
      <c r="N115"/>
    </row>
    <row r="116" spans="1:14">
      <c r="A116" t="b">
        <f t="shared" si="3"/>
        <v>0</v>
      </c>
      <c r="B116" s="91" t="s">
        <v>60</v>
      </c>
      <c r="C116" s="91" t="s">
        <v>25</v>
      </c>
      <c r="D116" s="93">
        <v>0</v>
      </c>
      <c r="N116"/>
    </row>
    <row r="117" spans="1:14">
      <c r="A117" t="b">
        <f t="shared" si="3"/>
        <v>0</v>
      </c>
      <c r="B117" s="94" t="s">
        <v>61</v>
      </c>
      <c r="C117" s="91" t="s">
        <v>25</v>
      </c>
      <c r="D117" s="93">
        <v>0</v>
      </c>
      <c r="N117"/>
    </row>
    <row r="118" spans="1:14">
      <c r="A118" t="b">
        <f t="shared" si="3"/>
        <v>0</v>
      </c>
      <c r="B118" s="94" t="s">
        <v>62</v>
      </c>
      <c r="C118" s="91" t="s">
        <v>25</v>
      </c>
      <c r="D118" s="93">
        <v>0</v>
      </c>
      <c r="N118"/>
    </row>
    <row r="119" spans="1:14">
      <c r="A119" t="b">
        <f t="shared" si="3"/>
        <v>0</v>
      </c>
      <c r="B119" s="91" t="s">
        <v>257</v>
      </c>
      <c r="C119" s="91" t="s">
        <v>21</v>
      </c>
      <c r="D119" s="93">
        <v>0</v>
      </c>
      <c r="N119"/>
    </row>
    <row r="120" spans="1:14">
      <c r="A120" t="b">
        <f t="shared" si="3"/>
        <v>0</v>
      </c>
      <c r="B120" s="91" t="s">
        <v>258</v>
      </c>
      <c r="C120" s="91" t="s">
        <v>21</v>
      </c>
      <c r="D120" s="93">
        <v>103.87</v>
      </c>
      <c r="N120"/>
    </row>
    <row r="121" spans="1:14">
      <c r="A121" t="b">
        <f t="shared" si="3"/>
        <v>0</v>
      </c>
      <c r="B121" s="91" t="s">
        <v>174</v>
      </c>
      <c r="C121" s="91" t="s">
        <v>21</v>
      </c>
      <c r="D121" s="93">
        <v>1000</v>
      </c>
      <c r="N121"/>
    </row>
    <row r="122" spans="1:14">
      <c r="A122" t="b">
        <f t="shared" si="3"/>
        <v>0</v>
      </c>
      <c r="B122" s="91" t="s">
        <v>179</v>
      </c>
      <c r="C122" s="91" t="s">
        <v>21</v>
      </c>
      <c r="D122" s="93">
        <v>21155</v>
      </c>
      <c r="N122"/>
    </row>
    <row r="123" spans="1:14">
      <c r="A123" s="156" t="b">
        <f t="shared" si="3"/>
        <v>0</v>
      </c>
      <c r="B123" s="173" t="s">
        <v>213</v>
      </c>
      <c r="C123" s="91" t="s">
        <v>21</v>
      </c>
      <c r="D123" s="93">
        <v>4200</v>
      </c>
      <c r="N123"/>
    </row>
    <row r="124" spans="1:14">
      <c r="A124" s="156" t="b">
        <f t="shared" si="3"/>
        <v>0</v>
      </c>
      <c r="B124" s="173" t="s">
        <v>172</v>
      </c>
      <c r="C124" s="91" t="s">
        <v>21</v>
      </c>
      <c r="D124" s="93">
        <v>8500</v>
      </c>
      <c r="N124"/>
    </row>
    <row r="125" spans="1:14">
      <c r="A125" t="b">
        <f t="shared" si="3"/>
        <v>0</v>
      </c>
      <c r="B125" s="91" t="s">
        <v>259</v>
      </c>
      <c r="C125" s="91" t="s">
        <v>21</v>
      </c>
      <c r="D125" s="93">
        <v>0</v>
      </c>
      <c r="N125"/>
    </row>
    <row r="126" spans="1:14">
      <c r="A126" t="b">
        <f t="shared" si="3"/>
        <v>0</v>
      </c>
      <c r="B126" s="91" t="s">
        <v>260</v>
      </c>
      <c r="C126" s="91" t="s">
        <v>21</v>
      </c>
      <c r="D126" s="93">
        <v>0</v>
      </c>
      <c r="N126"/>
    </row>
    <row r="127" spans="1:14">
      <c r="A127" t="b">
        <f t="shared" si="3"/>
        <v>0</v>
      </c>
      <c r="B127" s="91" t="s">
        <v>261</v>
      </c>
      <c r="C127" s="91" t="s">
        <v>21</v>
      </c>
      <c r="D127" s="93">
        <v>0</v>
      </c>
      <c r="N127"/>
    </row>
    <row r="128" spans="1:14">
      <c r="A128" t="b">
        <f t="shared" si="3"/>
        <v>0</v>
      </c>
      <c r="B128" s="91" t="s">
        <v>77</v>
      </c>
      <c r="C128" s="91" t="s">
        <v>21</v>
      </c>
      <c r="D128" s="93">
        <v>0</v>
      </c>
      <c r="N128"/>
    </row>
    <row r="129" spans="1:14">
      <c r="A129" t="b">
        <f t="shared" si="3"/>
        <v>0</v>
      </c>
      <c r="B129" s="91" t="s">
        <v>68</v>
      </c>
      <c r="C129" s="91" t="s">
        <v>21</v>
      </c>
      <c r="D129" s="93">
        <v>0</v>
      </c>
      <c r="N129"/>
    </row>
    <row r="130" spans="1:14">
      <c r="A130" t="b">
        <f t="shared" si="3"/>
        <v>0</v>
      </c>
      <c r="B130" s="91" t="s">
        <v>185</v>
      </c>
      <c r="C130" s="91" t="s">
        <v>21</v>
      </c>
      <c r="D130" s="93">
        <v>50.48</v>
      </c>
      <c r="N130"/>
    </row>
    <row r="131" spans="1:14">
      <c r="A131" s="157" t="b">
        <f t="shared" ref="A131:A162" si="4">($A$2=$B131)</f>
        <v>0</v>
      </c>
      <c r="B131" s="123" t="s">
        <v>17</v>
      </c>
      <c r="C131" s="123" t="s">
        <v>15</v>
      </c>
      <c r="D131" s="124">
        <v>70</v>
      </c>
      <c r="N131"/>
    </row>
    <row r="132" spans="1:14">
      <c r="A132" t="b">
        <f t="shared" si="4"/>
        <v>0</v>
      </c>
      <c r="B132" s="91" t="s">
        <v>59</v>
      </c>
      <c r="C132" s="91" t="s">
        <v>19</v>
      </c>
      <c r="D132" s="93">
        <v>0</v>
      </c>
      <c r="N132"/>
    </row>
    <row r="133" spans="1:14">
      <c r="A133" t="b">
        <f t="shared" si="4"/>
        <v>0</v>
      </c>
      <c r="B133" s="91" t="s">
        <v>63</v>
      </c>
      <c r="C133" s="91" t="s">
        <v>19</v>
      </c>
      <c r="D133" s="93">
        <v>0</v>
      </c>
      <c r="N133"/>
    </row>
    <row r="134" spans="1:14">
      <c r="A134" t="b">
        <f t="shared" si="4"/>
        <v>0</v>
      </c>
      <c r="B134" s="91" t="s">
        <v>32</v>
      </c>
      <c r="C134" s="91" t="s">
        <v>19</v>
      </c>
      <c r="D134" s="93">
        <v>0</v>
      </c>
      <c r="N134"/>
    </row>
    <row r="135" spans="1:14">
      <c r="A135" t="b">
        <f t="shared" si="4"/>
        <v>0</v>
      </c>
      <c r="B135" s="91" t="s">
        <v>262</v>
      </c>
      <c r="C135" s="91" t="s">
        <v>21</v>
      </c>
      <c r="D135" s="93">
        <v>12.79</v>
      </c>
      <c r="N135"/>
    </row>
    <row r="136" spans="1:14">
      <c r="A136" t="b">
        <f t="shared" si="4"/>
        <v>0</v>
      </c>
      <c r="B136" s="91" t="s">
        <v>64</v>
      </c>
      <c r="C136" s="91" t="s">
        <v>19</v>
      </c>
      <c r="D136" s="93">
        <v>0</v>
      </c>
      <c r="N136"/>
    </row>
    <row r="137" spans="1:14">
      <c r="A137" s="158" t="b">
        <f t="shared" si="4"/>
        <v>0</v>
      </c>
      <c r="B137" s="121" t="s">
        <v>87</v>
      </c>
      <c r="C137" s="121" t="s">
        <v>15</v>
      </c>
      <c r="D137" s="127">
        <v>125</v>
      </c>
      <c r="N137"/>
    </row>
    <row r="138" spans="1:14">
      <c r="A138" s="158" t="b">
        <f t="shared" si="4"/>
        <v>0</v>
      </c>
      <c r="B138" s="121" t="s">
        <v>181</v>
      </c>
      <c r="C138" s="121" t="s">
        <v>15</v>
      </c>
      <c r="D138" s="127">
        <v>125</v>
      </c>
      <c r="N138"/>
    </row>
    <row r="139" spans="1:14">
      <c r="A139" t="b">
        <f t="shared" si="4"/>
        <v>0</v>
      </c>
      <c r="B139" s="91" t="s">
        <v>215</v>
      </c>
      <c r="C139" s="91" t="s">
        <v>21</v>
      </c>
      <c r="D139" s="92">
        <v>1200</v>
      </c>
      <c r="N139"/>
    </row>
    <row r="140" spans="1:14">
      <c r="A140" s="158" t="b">
        <f t="shared" si="4"/>
        <v>0</v>
      </c>
      <c r="B140" s="121" t="s">
        <v>83</v>
      </c>
      <c r="C140" s="121" t="s">
        <v>15</v>
      </c>
      <c r="D140" s="127">
        <v>125</v>
      </c>
      <c r="N140"/>
    </row>
    <row r="141" spans="1:14">
      <c r="A141" s="158" t="b">
        <f t="shared" si="4"/>
        <v>0</v>
      </c>
      <c r="B141" s="121" t="s">
        <v>84</v>
      </c>
      <c r="C141" s="121" t="s">
        <v>15</v>
      </c>
      <c r="D141" s="127">
        <v>125</v>
      </c>
      <c r="N141"/>
    </row>
    <row r="142" spans="1:14">
      <c r="A142" s="158" t="b">
        <f t="shared" si="4"/>
        <v>0</v>
      </c>
      <c r="B142" s="121" t="s">
        <v>85</v>
      </c>
      <c r="C142" s="121" t="s">
        <v>15</v>
      </c>
      <c r="D142" s="127">
        <v>125</v>
      </c>
      <c r="N142"/>
    </row>
    <row r="143" spans="1:14">
      <c r="A143" s="158" t="b">
        <f t="shared" si="4"/>
        <v>0</v>
      </c>
      <c r="B143" s="121" t="s">
        <v>86</v>
      </c>
      <c r="C143" s="121" t="s">
        <v>15</v>
      </c>
      <c r="D143" s="127">
        <v>125</v>
      </c>
      <c r="N143"/>
    </row>
    <row r="144" spans="1:14">
      <c r="A144" t="b">
        <f t="shared" si="4"/>
        <v>0</v>
      </c>
      <c r="B144" s="175" t="s">
        <v>176</v>
      </c>
      <c r="C144" s="91" t="s">
        <v>15</v>
      </c>
      <c r="D144" s="93">
        <v>0</v>
      </c>
      <c r="N144"/>
    </row>
    <row r="145" spans="1:14">
      <c r="A145" t="b">
        <f t="shared" si="4"/>
        <v>0</v>
      </c>
      <c r="B145" s="175" t="s">
        <v>263</v>
      </c>
      <c r="C145" s="91" t="s">
        <v>21</v>
      </c>
      <c r="D145" s="93">
        <v>52</v>
      </c>
      <c r="N145"/>
    </row>
    <row r="146" spans="1:14">
      <c r="A146" t="b">
        <f t="shared" si="4"/>
        <v>0</v>
      </c>
      <c r="B146" s="175" t="s">
        <v>188</v>
      </c>
      <c r="C146" s="91" t="s">
        <v>21</v>
      </c>
      <c r="D146" s="93">
        <v>7.43</v>
      </c>
      <c r="N146"/>
    </row>
    <row r="147" spans="1:14">
      <c r="A147" t="b">
        <f t="shared" si="4"/>
        <v>0</v>
      </c>
      <c r="B147" s="175" t="s">
        <v>189</v>
      </c>
      <c r="C147" s="91" t="s">
        <v>21</v>
      </c>
      <c r="D147" s="93">
        <v>11.35</v>
      </c>
      <c r="N147"/>
    </row>
    <row r="148" spans="1:14">
      <c r="A148" t="b">
        <f t="shared" si="4"/>
        <v>0</v>
      </c>
      <c r="B148" s="91" t="s">
        <v>58</v>
      </c>
      <c r="C148" s="91" t="s">
        <v>25</v>
      </c>
      <c r="D148" s="93">
        <v>0</v>
      </c>
      <c r="N148"/>
    </row>
    <row r="149" spans="1:14">
      <c r="A149" t="b">
        <f t="shared" si="4"/>
        <v>0</v>
      </c>
      <c r="B149" s="175" t="s">
        <v>108</v>
      </c>
      <c r="C149" s="91" t="s">
        <v>24</v>
      </c>
      <c r="D149" s="93">
        <v>0</v>
      </c>
      <c r="N149"/>
    </row>
    <row r="150" spans="1:14">
      <c r="A150" t="b">
        <f t="shared" si="4"/>
        <v>0</v>
      </c>
      <c r="B150" s="175" t="s">
        <v>120</v>
      </c>
      <c r="C150" s="91" t="s">
        <v>24</v>
      </c>
      <c r="D150" s="93">
        <v>0</v>
      </c>
      <c r="N150"/>
    </row>
    <row r="151" spans="1:14">
      <c r="A151" t="b">
        <f t="shared" si="4"/>
        <v>0</v>
      </c>
      <c r="B151" s="175" t="s">
        <v>109</v>
      </c>
      <c r="C151" s="91" t="s">
        <v>24</v>
      </c>
      <c r="D151" s="93">
        <v>0</v>
      </c>
      <c r="N151"/>
    </row>
    <row r="152" spans="1:14">
      <c r="A152" t="b">
        <f t="shared" si="4"/>
        <v>0</v>
      </c>
      <c r="B152" s="175" t="s">
        <v>121</v>
      </c>
      <c r="C152" s="91" t="s">
        <v>24</v>
      </c>
      <c r="D152" s="93">
        <v>0</v>
      </c>
      <c r="N152"/>
    </row>
    <row r="153" spans="1:14">
      <c r="A153" t="b">
        <f t="shared" si="4"/>
        <v>0</v>
      </c>
      <c r="B153" s="175" t="s">
        <v>110</v>
      </c>
      <c r="C153" s="91" t="s">
        <v>21</v>
      </c>
      <c r="D153" s="93">
        <v>0</v>
      </c>
      <c r="N153"/>
    </row>
    <row r="154" spans="1:14">
      <c r="A154" t="b">
        <f t="shared" si="4"/>
        <v>0</v>
      </c>
      <c r="B154" s="175" t="s">
        <v>122</v>
      </c>
      <c r="C154" s="91" t="s">
        <v>24</v>
      </c>
      <c r="D154" s="93">
        <v>0</v>
      </c>
      <c r="N154"/>
    </row>
    <row r="155" spans="1:14">
      <c r="A155" t="b">
        <f t="shared" si="4"/>
        <v>0</v>
      </c>
      <c r="B155" s="175" t="s">
        <v>111</v>
      </c>
      <c r="C155" s="91" t="s">
        <v>21</v>
      </c>
      <c r="D155" s="93">
        <v>0</v>
      </c>
      <c r="N155"/>
    </row>
    <row r="156" spans="1:14">
      <c r="A156" t="b">
        <f t="shared" si="4"/>
        <v>0</v>
      </c>
      <c r="B156" s="175" t="s">
        <v>123</v>
      </c>
      <c r="C156" s="91" t="s">
        <v>24</v>
      </c>
      <c r="D156" s="93">
        <v>0</v>
      </c>
      <c r="N156"/>
    </row>
    <row r="157" spans="1:14">
      <c r="A157" t="b">
        <f t="shared" si="4"/>
        <v>0</v>
      </c>
      <c r="B157" s="175" t="s">
        <v>101</v>
      </c>
      <c r="C157" s="91" t="s">
        <v>21</v>
      </c>
      <c r="D157" s="92">
        <v>0</v>
      </c>
      <c r="N157"/>
    </row>
    <row r="158" spans="1:14">
      <c r="A158" t="b">
        <f t="shared" si="4"/>
        <v>0</v>
      </c>
      <c r="B158" s="175" t="s">
        <v>112</v>
      </c>
      <c r="C158" s="91" t="s">
        <v>21</v>
      </c>
      <c r="D158" s="93">
        <v>0</v>
      </c>
      <c r="N158"/>
    </row>
    <row r="159" spans="1:14">
      <c r="A159" t="b">
        <f t="shared" si="4"/>
        <v>0</v>
      </c>
      <c r="B159" s="175" t="s">
        <v>100</v>
      </c>
      <c r="C159" s="91" t="s">
        <v>24</v>
      </c>
      <c r="D159" s="93">
        <v>0</v>
      </c>
    </row>
    <row r="160" spans="1:14">
      <c r="A160" t="b">
        <f t="shared" si="4"/>
        <v>0</v>
      </c>
      <c r="B160" s="175" t="s">
        <v>113</v>
      </c>
      <c r="C160" s="91" t="s">
        <v>21</v>
      </c>
      <c r="D160" s="93">
        <v>0</v>
      </c>
    </row>
    <row r="161" spans="1:4">
      <c r="A161" t="b">
        <f t="shared" si="4"/>
        <v>0</v>
      </c>
      <c r="B161" s="175" t="s">
        <v>102</v>
      </c>
      <c r="C161" s="91" t="s">
        <v>21</v>
      </c>
      <c r="D161" s="93">
        <v>0</v>
      </c>
    </row>
    <row r="162" spans="1:4">
      <c r="A162" t="b">
        <f t="shared" si="4"/>
        <v>0</v>
      </c>
      <c r="B162" s="175" t="s">
        <v>114</v>
      </c>
      <c r="C162" s="91" t="s">
        <v>21</v>
      </c>
      <c r="D162" s="93">
        <v>0</v>
      </c>
    </row>
    <row r="163" spans="1:4">
      <c r="A163" t="b">
        <f t="shared" ref="A163:A184" si="5">($A$2=$B163)</f>
        <v>0</v>
      </c>
      <c r="B163" s="175" t="s">
        <v>103</v>
      </c>
      <c r="C163" s="91" t="s">
        <v>21</v>
      </c>
      <c r="D163" s="93">
        <v>0</v>
      </c>
    </row>
    <row r="164" spans="1:4">
      <c r="A164" t="b">
        <f t="shared" si="5"/>
        <v>0</v>
      </c>
      <c r="B164" s="175" t="s">
        <v>115</v>
      </c>
      <c r="C164" s="91" t="s">
        <v>21</v>
      </c>
      <c r="D164" s="93">
        <v>0</v>
      </c>
    </row>
    <row r="165" spans="1:4">
      <c r="A165" t="b">
        <f t="shared" si="5"/>
        <v>0</v>
      </c>
      <c r="B165" s="175" t="s">
        <v>104</v>
      </c>
      <c r="C165" s="91" t="s">
        <v>21</v>
      </c>
      <c r="D165" s="93">
        <v>0</v>
      </c>
    </row>
    <row r="166" spans="1:4">
      <c r="A166" t="b">
        <f t="shared" si="5"/>
        <v>0</v>
      </c>
      <c r="B166" s="175" t="s">
        <v>116</v>
      </c>
      <c r="C166" s="91" t="s">
        <v>21</v>
      </c>
      <c r="D166" s="93">
        <v>0</v>
      </c>
    </row>
    <row r="167" spans="1:4">
      <c r="A167" t="b">
        <f t="shared" si="5"/>
        <v>0</v>
      </c>
      <c r="B167" s="175" t="s">
        <v>105</v>
      </c>
      <c r="C167" s="91" t="s">
        <v>21</v>
      </c>
      <c r="D167" s="93">
        <v>0</v>
      </c>
    </row>
    <row r="168" spans="1:4">
      <c r="A168" t="b">
        <f t="shared" si="5"/>
        <v>0</v>
      </c>
      <c r="B168" s="175" t="s">
        <v>117</v>
      </c>
      <c r="C168" s="91" t="s">
        <v>24</v>
      </c>
      <c r="D168" s="93">
        <v>0</v>
      </c>
    </row>
    <row r="169" spans="1:4">
      <c r="A169" t="b">
        <f t="shared" si="5"/>
        <v>0</v>
      </c>
      <c r="B169" s="175" t="s">
        <v>106</v>
      </c>
      <c r="C169" s="91" t="s">
        <v>21</v>
      </c>
      <c r="D169" s="93">
        <v>0</v>
      </c>
    </row>
    <row r="170" spans="1:4">
      <c r="A170" t="b">
        <f t="shared" si="5"/>
        <v>0</v>
      </c>
      <c r="B170" s="175" t="s">
        <v>118</v>
      </c>
      <c r="C170" s="91" t="s">
        <v>24</v>
      </c>
      <c r="D170" s="93">
        <v>0</v>
      </c>
    </row>
    <row r="171" spans="1:4">
      <c r="A171" t="b">
        <f t="shared" si="5"/>
        <v>0</v>
      </c>
      <c r="B171" s="175" t="s">
        <v>107</v>
      </c>
      <c r="C171" s="91" t="s">
        <v>21</v>
      </c>
      <c r="D171" s="93">
        <v>0</v>
      </c>
    </row>
    <row r="172" spans="1:4">
      <c r="A172" t="b">
        <f t="shared" si="5"/>
        <v>0</v>
      </c>
      <c r="B172" s="175" t="s">
        <v>119</v>
      </c>
      <c r="C172" s="91" t="s">
        <v>24</v>
      </c>
      <c r="D172" s="93">
        <v>0</v>
      </c>
    </row>
    <row r="173" spans="1:4">
      <c r="A173" t="b">
        <f t="shared" si="5"/>
        <v>0</v>
      </c>
      <c r="B173" s="91" t="s">
        <v>264</v>
      </c>
      <c r="C173" s="91" t="s">
        <v>265</v>
      </c>
      <c r="D173" s="93">
        <v>0</v>
      </c>
    </row>
    <row r="174" spans="1:4">
      <c r="A174" t="b">
        <f t="shared" si="5"/>
        <v>0</v>
      </c>
      <c r="B174" s="91" t="s">
        <v>266</v>
      </c>
      <c r="C174" s="91" t="s">
        <v>265</v>
      </c>
      <c r="D174" s="93">
        <v>13.98</v>
      </c>
    </row>
    <row r="175" spans="1:4">
      <c r="A175" t="b">
        <f t="shared" si="5"/>
        <v>0</v>
      </c>
      <c r="B175" s="91" t="s">
        <v>90</v>
      </c>
      <c r="C175" s="91" t="s">
        <v>24</v>
      </c>
      <c r="D175" s="93">
        <v>0</v>
      </c>
    </row>
    <row r="176" spans="1:4">
      <c r="A176" t="b">
        <f t="shared" si="5"/>
        <v>0</v>
      </c>
      <c r="B176" s="91" t="s">
        <v>180</v>
      </c>
      <c r="C176" s="91" t="s">
        <v>24</v>
      </c>
      <c r="D176" s="93">
        <v>4.4000000000000004</v>
      </c>
    </row>
    <row r="177" spans="1:4">
      <c r="A177" t="b">
        <f t="shared" si="5"/>
        <v>0</v>
      </c>
      <c r="B177" s="91" t="s">
        <v>156</v>
      </c>
      <c r="C177" s="91" t="s">
        <v>24</v>
      </c>
      <c r="D177" s="93">
        <v>0</v>
      </c>
    </row>
    <row r="178" spans="1:4">
      <c r="A178" t="b">
        <f t="shared" si="5"/>
        <v>0</v>
      </c>
      <c r="B178" s="91" t="s">
        <v>157</v>
      </c>
      <c r="C178" s="91" t="s">
        <v>24</v>
      </c>
      <c r="D178" s="93">
        <v>0</v>
      </c>
    </row>
    <row r="179" spans="1:4">
      <c r="A179" t="b">
        <f t="shared" si="5"/>
        <v>0</v>
      </c>
      <c r="B179" s="91" t="s">
        <v>175</v>
      </c>
      <c r="C179" s="91" t="s">
        <v>24</v>
      </c>
      <c r="D179" s="93">
        <v>11.73</v>
      </c>
    </row>
    <row r="180" spans="1:4">
      <c r="A180" t="b">
        <f t="shared" si="5"/>
        <v>0</v>
      </c>
      <c r="B180" s="91" t="s">
        <v>267</v>
      </c>
      <c r="C180" s="91" t="s">
        <v>24</v>
      </c>
      <c r="D180" s="93">
        <v>18.05</v>
      </c>
    </row>
    <row r="181" spans="1:4">
      <c r="A181" t="b">
        <f t="shared" si="5"/>
        <v>0</v>
      </c>
      <c r="B181" s="91" t="s">
        <v>78</v>
      </c>
      <c r="C181" s="91" t="s">
        <v>24</v>
      </c>
      <c r="D181" s="93">
        <v>0</v>
      </c>
    </row>
    <row r="182" spans="1:4">
      <c r="A182" t="b">
        <f t="shared" si="5"/>
        <v>0</v>
      </c>
      <c r="B182" s="91" t="s">
        <v>79</v>
      </c>
      <c r="C182" s="91" t="s">
        <v>24</v>
      </c>
      <c r="D182" s="93">
        <v>0</v>
      </c>
    </row>
    <row r="183" spans="1:4">
      <c r="A183" t="b">
        <f t="shared" si="5"/>
        <v>0</v>
      </c>
      <c r="B183" s="91" t="s">
        <v>71</v>
      </c>
      <c r="C183" s="91" t="s">
        <v>24</v>
      </c>
      <c r="D183" s="93">
        <v>0</v>
      </c>
    </row>
    <row r="184" spans="1:4">
      <c r="A184" t="b">
        <f t="shared" si="5"/>
        <v>0</v>
      </c>
      <c r="B184" s="91" t="s">
        <v>72</v>
      </c>
      <c r="C184" s="91" t="s">
        <v>24</v>
      </c>
      <c r="D184" s="93">
        <v>0</v>
      </c>
    </row>
    <row r="243" spans="2:14">
      <c r="B243" s="91"/>
      <c r="C243" s="91"/>
      <c r="D243" s="93"/>
      <c r="N243"/>
    </row>
    <row r="244" spans="2:14">
      <c r="B244" s="91"/>
      <c r="C244" s="91"/>
      <c r="D244" s="93"/>
      <c r="N244"/>
    </row>
    <row r="245" spans="2:14">
      <c r="B245" s="91"/>
      <c r="C245" s="91"/>
      <c r="D245" s="93"/>
      <c r="N245"/>
    </row>
    <row r="246" spans="2:14">
      <c r="B246" s="91"/>
      <c r="C246" s="91"/>
      <c r="D246" s="93"/>
      <c r="N246"/>
    </row>
    <row r="247" spans="2:14">
      <c r="B247" s="91"/>
      <c r="C247" s="91"/>
      <c r="D247" s="93"/>
      <c r="N247"/>
    </row>
    <row r="248" spans="2:14">
      <c r="B248" s="91"/>
      <c r="C248" s="91"/>
      <c r="D248" s="93"/>
      <c r="N248"/>
    </row>
    <row r="249" spans="2:14">
      <c r="B249" s="91"/>
      <c r="C249" s="91"/>
      <c r="D249" s="93"/>
      <c r="N249"/>
    </row>
    <row r="250" spans="2:14">
      <c r="B250" s="91"/>
      <c r="C250" s="91"/>
      <c r="D250" s="93"/>
      <c r="N250"/>
    </row>
    <row r="251" spans="2:14">
      <c r="B251" s="91"/>
      <c r="C251" s="91"/>
      <c r="D251" s="93"/>
      <c r="N251"/>
    </row>
    <row r="252" spans="2:14">
      <c r="B252" s="91"/>
      <c r="C252" s="91"/>
      <c r="D252" s="93"/>
      <c r="N252"/>
    </row>
    <row r="253" spans="2:14">
      <c r="B253" s="91"/>
      <c r="C253" s="91"/>
      <c r="D253" s="93"/>
      <c r="N253"/>
    </row>
    <row r="254" spans="2:14">
      <c r="B254" s="91"/>
      <c r="C254" s="91"/>
      <c r="N254"/>
    </row>
    <row r="343" spans="2:14">
      <c r="B343" s="91"/>
      <c r="C343" s="91"/>
      <c r="D343" s="93"/>
      <c r="N343"/>
    </row>
    <row r="344" spans="2:14">
      <c r="B344" s="91"/>
      <c r="C344" s="91"/>
      <c r="D344" s="93"/>
      <c r="N344"/>
    </row>
    <row r="345" spans="2:14">
      <c r="B345" s="91"/>
      <c r="C345" s="91"/>
      <c r="D345" s="93"/>
      <c r="N345"/>
    </row>
    <row r="346" spans="2:14">
      <c r="B346" s="91"/>
      <c r="C346" s="91"/>
      <c r="D346" s="93"/>
      <c r="N346"/>
    </row>
    <row r="347" spans="2:14">
      <c r="B347" s="91"/>
      <c r="C347" s="91"/>
      <c r="D347" s="93"/>
      <c r="N347"/>
    </row>
    <row r="348" spans="2:14">
      <c r="B348" s="91"/>
      <c r="C348" s="91"/>
      <c r="D348" s="93"/>
      <c r="N348"/>
    </row>
    <row r="349" spans="2:14">
      <c r="B349" s="91"/>
      <c r="C349" s="91"/>
      <c r="D349" s="93"/>
      <c r="N349"/>
    </row>
    <row r="350" spans="2:14">
      <c r="B350" s="91"/>
      <c r="C350" s="91"/>
      <c r="D350" s="93"/>
      <c r="N350"/>
    </row>
    <row r="351" spans="2:14">
      <c r="B351" s="91"/>
      <c r="C351" s="91"/>
      <c r="D351" s="93"/>
      <c r="N351"/>
    </row>
    <row r="352" spans="2:14">
      <c r="B352" s="91"/>
      <c r="C352" s="91"/>
      <c r="D352" s="93"/>
      <c r="N352"/>
    </row>
    <row r="353" spans="2:14">
      <c r="B353" s="91"/>
      <c r="C353" s="91"/>
      <c r="D353" s="93"/>
      <c r="N353"/>
    </row>
    <row r="354" spans="2:14">
      <c r="B354" s="91"/>
      <c r="C354" s="91"/>
      <c r="N354"/>
    </row>
    <row r="443" spans="2:14">
      <c r="B443" s="91"/>
      <c r="C443" s="91"/>
      <c r="D443" s="93"/>
      <c r="N443"/>
    </row>
    <row r="444" spans="2:14">
      <c r="B444" s="91"/>
      <c r="C444" s="91"/>
      <c r="D444" s="93"/>
      <c r="N444"/>
    </row>
    <row r="445" spans="2:14">
      <c r="B445" s="91"/>
      <c r="C445" s="91"/>
      <c r="D445" s="93"/>
      <c r="N445"/>
    </row>
    <row r="446" spans="2:14">
      <c r="B446" s="91"/>
      <c r="C446" s="91"/>
      <c r="D446" s="93"/>
      <c r="N446"/>
    </row>
    <row r="447" spans="2:14">
      <c r="B447" s="91"/>
      <c r="C447" s="91"/>
      <c r="D447" s="93"/>
      <c r="N447"/>
    </row>
    <row r="448" spans="2:14">
      <c r="B448" s="91"/>
      <c r="C448" s="91"/>
      <c r="D448" s="93"/>
      <c r="N448"/>
    </row>
    <row r="449" spans="2:14">
      <c r="B449" s="91"/>
      <c r="C449" s="91"/>
      <c r="D449" s="93"/>
      <c r="N449"/>
    </row>
    <row r="450" spans="2:14">
      <c r="B450" s="91"/>
      <c r="C450" s="91"/>
      <c r="D450" s="93"/>
      <c r="N450"/>
    </row>
    <row r="451" spans="2:14">
      <c r="B451" s="91"/>
      <c r="C451" s="91"/>
      <c r="D451" s="93"/>
      <c r="N451"/>
    </row>
    <row r="452" spans="2:14">
      <c r="B452" s="91"/>
      <c r="C452" s="91"/>
      <c r="D452" s="93"/>
      <c r="N452"/>
    </row>
    <row r="453" spans="2:14">
      <c r="B453" s="91"/>
      <c r="C453" s="91"/>
      <c r="D453" s="93"/>
      <c r="N453"/>
    </row>
    <row r="454" spans="2:14">
      <c r="B454" s="91"/>
      <c r="C454" s="91"/>
      <c r="N454"/>
    </row>
  </sheetData>
  <sortState ref="A4:D184">
    <sortCondition ref="B170"/>
  </sortState>
  <customSheetViews>
    <customSheetView guid="{B5359B65-804C-4CE2-AE10-5B236C15A8B8}">
      <selection sqref="A1:XFD1048576"/>
      <pageMargins left="0.78740157499999996" right="0.78740157499999996" top="0.984251969" bottom="0.984251969" header="0.4921259845" footer="0.4921259845"/>
      <printOptions gridLines="1"/>
      <headerFooter alignWithMargins="0">
        <oddHeader>&amp;A</oddHeader>
        <oddFooter>Page &amp;P</oddFooter>
      </headerFooter>
    </customSheetView>
    <customSheetView guid="{6159A1F9-F2CC-49C5-87D6-CC153FA0E87A}">
      <selection activeCell="A3" sqref="A3"/>
      <pageMargins left="0.78740157499999996" right="0.78740157499999996" top="0.984251969" bottom="0.984251969" header="0.4921259845" footer="0.4921259845"/>
      <printOptions gridLines="1"/>
      <headerFooter alignWithMargins="0">
        <oddHeader>&amp;A</oddHeader>
        <oddFooter>Page &amp;P</oddFooter>
      </headerFooter>
    </customSheetView>
  </customSheetViews>
  <phoneticPr fontId="0" type="noConversion"/>
  <dataValidations disablePrompts="1" count="1">
    <dataValidation type="list" allowBlank="1" showInputMessage="1" showErrorMessage="1" sqref="H19:H21 H8 H11:H12 H15:H17">
      <formula1>Pelle</formula1>
    </dataValidation>
  </dataValidations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36"/>
  <sheetViews>
    <sheetView workbookViewId="0">
      <selection activeCell="G11" sqref="G11"/>
    </sheetView>
  </sheetViews>
  <sheetFormatPr baseColWidth="10" defaultRowHeight="12.75"/>
  <cols>
    <col min="1" max="1" width="15.140625" bestFit="1" customWidth="1"/>
    <col min="6" max="6" width="12.7109375" bestFit="1" customWidth="1"/>
  </cols>
  <sheetData>
    <row r="1" spans="1:5">
      <c r="A1" s="86" t="s">
        <v>154</v>
      </c>
    </row>
    <row r="2" spans="1:5">
      <c r="A2" s="258" t="s">
        <v>150</v>
      </c>
      <c r="B2" s="258"/>
    </row>
    <row r="3" spans="1:5">
      <c r="A3" s="77" t="s">
        <v>148</v>
      </c>
      <c r="B3" s="77" t="s">
        <v>149</v>
      </c>
      <c r="C3" s="77" t="s">
        <v>152</v>
      </c>
      <c r="D3" s="77" t="s">
        <v>153</v>
      </c>
      <c r="E3" s="77" t="s">
        <v>25</v>
      </c>
    </row>
    <row r="4" spans="1:5">
      <c r="A4" s="74"/>
      <c r="B4" s="161"/>
      <c r="C4" s="161"/>
      <c r="D4" s="97" t="str">
        <f>IF($C4="","",$B4*$C4)</f>
        <v/>
      </c>
      <c r="E4" s="97" t="str">
        <f>IF($D4="","",($D4/7)*15)</f>
        <v/>
      </c>
    </row>
    <row r="5" spans="1:5">
      <c r="A5" s="161"/>
      <c r="B5" s="161"/>
      <c r="C5" s="161"/>
      <c r="D5" s="97" t="str">
        <f t="shared" ref="D5:D10" si="0">IF($C5="","",$B5*$C5)</f>
        <v/>
      </c>
      <c r="E5" s="97" t="str">
        <f t="shared" ref="E5:E10" si="1">IF($D5="","",($D5/7)*15)</f>
        <v/>
      </c>
    </row>
    <row r="6" spans="1:5">
      <c r="A6" s="161"/>
      <c r="B6" s="161"/>
      <c r="C6" s="161"/>
      <c r="D6" s="97" t="str">
        <f t="shared" si="0"/>
        <v/>
      </c>
      <c r="E6" s="97" t="str">
        <f t="shared" si="1"/>
        <v/>
      </c>
    </row>
    <row r="7" spans="1:5">
      <c r="A7" s="161"/>
      <c r="B7" s="161"/>
      <c r="C7" s="161"/>
      <c r="D7" s="97" t="str">
        <f t="shared" si="0"/>
        <v/>
      </c>
      <c r="E7" s="97" t="str">
        <f t="shared" si="1"/>
        <v/>
      </c>
    </row>
    <row r="8" spans="1:5">
      <c r="A8" s="161"/>
      <c r="B8" s="161"/>
      <c r="C8" s="161"/>
      <c r="D8" s="97" t="str">
        <f t="shared" si="0"/>
        <v/>
      </c>
      <c r="E8" s="97" t="str">
        <f t="shared" si="1"/>
        <v/>
      </c>
    </row>
    <row r="9" spans="1:5">
      <c r="A9" s="161"/>
      <c r="B9" s="161"/>
      <c r="C9" s="161"/>
      <c r="D9" s="97" t="str">
        <f t="shared" si="0"/>
        <v/>
      </c>
      <c r="E9" s="97" t="str">
        <f t="shared" si="1"/>
        <v/>
      </c>
    </row>
    <row r="10" spans="1:5">
      <c r="A10" s="161"/>
      <c r="B10" s="161"/>
      <c r="C10" s="161"/>
      <c r="D10" s="97" t="str">
        <f t="shared" si="0"/>
        <v/>
      </c>
      <c r="E10" s="97" t="str">
        <f t="shared" si="1"/>
        <v/>
      </c>
    </row>
    <row r="11" spans="1:5">
      <c r="A11" s="74"/>
      <c r="B11" s="74"/>
      <c r="C11" s="74"/>
      <c r="D11" s="74"/>
      <c r="E11" s="74"/>
    </row>
    <row r="12" spans="1:5">
      <c r="A12" s="74"/>
      <c r="B12" s="74"/>
      <c r="C12" s="74"/>
      <c r="D12" s="74"/>
      <c r="E12" s="74"/>
    </row>
    <row r="13" spans="1:5">
      <c r="A13" s="258" t="s">
        <v>151</v>
      </c>
      <c r="B13" s="258"/>
      <c r="C13" s="74"/>
      <c r="D13" s="74"/>
      <c r="E13" s="74"/>
    </row>
    <row r="14" spans="1:5">
      <c r="A14" s="77" t="s">
        <v>148</v>
      </c>
      <c r="B14" s="77" t="s">
        <v>149</v>
      </c>
      <c r="C14" s="77" t="s">
        <v>155</v>
      </c>
      <c r="D14" s="77" t="s">
        <v>153</v>
      </c>
      <c r="E14" s="77" t="s">
        <v>25</v>
      </c>
    </row>
    <row r="15" spans="1:5">
      <c r="A15" s="74"/>
      <c r="B15" s="161"/>
      <c r="C15" s="161"/>
      <c r="D15" s="97" t="str">
        <f>IF($B15="","",$B15*$C15)</f>
        <v/>
      </c>
      <c r="E15" s="97" t="str">
        <f>IF($D15="","",($D15/7)*15)</f>
        <v/>
      </c>
    </row>
    <row r="16" spans="1:5">
      <c r="A16" s="161"/>
      <c r="B16" s="161"/>
      <c r="C16" s="161"/>
      <c r="D16" s="97" t="str">
        <f t="shared" ref="D16:D17" si="2">IF($B16="","",$B16*$C16)</f>
        <v/>
      </c>
      <c r="E16" s="97" t="str">
        <f t="shared" ref="E16:E17" si="3">IF($D16="","",($D16/7)*15)</f>
        <v/>
      </c>
    </row>
    <row r="17" spans="1:8">
      <c r="A17" s="161"/>
      <c r="B17" s="161"/>
      <c r="C17" s="161"/>
      <c r="D17" s="97" t="str">
        <f t="shared" si="2"/>
        <v/>
      </c>
      <c r="E17" s="97" t="str">
        <f t="shared" si="3"/>
        <v/>
      </c>
    </row>
    <row r="18" spans="1:8">
      <c r="D18" s="74"/>
      <c r="E18" s="74"/>
    </row>
    <row r="20" spans="1:8" s="176" customFormat="1">
      <c r="A20" s="259" t="s">
        <v>268</v>
      </c>
      <c r="B20" s="259"/>
    </row>
    <row r="21" spans="1:8" s="176" customFormat="1" ht="13.5" thickBot="1"/>
    <row r="22" spans="1:8" s="176" customFormat="1" ht="13.5" thickTop="1">
      <c r="A22" s="177" t="s">
        <v>269</v>
      </c>
      <c r="B22" s="178" t="s">
        <v>162</v>
      </c>
      <c r="C22" s="178" t="s">
        <v>270</v>
      </c>
      <c r="D22" s="178" t="s">
        <v>271</v>
      </c>
      <c r="E22" s="178" t="s">
        <v>153</v>
      </c>
      <c r="F22" s="179" t="s">
        <v>272</v>
      </c>
      <c r="G22" s="180" t="s">
        <v>25</v>
      </c>
      <c r="H22" s="181"/>
    </row>
    <row r="23" spans="1:8" s="176" customFormat="1">
      <c r="A23" s="182"/>
      <c r="B23" s="183"/>
      <c r="C23" s="183"/>
      <c r="D23" s="183"/>
      <c r="E23" s="183"/>
      <c r="F23" s="183"/>
      <c r="G23" s="184"/>
      <c r="H23" s="185"/>
    </row>
    <row r="24" spans="1:8" s="176" customFormat="1">
      <c r="A24" s="186" t="s">
        <v>277</v>
      </c>
      <c r="B24" s="187" t="s">
        <v>273</v>
      </c>
      <c r="C24" s="188"/>
      <c r="D24" s="188"/>
      <c r="E24" s="188" t="str">
        <f>IF($C24="","",$C24*$D24)</f>
        <v/>
      </c>
      <c r="F24" s="189" t="str">
        <f>IF($E24="","",$E24/7)</f>
        <v/>
      </c>
      <c r="G24" s="190" t="str">
        <f>IF($F4="","",$F24*15)</f>
        <v/>
      </c>
      <c r="H24" s="191"/>
    </row>
    <row r="25" spans="1:8" s="176" customFormat="1">
      <c r="A25" s="192"/>
      <c r="B25" s="188"/>
      <c r="C25" s="188"/>
      <c r="D25" s="188"/>
      <c r="E25" s="188"/>
      <c r="F25" s="188"/>
      <c r="G25" s="193"/>
      <c r="H25" s="194"/>
    </row>
    <row r="26" spans="1:8" s="176" customFormat="1">
      <c r="A26" s="186" t="s">
        <v>278</v>
      </c>
      <c r="B26" s="187" t="s">
        <v>273</v>
      </c>
      <c r="C26" s="188"/>
      <c r="D26" s="188"/>
      <c r="E26" s="188" t="str">
        <f>IF($C26="","",$C26*$D26)</f>
        <v/>
      </c>
      <c r="F26" s="189" t="str">
        <f>IF($E26="","",$E26/7)</f>
        <v/>
      </c>
      <c r="G26" s="190" t="str">
        <f>IF($F6="","",$F26*15)</f>
        <v/>
      </c>
      <c r="H26" s="191"/>
    </row>
    <row r="27" spans="1:8" s="176" customFormat="1">
      <c r="A27" s="192"/>
      <c r="B27" s="188"/>
      <c r="C27" s="188"/>
      <c r="D27" s="188"/>
      <c r="E27" s="188"/>
      <c r="F27" s="188"/>
      <c r="G27" s="193"/>
      <c r="H27" s="194"/>
    </row>
    <row r="28" spans="1:8" s="176" customFormat="1">
      <c r="A28" s="186" t="s">
        <v>279</v>
      </c>
      <c r="B28" s="187" t="s">
        <v>273</v>
      </c>
      <c r="C28" s="188"/>
      <c r="D28" s="188"/>
      <c r="E28" s="188" t="str">
        <f>IF($C28="","",$C28*$D28)</f>
        <v/>
      </c>
      <c r="F28" s="189" t="str">
        <f>IF($E28="","",$E28/7)</f>
        <v/>
      </c>
      <c r="G28" s="190" t="str">
        <f>IF($F8="","",$F28*15)</f>
        <v/>
      </c>
      <c r="H28" s="191"/>
    </row>
    <row r="29" spans="1:8" s="176" customFormat="1">
      <c r="A29" s="192"/>
      <c r="B29" s="188"/>
      <c r="C29" s="188"/>
      <c r="D29" s="188"/>
      <c r="E29" s="188"/>
      <c r="F29" s="188"/>
      <c r="G29" s="193"/>
      <c r="H29" s="185"/>
    </row>
    <row r="30" spans="1:8" s="176" customFormat="1">
      <c r="A30" s="186" t="s">
        <v>280</v>
      </c>
      <c r="B30" s="187" t="s">
        <v>273</v>
      </c>
      <c r="C30" s="188"/>
      <c r="D30" s="188"/>
      <c r="E30" s="188" t="str">
        <f>IF($C30="","",$C30*$D30)</f>
        <v/>
      </c>
      <c r="F30" s="189" t="str">
        <f>IF($E30="","",$E30/7)</f>
        <v/>
      </c>
      <c r="G30" s="190" t="str">
        <f>IF($F10="","",$F30*15)</f>
        <v/>
      </c>
      <c r="H30" s="191"/>
    </row>
    <row r="31" spans="1:8" s="176" customFormat="1">
      <c r="A31" s="195"/>
      <c r="B31" s="196"/>
      <c r="C31" s="196"/>
      <c r="D31" s="196"/>
      <c r="E31" s="196"/>
      <c r="F31" s="196"/>
      <c r="G31" s="197"/>
    </row>
    <row r="32" spans="1:8" s="176" customFormat="1">
      <c r="A32" s="192"/>
      <c r="B32" s="188"/>
      <c r="C32" s="188"/>
      <c r="D32" s="188"/>
      <c r="E32" s="188"/>
      <c r="F32" s="198" t="s">
        <v>274</v>
      </c>
      <c r="G32" s="199" t="str">
        <f>IF($G24="","",SUM($G23:$G31)*1.1)</f>
        <v/>
      </c>
    </row>
    <row r="33" spans="1:7" s="176" customFormat="1">
      <c r="A33" s="192"/>
      <c r="B33" s="188"/>
      <c r="C33" s="188"/>
      <c r="D33" s="187" t="s">
        <v>275</v>
      </c>
      <c r="E33" s="188"/>
      <c r="F33" s="187" t="s">
        <v>276</v>
      </c>
      <c r="G33" s="193"/>
    </row>
    <row r="34" spans="1:7" s="176" customFormat="1">
      <c r="A34" s="186" t="str">
        <f>F32</f>
        <v>Total MG112:</v>
      </c>
      <c r="B34" s="200" t="str">
        <f>$G32</f>
        <v/>
      </c>
      <c r="C34" s="201" t="s">
        <v>25</v>
      </c>
      <c r="D34" s="196"/>
      <c r="E34" s="188"/>
      <c r="F34" s="196"/>
      <c r="G34" s="193"/>
    </row>
    <row r="35" spans="1:7" s="176" customFormat="1" ht="13.5" thickBot="1">
      <c r="A35" s="202"/>
      <c r="B35" s="203"/>
      <c r="C35" s="203"/>
      <c r="D35" s="203"/>
      <c r="E35" s="203"/>
      <c r="F35" s="203"/>
      <c r="G35" s="204"/>
    </row>
    <row r="36" spans="1:7" ht="13.5" thickTop="1"/>
  </sheetData>
  <mergeCells count="3">
    <mergeCell ref="A2:B2"/>
    <mergeCell ref="A13:B13"/>
    <mergeCell ref="A20:B20"/>
  </mergeCells>
  <conditionalFormatting sqref="C24:D24">
    <cfRule type="expression" dxfId="30" priority="4">
      <formula>OR($C24="",$D24="")</formula>
    </cfRule>
  </conditionalFormatting>
  <conditionalFormatting sqref="C30:D30 C28:D28 C26:D26">
    <cfRule type="expression" dxfId="29" priority="3">
      <formula>OR($C26="",$D26="")</formula>
    </cfRule>
  </conditionalFormatting>
  <conditionalFormatting sqref="A4:C10">
    <cfRule type="expression" dxfId="28" priority="2">
      <formula>AND(A4="")</formula>
    </cfRule>
  </conditionalFormatting>
  <conditionalFormatting sqref="A15:C17">
    <cfRule type="expression" dxfId="27" priority="1">
      <formula>AND(A15="")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J31"/>
  <sheetViews>
    <sheetView workbookViewId="0">
      <selection activeCell="A3" sqref="A3:J3"/>
    </sheetView>
  </sheetViews>
  <sheetFormatPr baseColWidth="10" defaultRowHeight="12.75"/>
  <cols>
    <col min="1" max="1" width="6.28515625" customWidth="1"/>
    <col min="2" max="2" width="3" customWidth="1"/>
  </cols>
  <sheetData>
    <row r="3" spans="1:10">
      <c r="A3" s="260" t="s">
        <v>91</v>
      </c>
      <c r="B3" s="260"/>
      <c r="C3" s="260"/>
      <c r="D3" s="260"/>
      <c r="E3" s="260"/>
      <c r="F3" s="260"/>
      <c r="G3" s="260"/>
      <c r="H3" s="260"/>
      <c r="I3" s="260"/>
      <c r="J3" s="260"/>
    </row>
    <row r="5" spans="1:10">
      <c r="B5" s="85" t="s">
        <v>133</v>
      </c>
      <c r="C5" s="85" t="s">
        <v>92</v>
      </c>
      <c r="D5" s="84"/>
    </row>
    <row r="7" spans="1:10">
      <c r="B7" s="87" t="s">
        <v>93</v>
      </c>
      <c r="C7" s="85" t="s">
        <v>94</v>
      </c>
      <c r="D7" s="87"/>
      <c r="E7" s="87"/>
    </row>
    <row r="8" spans="1:10">
      <c r="C8" s="57" t="s">
        <v>95</v>
      </c>
    </row>
    <row r="9" spans="1:10">
      <c r="C9" s="57" t="s">
        <v>146</v>
      </c>
    </row>
    <row r="10" spans="1:10">
      <c r="C10" s="57" t="s">
        <v>96</v>
      </c>
    </row>
    <row r="12" spans="1:10">
      <c r="B12" s="85" t="s">
        <v>97</v>
      </c>
      <c r="C12" s="85" t="s">
        <v>98</v>
      </c>
    </row>
    <row r="13" spans="1:10">
      <c r="C13" s="57" t="s">
        <v>143</v>
      </c>
    </row>
    <row r="14" spans="1:10">
      <c r="C14" s="57" t="s">
        <v>132</v>
      </c>
    </row>
    <row r="15" spans="1:10">
      <c r="C15" s="57" t="s">
        <v>99</v>
      </c>
    </row>
    <row r="16" spans="1:10">
      <c r="C16" s="57" t="s">
        <v>145</v>
      </c>
    </row>
    <row r="17" spans="2:3">
      <c r="C17" s="57" t="s">
        <v>131</v>
      </c>
    </row>
    <row r="18" spans="2:3">
      <c r="C18" s="57" t="s">
        <v>130</v>
      </c>
    </row>
    <row r="20" spans="2:3">
      <c r="B20" s="85" t="s">
        <v>135</v>
      </c>
      <c r="C20" s="85" t="s">
        <v>134</v>
      </c>
    </row>
    <row r="21" spans="2:3">
      <c r="B21" s="85"/>
      <c r="C21" s="57" t="s">
        <v>142</v>
      </c>
    </row>
    <row r="22" spans="2:3">
      <c r="C22" s="57" t="s">
        <v>139</v>
      </c>
    </row>
    <row r="23" spans="2:3">
      <c r="C23" s="57" t="s">
        <v>140</v>
      </c>
    </row>
    <row r="24" spans="2:3">
      <c r="C24" s="57" t="s">
        <v>141</v>
      </c>
    </row>
    <row r="25" spans="2:3">
      <c r="C25" s="57" t="s">
        <v>144</v>
      </c>
    </row>
    <row r="26" spans="2:3">
      <c r="C26" s="57" t="s">
        <v>130</v>
      </c>
    </row>
    <row r="28" spans="2:3">
      <c r="B28" s="85" t="s">
        <v>136</v>
      </c>
      <c r="C28" s="85" t="s">
        <v>137</v>
      </c>
    </row>
    <row r="29" spans="2:3">
      <c r="C29" s="57" t="s">
        <v>138</v>
      </c>
    </row>
    <row r="30" spans="2:3">
      <c r="C30" s="57" t="s">
        <v>147</v>
      </c>
    </row>
    <row r="31" spans="2:3">
      <c r="C31" s="57" t="s">
        <v>96</v>
      </c>
    </row>
  </sheetData>
  <mergeCells count="1">
    <mergeCell ref="A3:J3"/>
  </mergeCells>
  <pageMargins left="0.11811023622047245" right="0.11811023622047245" top="0.74803149606299213" bottom="0.74803149606299213" header="0.31496062992125984" footer="0.31496062992125984"/>
  <pageSetup orientation="portrait" horizontalDpi="1200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88"/>
  <sheetViews>
    <sheetView workbookViewId="0">
      <selection activeCell="F85" sqref="F85:G85"/>
    </sheetView>
  </sheetViews>
  <sheetFormatPr baseColWidth="10" defaultRowHeight="12.75"/>
  <sheetData>
    <row r="1" spans="1:12" ht="15">
      <c r="A1" s="205" t="s">
        <v>281</v>
      </c>
      <c r="B1" s="161"/>
      <c r="C1" s="161"/>
      <c r="D1" s="161"/>
      <c r="E1" s="161"/>
      <c r="F1" s="161"/>
      <c r="G1" s="161"/>
      <c r="H1" s="161"/>
      <c r="I1" s="161"/>
      <c r="J1" s="161"/>
      <c r="K1" s="161"/>
    </row>
    <row r="2" spans="1:12" ht="15.75" thickBot="1">
      <c r="A2" s="206" t="s">
        <v>282</v>
      </c>
      <c r="B2" s="207"/>
      <c r="C2" s="207"/>
      <c r="D2" s="207"/>
      <c r="E2" s="207"/>
      <c r="F2" s="207"/>
      <c r="G2" s="161"/>
      <c r="H2" s="161"/>
      <c r="I2" s="161"/>
      <c r="J2" s="161"/>
      <c r="K2" s="161"/>
    </row>
    <row r="3" spans="1:12" ht="18.75" thickTop="1" thickBot="1">
      <c r="A3" s="208" t="s">
        <v>9</v>
      </c>
      <c r="B3" s="209" t="s">
        <v>283</v>
      </c>
      <c r="C3" s="209" t="s">
        <v>284</v>
      </c>
      <c r="D3" s="209"/>
      <c r="E3" s="209" t="s">
        <v>285</v>
      </c>
      <c r="F3" s="210" t="s">
        <v>286</v>
      </c>
      <c r="G3" s="210" t="s">
        <v>287</v>
      </c>
      <c r="H3" s="209" t="s">
        <v>288</v>
      </c>
      <c r="I3" s="209" t="s">
        <v>289</v>
      </c>
      <c r="J3" s="209" t="s">
        <v>290</v>
      </c>
      <c r="K3" s="210" t="s">
        <v>291</v>
      </c>
    </row>
    <row r="4" spans="1:12" ht="15.75" thickTop="1">
      <c r="A4" s="211" t="s">
        <v>9</v>
      </c>
      <c r="B4" s="212"/>
      <c r="C4" s="212"/>
      <c r="D4" s="212"/>
      <c r="E4" s="212"/>
      <c r="F4" s="213" t="str">
        <f>IF($E4="","",($B4*$C4*$E4))</f>
        <v/>
      </c>
      <c r="G4" s="214" t="str">
        <f>IF($F4="","",$F4/27)</f>
        <v/>
      </c>
      <c r="H4" s="215" t="str">
        <f>IF($B4="","",$B4*0.3048)</f>
        <v/>
      </c>
      <c r="I4" s="215" t="str">
        <f>IF($C4="","",$C4*0.3048)</f>
        <v/>
      </c>
      <c r="J4" s="215" t="str">
        <f>IF($E4="","",$E4*0.3048)</f>
        <v/>
      </c>
      <c r="K4" s="216" t="str">
        <f>IF($G4="","",$G4*0.765)</f>
        <v/>
      </c>
    </row>
    <row r="5" spans="1:12" ht="15">
      <c r="A5" s="211" t="s">
        <v>9</v>
      </c>
      <c r="B5" s="212"/>
      <c r="C5" s="212"/>
      <c r="D5" s="212"/>
      <c r="E5" s="212"/>
      <c r="F5" s="213" t="str">
        <f>IF($E5="","",($B5*$C5*$E5))</f>
        <v/>
      </c>
      <c r="G5" s="214" t="str">
        <f>IF($F5="","",$F5/27)</f>
        <v/>
      </c>
      <c r="H5" s="215" t="str">
        <f>IF($B5="","",$B5*0.3048)</f>
        <v/>
      </c>
      <c r="I5" s="215" t="str">
        <f>IF($C5="","",$C5*0.3048)</f>
        <v/>
      </c>
      <c r="J5" s="215" t="str">
        <f>IF($E5="","",$E5*0.3048)</f>
        <v/>
      </c>
      <c r="K5" s="216" t="str">
        <f>IF($G5="","",$G5*0.765)</f>
        <v/>
      </c>
    </row>
    <row r="6" spans="1:12" ht="15">
      <c r="A6" s="217"/>
      <c r="B6" s="218"/>
      <c r="C6" s="218"/>
      <c r="D6" s="218"/>
      <c r="E6" s="218"/>
      <c r="F6" s="219" t="str">
        <f>IF(F$5="","",SUM($F4,$F5))</f>
        <v/>
      </c>
      <c r="G6" s="219" t="str">
        <f>IF(G$5="","",SUM($F4,$F5))</f>
        <v/>
      </c>
      <c r="H6" s="218"/>
      <c r="I6" s="218"/>
      <c r="J6" s="218"/>
      <c r="K6" s="220" t="str">
        <f>IF($K4="","",SUM($K4:$K5))</f>
        <v/>
      </c>
    </row>
    <row r="7" spans="1:12" ht="15">
      <c r="A7" s="112"/>
      <c r="B7" s="221"/>
      <c r="C7" s="221"/>
      <c r="D7" s="221"/>
      <c r="E7" s="221"/>
      <c r="F7" s="222"/>
      <c r="G7" s="222"/>
      <c r="H7" s="261" t="s">
        <v>292</v>
      </c>
      <c r="I7" s="261"/>
      <c r="J7" s="221" t="s">
        <v>293</v>
      </c>
      <c r="K7" s="223" t="str">
        <f>IF($K6="","",($K6*10%)+$K6)</f>
        <v/>
      </c>
    </row>
    <row r="8" spans="1:12" ht="15">
      <c r="A8" s="112"/>
      <c r="B8" s="221"/>
      <c r="C8" s="221"/>
      <c r="D8" s="221"/>
      <c r="E8" s="221"/>
      <c r="F8" s="222"/>
      <c r="G8" s="222"/>
      <c r="H8" s="221"/>
      <c r="I8" s="224" t="s">
        <v>294</v>
      </c>
      <c r="J8" s="90"/>
      <c r="K8" s="225" t="str">
        <f>IF($K7="","",$K7/8)</f>
        <v/>
      </c>
      <c r="L8" s="226" t="s">
        <v>19</v>
      </c>
    </row>
    <row r="9" spans="1:12" ht="15">
      <c r="B9" s="221"/>
      <c r="C9" s="221"/>
      <c r="D9" s="221"/>
      <c r="E9" s="221"/>
      <c r="F9" s="222"/>
      <c r="G9" s="222"/>
      <c r="H9" s="221"/>
      <c r="I9" s="161"/>
      <c r="J9" s="221"/>
      <c r="K9" s="227" t="str">
        <f>IF($K8="","",$K8*15)</f>
        <v/>
      </c>
      <c r="L9" s="226" t="s">
        <v>25</v>
      </c>
    </row>
    <row r="10" spans="1:12">
      <c r="B10" s="161"/>
      <c r="C10" s="161"/>
      <c r="D10" s="161"/>
      <c r="E10" s="161"/>
      <c r="F10" s="161"/>
      <c r="G10" s="161"/>
      <c r="H10" s="161"/>
      <c r="I10" s="161"/>
      <c r="J10" s="161"/>
      <c r="K10" s="161"/>
    </row>
    <row r="11" spans="1:12" ht="15.75" thickBot="1">
      <c r="A11" s="206" t="s">
        <v>295</v>
      </c>
      <c r="B11" s="207"/>
      <c r="C11" s="207"/>
      <c r="D11" s="207"/>
      <c r="E11" s="207"/>
      <c r="F11" s="207"/>
      <c r="G11" s="207"/>
      <c r="H11" s="161"/>
      <c r="I11" s="161"/>
      <c r="J11" s="161"/>
      <c r="K11" s="161"/>
    </row>
    <row r="12" spans="1:12" ht="18.75" thickTop="1" thickBot="1">
      <c r="A12" s="208" t="s">
        <v>296</v>
      </c>
      <c r="B12" s="209" t="s">
        <v>283</v>
      </c>
      <c r="C12" s="209" t="s">
        <v>284</v>
      </c>
      <c r="D12" s="209" t="s">
        <v>285</v>
      </c>
      <c r="E12" s="209" t="s">
        <v>297</v>
      </c>
      <c r="F12" s="210" t="s">
        <v>286</v>
      </c>
      <c r="G12" s="210" t="s">
        <v>287</v>
      </c>
      <c r="H12" s="209" t="s">
        <v>288</v>
      </c>
      <c r="I12" s="209" t="s">
        <v>289</v>
      </c>
      <c r="J12" s="209" t="s">
        <v>290</v>
      </c>
      <c r="K12" s="210" t="s">
        <v>291</v>
      </c>
    </row>
    <row r="13" spans="1:12" ht="15.75" thickTop="1">
      <c r="A13" s="211" t="s">
        <v>9</v>
      </c>
      <c r="B13" s="212"/>
      <c r="C13" s="212"/>
      <c r="D13" s="212"/>
      <c r="E13" s="212"/>
      <c r="F13" s="216" t="str">
        <f>IF(E13="","",B13*C13*D13+(((D13-E13)*(D13-E13)*(B13))))</f>
        <v/>
      </c>
      <c r="G13" s="214" t="str">
        <f>IF(F13="","",F13/27)</f>
        <v/>
      </c>
      <c r="H13" s="215" t="str">
        <f>IF(B$13="","",B$13*0.3048)</f>
        <v/>
      </c>
      <c r="I13" s="215" t="str">
        <f>IF(C$13="","",C$13*0.3048)</f>
        <v/>
      </c>
      <c r="J13" s="215" t="str">
        <f>IF(D$13="","",D$13*0.3048)</f>
        <v/>
      </c>
      <c r="K13" s="216" t="str">
        <f>IF($G13="","",$G13*0.765)</f>
        <v/>
      </c>
    </row>
    <row r="14" spans="1:12" ht="15">
      <c r="A14" s="217"/>
      <c r="B14" s="218"/>
      <c r="C14" s="218"/>
      <c r="D14" s="218"/>
      <c r="E14" s="218"/>
      <c r="F14" s="219" t="str">
        <f t="shared" ref="F14:G14" si="0">IF(F13="","",SUM(F13:F13))</f>
        <v/>
      </c>
      <c r="G14" s="219" t="str">
        <f t="shared" si="0"/>
        <v/>
      </c>
      <c r="H14" s="218"/>
      <c r="I14" s="218"/>
      <c r="J14" s="218"/>
      <c r="K14" s="220" t="str">
        <f>IF($K13="","",SUM(K13:K13))</f>
        <v/>
      </c>
    </row>
    <row r="15" spans="1:12" ht="15">
      <c r="A15" s="112"/>
      <c r="B15" s="221" t="str">
        <f>IF(D13="","",B13*C13*D13)</f>
        <v/>
      </c>
      <c r="C15" s="221"/>
      <c r="D15" s="221"/>
      <c r="E15" s="221"/>
      <c r="F15" s="222"/>
      <c r="G15" s="222"/>
      <c r="H15" s="261" t="s">
        <v>292</v>
      </c>
      <c r="I15" s="261"/>
      <c r="J15" s="221" t="s">
        <v>293</v>
      </c>
      <c r="K15" s="223" t="str">
        <f>IF($K14="","",(K14*10%)+K14)</f>
        <v/>
      </c>
    </row>
    <row r="16" spans="1:12" ht="15">
      <c r="A16" s="228"/>
      <c r="B16" s="221"/>
      <c r="C16" s="221"/>
      <c r="D16" s="221"/>
      <c r="E16" s="221"/>
      <c r="F16" s="222"/>
      <c r="G16" s="222"/>
      <c r="H16" s="221"/>
      <c r="I16" s="224" t="s">
        <v>294</v>
      </c>
      <c r="J16" s="90"/>
      <c r="K16" s="225" t="str">
        <f>IF($K15="","",$K15/8)</f>
        <v/>
      </c>
      <c r="L16" s="226" t="s">
        <v>19</v>
      </c>
    </row>
    <row r="17" spans="1:12" ht="15">
      <c r="B17" s="221"/>
      <c r="C17" s="221"/>
      <c r="D17" s="221"/>
      <c r="E17" s="221"/>
      <c r="F17" s="222"/>
      <c r="G17" s="222"/>
      <c r="H17" s="221"/>
      <c r="I17" s="161"/>
      <c r="J17" s="221"/>
      <c r="K17" s="227" t="str">
        <f>IF($K16="","",$K16*15)</f>
        <v/>
      </c>
      <c r="L17" s="226" t="s">
        <v>25</v>
      </c>
    </row>
    <row r="18" spans="1:12" ht="15">
      <c r="B18" s="221"/>
      <c r="C18" s="221"/>
      <c r="D18" s="221"/>
      <c r="E18" s="221"/>
      <c r="F18" s="222"/>
      <c r="G18" s="222"/>
      <c r="H18" s="221"/>
      <c r="I18" s="224"/>
      <c r="J18" s="221"/>
      <c r="K18" s="227"/>
      <c r="L18" s="226"/>
    </row>
    <row r="19" spans="1:12" ht="15">
      <c r="B19" s="221"/>
      <c r="C19" s="221"/>
      <c r="D19" s="221"/>
      <c r="E19" s="221"/>
      <c r="F19" s="222"/>
      <c r="G19" s="222"/>
      <c r="H19" s="221"/>
      <c r="I19" s="224"/>
      <c r="J19" s="221"/>
      <c r="K19" s="227"/>
      <c r="L19" s="226"/>
    </row>
    <row r="20" spans="1:12" ht="15.75" thickBot="1">
      <c r="A20" s="206" t="s">
        <v>298</v>
      </c>
      <c r="B20" s="207"/>
      <c r="C20" s="207"/>
      <c r="D20" s="207"/>
      <c r="E20" s="207"/>
      <c r="F20" s="207"/>
      <c r="G20" s="161"/>
      <c r="H20" s="161"/>
      <c r="I20" s="161"/>
      <c r="J20" s="161"/>
      <c r="K20" s="161"/>
    </row>
    <row r="21" spans="1:12" ht="18.75" thickTop="1" thickBot="1">
      <c r="A21" s="208" t="s">
        <v>9</v>
      </c>
      <c r="B21" s="209" t="s">
        <v>283</v>
      </c>
      <c r="C21" s="209" t="s">
        <v>284</v>
      </c>
      <c r="D21" s="209"/>
      <c r="E21" s="209" t="s">
        <v>285</v>
      </c>
      <c r="F21" s="210" t="s">
        <v>286</v>
      </c>
      <c r="G21" s="210" t="s">
        <v>287</v>
      </c>
      <c r="H21" s="209" t="s">
        <v>288</v>
      </c>
      <c r="I21" s="209" t="s">
        <v>289</v>
      </c>
      <c r="J21" s="209" t="s">
        <v>290</v>
      </c>
      <c r="K21" s="210" t="s">
        <v>291</v>
      </c>
    </row>
    <row r="22" spans="1:12" ht="15.75" thickTop="1">
      <c r="A22" s="211" t="s">
        <v>9</v>
      </c>
      <c r="B22" s="212"/>
      <c r="C22" s="212"/>
      <c r="D22" s="212"/>
      <c r="E22" s="212"/>
      <c r="F22" s="213" t="str">
        <f>IF($E22="","",($B22*$C22*$E22))</f>
        <v/>
      </c>
      <c r="G22" s="214" t="str">
        <f>IF(F22="","",F22/27)</f>
        <v/>
      </c>
      <c r="H22" s="215" t="str">
        <f>IF(B$22="","",B$22*0.3048)</f>
        <v/>
      </c>
      <c r="I22" s="215" t="str">
        <f t="shared" ref="I22:J22" si="1">IF(C$22="","",C$22*0.3048)</f>
        <v/>
      </c>
      <c r="J22" s="215" t="str">
        <f t="shared" si="1"/>
        <v/>
      </c>
      <c r="K22" s="216" t="str">
        <f>IF($G22="","",$G22*0.765)</f>
        <v/>
      </c>
    </row>
    <row r="23" spans="1:12" ht="15">
      <c r="A23" s="217"/>
      <c r="B23" s="218"/>
      <c r="C23" s="218"/>
      <c r="D23" s="218"/>
      <c r="E23" s="218"/>
      <c r="F23" s="219" t="str">
        <f>IF(F22="","",SUM(F22:F22))</f>
        <v/>
      </c>
      <c r="G23" s="219" t="str">
        <f>IF(G$22="","",SUM(G22:G22))</f>
        <v/>
      </c>
      <c r="H23" s="218"/>
      <c r="I23" s="218"/>
      <c r="J23" s="218"/>
      <c r="K23" s="220" t="str">
        <f>IF($K22="","",SUM(K22:K22))</f>
        <v/>
      </c>
    </row>
    <row r="24" spans="1:12" ht="15">
      <c r="A24" s="112"/>
      <c r="B24" s="221"/>
      <c r="C24" s="221"/>
      <c r="D24" s="221"/>
      <c r="E24" s="221"/>
      <c r="F24" s="222"/>
      <c r="G24" s="222"/>
      <c r="H24" s="261" t="s">
        <v>292</v>
      </c>
      <c r="I24" s="261"/>
      <c r="J24" s="221" t="s">
        <v>293</v>
      </c>
      <c r="K24" s="223" t="str">
        <f>IF($K23="","",(K23*10%)+K23)</f>
        <v/>
      </c>
    </row>
    <row r="25" spans="1:12" ht="15">
      <c r="A25" s="112"/>
      <c r="B25" s="221"/>
      <c r="C25" s="221"/>
      <c r="D25" s="221"/>
      <c r="E25" s="221"/>
      <c r="F25" s="222"/>
      <c r="G25" s="222"/>
      <c r="H25" s="221"/>
      <c r="I25" s="224" t="s">
        <v>294</v>
      </c>
      <c r="J25" s="90"/>
      <c r="K25" s="225" t="str">
        <f>IF($K24="","",$K24/8)</f>
        <v/>
      </c>
      <c r="L25" s="226" t="s">
        <v>19</v>
      </c>
    </row>
    <row r="26" spans="1:12" ht="15">
      <c r="B26" s="221"/>
      <c r="C26" s="221"/>
      <c r="D26" s="221"/>
      <c r="E26" s="221"/>
      <c r="F26" s="222"/>
      <c r="G26" s="222"/>
      <c r="H26" s="221"/>
      <c r="I26" s="161"/>
      <c r="J26" s="221"/>
      <c r="K26" s="227" t="str">
        <f>IF($K25="","",$K25*15)</f>
        <v/>
      </c>
      <c r="L26" s="226" t="s">
        <v>25</v>
      </c>
    </row>
    <row r="27" spans="1:12" ht="15">
      <c r="A27" s="205" t="s">
        <v>299</v>
      </c>
      <c r="B27" s="221"/>
      <c r="C27" s="221"/>
      <c r="D27" s="221"/>
      <c r="E27" s="221"/>
      <c r="F27" s="222"/>
      <c r="G27" s="222"/>
      <c r="H27" s="221"/>
      <c r="I27" s="224"/>
      <c r="J27" s="221"/>
      <c r="K27" s="227"/>
      <c r="L27" s="226"/>
    </row>
    <row r="28" spans="1:12" ht="15.75" thickBot="1">
      <c r="A28" s="229" t="s">
        <v>300</v>
      </c>
      <c r="B28" s="230"/>
      <c r="C28" s="230"/>
      <c r="D28" s="230"/>
      <c r="E28" s="90"/>
      <c r="F28" s="90"/>
      <c r="G28" s="90"/>
      <c r="H28" s="161"/>
      <c r="I28" s="161"/>
      <c r="J28" s="161"/>
      <c r="K28" s="161"/>
    </row>
    <row r="29" spans="1:12" ht="18.75" thickTop="1" thickBot="1">
      <c r="A29" s="208" t="s">
        <v>296</v>
      </c>
      <c r="B29" s="209" t="s">
        <v>283</v>
      </c>
      <c r="C29" s="209" t="s">
        <v>284</v>
      </c>
      <c r="D29" s="209" t="s">
        <v>285</v>
      </c>
      <c r="E29" s="209" t="s">
        <v>301</v>
      </c>
      <c r="F29" s="210" t="s">
        <v>286</v>
      </c>
      <c r="G29" s="210" t="s">
        <v>287</v>
      </c>
      <c r="H29" s="209" t="s">
        <v>288</v>
      </c>
      <c r="I29" s="209" t="s">
        <v>289</v>
      </c>
      <c r="J29" s="209" t="s">
        <v>290</v>
      </c>
      <c r="K29" s="210" t="s">
        <v>291</v>
      </c>
    </row>
    <row r="30" spans="1:12" ht="15.75" thickTop="1">
      <c r="A30" s="211" t="s">
        <v>9</v>
      </c>
      <c r="B30" s="212"/>
      <c r="C30" s="212"/>
      <c r="D30" s="212"/>
      <c r="E30" s="212"/>
      <c r="F30" s="216" t="str">
        <f>IF(E30="","",B30*C30*D30+(((D30-E30)*(D30-E30)*(B30))))</f>
        <v/>
      </c>
      <c r="G30" s="214" t="str">
        <f>IF(F30="","",F30/27)</f>
        <v/>
      </c>
      <c r="H30" s="215" t="str">
        <f>IF(B30="","",B30*0.3048)</f>
        <v/>
      </c>
      <c r="I30" s="215" t="str">
        <f>IF(C$30="","",C$30*0.3048)</f>
        <v/>
      </c>
      <c r="J30" s="215" t="str">
        <f>IF(D$30="","",D$30*0.3048)</f>
        <v/>
      </c>
      <c r="K30" s="216" t="str">
        <f>IF($G30="","",$G30*0.765)</f>
        <v/>
      </c>
    </row>
    <row r="31" spans="1:12" ht="15">
      <c r="A31" s="217"/>
      <c r="B31" s="218"/>
      <c r="C31" s="218"/>
      <c r="D31" s="218"/>
      <c r="E31" s="218"/>
      <c r="F31" s="219" t="str">
        <f>IF(F30="","",SUM(F30:F30))</f>
        <v/>
      </c>
      <c r="G31" s="219" t="str">
        <f>IF(G30="","",SUM(G30:G30))</f>
        <v/>
      </c>
      <c r="H31" s="218"/>
      <c r="I31" s="218"/>
      <c r="J31" s="218"/>
      <c r="K31" s="220" t="str">
        <f>IF($K30="","",SUM(K30:K30))</f>
        <v/>
      </c>
    </row>
    <row r="32" spans="1:12" ht="15">
      <c r="B32" s="161"/>
      <c r="C32" s="161"/>
      <c r="D32" s="161"/>
      <c r="E32" s="161"/>
      <c r="F32" s="161"/>
      <c r="G32" s="161"/>
      <c r="H32" s="161"/>
      <c r="I32" s="224" t="s">
        <v>294</v>
      </c>
      <c r="J32" s="90"/>
      <c r="K32" s="225" t="str">
        <f>IF($K31="","",$K31/8)</f>
        <v/>
      </c>
      <c r="L32" s="226" t="s">
        <v>19</v>
      </c>
    </row>
    <row r="33" spans="1:12" ht="15">
      <c r="A33" s="224" t="s">
        <v>9</v>
      </c>
      <c r="B33" s="221"/>
      <c r="C33" s="221"/>
      <c r="D33" s="221"/>
      <c r="E33" s="221"/>
      <c r="F33" s="222"/>
      <c r="G33" s="222"/>
      <c r="H33" s="221"/>
      <c r="I33" s="161"/>
      <c r="J33" s="221"/>
      <c r="K33" s="227" t="str">
        <f>IF($K32="","",$K32*15)</f>
        <v/>
      </c>
      <c r="L33" s="226" t="s">
        <v>25</v>
      </c>
    </row>
    <row r="34" spans="1:12" ht="15">
      <c r="A34" s="224"/>
      <c r="B34" s="231"/>
      <c r="C34" s="231"/>
      <c r="D34" s="231"/>
      <c r="E34" s="231"/>
      <c r="F34" s="232"/>
      <c r="G34" s="232"/>
      <c r="H34" s="231"/>
      <c r="I34" s="224"/>
      <c r="J34" s="231"/>
      <c r="K34" s="233"/>
      <c r="L34" s="228"/>
    </row>
    <row r="35" spans="1:12" ht="15.75" thickBot="1">
      <c r="A35" s="229" t="s">
        <v>302</v>
      </c>
      <c r="B35" s="230"/>
      <c r="C35" s="230"/>
      <c r="D35" s="230"/>
      <c r="E35" s="230"/>
      <c r="F35" s="230"/>
      <c r="G35" s="90"/>
      <c r="H35" s="90"/>
      <c r="I35" s="90"/>
      <c r="J35" s="90"/>
      <c r="K35" s="90"/>
      <c r="L35" s="228"/>
    </row>
    <row r="36" spans="1:12" ht="18.75" thickTop="1" thickBot="1">
      <c r="A36" s="234" t="s">
        <v>296</v>
      </c>
      <c r="B36" s="235" t="s">
        <v>283</v>
      </c>
      <c r="C36" s="235" t="s">
        <v>284</v>
      </c>
      <c r="D36" s="235"/>
      <c r="E36" s="235" t="s">
        <v>303</v>
      </c>
      <c r="F36" s="236" t="s">
        <v>286</v>
      </c>
      <c r="G36" s="236" t="s">
        <v>287</v>
      </c>
      <c r="H36" s="235" t="s">
        <v>288</v>
      </c>
      <c r="I36" s="235" t="s">
        <v>289</v>
      </c>
      <c r="J36" s="235" t="s">
        <v>290</v>
      </c>
      <c r="K36" s="236" t="s">
        <v>291</v>
      </c>
      <c r="L36" s="228"/>
    </row>
    <row r="37" spans="1:12" ht="15.75" thickTop="1">
      <c r="A37" s="237" t="s">
        <v>304</v>
      </c>
      <c r="B37" s="212"/>
      <c r="C37" s="212"/>
      <c r="D37" s="238"/>
      <c r="E37" s="212"/>
      <c r="F37" s="239" t="str">
        <f>IF(E37="","",B37*C37*E37)</f>
        <v/>
      </c>
      <c r="G37" s="214" t="str">
        <f>IF(F37="","",F37/27)</f>
        <v/>
      </c>
      <c r="H37" s="215" t="str">
        <f>IF(B37="","",B37*0.3048)</f>
        <v/>
      </c>
      <c r="I37" s="215" t="str">
        <f>IF(C$37="","",C$37*0.3048)</f>
        <v/>
      </c>
      <c r="J37" s="240" t="str">
        <f>IF(E37="","",E37*0.3048)</f>
        <v/>
      </c>
      <c r="K37" s="216" t="str">
        <f>IF($G37="","",$G37*0.765)</f>
        <v/>
      </c>
      <c r="L37" s="228"/>
    </row>
    <row r="38" spans="1:12" ht="15">
      <c r="A38" s="241"/>
      <c r="B38" s="242"/>
      <c r="C38" s="242"/>
      <c r="D38" s="242"/>
      <c r="E38" s="242"/>
      <c r="F38" s="219" t="str">
        <f t="shared" ref="F38:G38" si="2">IF(F37="","",SUM(F37:F37))</f>
        <v/>
      </c>
      <c r="G38" s="219" t="str">
        <f t="shared" si="2"/>
        <v/>
      </c>
      <c r="H38" s="242"/>
      <c r="I38" s="242"/>
      <c r="J38" s="242"/>
      <c r="K38" s="220" t="str">
        <f>IF($K37="","",SUM(K37:K37))</f>
        <v/>
      </c>
      <c r="L38" s="228"/>
    </row>
    <row r="39" spans="1:12" ht="15">
      <c r="A39" s="228"/>
      <c r="B39" s="90"/>
      <c r="C39" s="90"/>
      <c r="D39" s="90"/>
      <c r="E39" s="90"/>
      <c r="F39" s="243"/>
      <c r="G39" s="243"/>
      <c r="H39" s="90"/>
      <c r="I39" s="224" t="s">
        <v>294</v>
      </c>
      <c r="J39" s="90"/>
      <c r="K39" s="225" t="str">
        <f>IF(K38="","",K38/7)</f>
        <v/>
      </c>
      <c r="L39" s="226" t="s">
        <v>19</v>
      </c>
    </row>
    <row r="40" spans="1:12" ht="15">
      <c r="A40" s="224" t="s">
        <v>9</v>
      </c>
      <c r="B40" s="231"/>
      <c r="C40" s="231"/>
      <c r="D40" s="231"/>
      <c r="E40" s="231"/>
      <c r="F40" s="232"/>
      <c r="G40" s="232"/>
      <c r="H40" s="231"/>
      <c r="I40" s="161"/>
      <c r="J40" s="221"/>
      <c r="K40" s="227" t="str">
        <f>IF(K39="","",K39*15)</f>
        <v/>
      </c>
      <c r="L40" s="226" t="s">
        <v>25</v>
      </c>
    </row>
    <row r="41" spans="1:12" ht="15">
      <c r="B41" s="221"/>
      <c r="C41" s="221"/>
      <c r="D41" s="221"/>
      <c r="E41" s="221"/>
      <c r="F41" s="222"/>
      <c r="G41" s="222"/>
      <c r="H41" s="221"/>
      <c r="I41" s="224"/>
      <c r="J41" s="221"/>
      <c r="K41" s="227"/>
      <c r="L41" s="226"/>
    </row>
    <row r="42" spans="1:12" ht="15.75" thickBot="1">
      <c r="A42" s="244" t="s">
        <v>305</v>
      </c>
      <c r="B42" s="245"/>
      <c r="C42" s="245"/>
      <c r="D42" s="90"/>
      <c r="E42" s="90"/>
      <c r="F42" s="90"/>
      <c r="G42" s="161"/>
      <c r="H42" s="161"/>
      <c r="I42" s="161"/>
      <c r="J42" s="161"/>
      <c r="K42" s="161"/>
    </row>
    <row r="43" spans="1:12" ht="18.75" thickTop="1" thickBot="1">
      <c r="A43" s="208" t="s">
        <v>9</v>
      </c>
      <c r="B43" s="209" t="s">
        <v>283</v>
      </c>
      <c r="C43" s="209" t="s">
        <v>284</v>
      </c>
      <c r="D43" s="209"/>
      <c r="E43" s="209" t="s">
        <v>285</v>
      </c>
      <c r="F43" s="210" t="s">
        <v>286</v>
      </c>
      <c r="G43" s="210" t="s">
        <v>287</v>
      </c>
      <c r="H43" s="209" t="s">
        <v>288</v>
      </c>
      <c r="I43" s="209" t="s">
        <v>289</v>
      </c>
      <c r="J43" s="209" t="s">
        <v>290</v>
      </c>
      <c r="K43" s="210" t="s">
        <v>291</v>
      </c>
    </row>
    <row r="44" spans="1:12" ht="15.75" thickTop="1">
      <c r="A44" s="211" t="s">
        <v>9</v>
      </c>
      <c r="B44" s="212"/>
      <c r="C44" s="212"/>
      <c r="D44" s="212"/>
      <c r="E44" s="212"/>
      <c r="F44" s="239" t="str">
        <f>IF(E44="","",B44*C44*E44)</f>
        <v/>
      </c>
      <c r="G44" s="214" t="str">
        <f>IF(F44="","",F44/27)</f>
        <v/>
      </c>
      <c r="H44" s="215" t="str">
        <f>IF(B44="","",B44*0.3048)</f>
        <v/>
      </c>
      <c r="I44" s="215" t="str">
        <f>IF(C$44="","",C$44*0.3048)</f>
        <v/>
      </c>
      <c r="J44" s="240" t="str">
        <f>IF(E44="","",E44*0.3048)</f>
        <v/>
      </c>
      <c r="K44" s="216" t="str">
        <f>IF($G44="","",$G44*0.765)</f>
        <v/>
      </c>
    </row>
    <row r="45" spans="1:12" ht="15">
      <c r="A45" s="217"/>
      <c r="B45" s="218"/>
      <c r="C45" s="218"/>
      <c r="D45" s="218"/>
      <c r="E45" s="218"/>
      <c r="F45" s="219" t="str">
        <f t="shared" ref="F45" si="3">IF(F44="","",SUM(F44:F44))</f>
        <v/>
      </c>
      <c r="G45" s="219" t="str">
        <f t="shared" ref="G45" si="4">IF(G44="","",SUM(G44:G44))</f>
        <v/>
      </c>
      <c r="H45" s="218"/>
      <c r="I45" s="218"/>
      <c r="J45" s="218"/>
      <c r="K45" s="220" t="str">
        <f>IF($K44="","",SUM(K44:K44))</f>
        <v/>
      </c>
    </row>
    <row r="46" spans="1:12" ht="15">
      <c r="A46" s="112"/>
      <c r="B46" s="221"/>
      <c r="C46" s="221"/>
      <c r="D46" s="221"/>
      <c r="E46" s="221"/>
      <c r="F46" s="222"/>
      <c r="G46" s="222"/>
      <c r="H46" s="261" t="s">
        <v>292</v>
      </c>
      <c r="I46" s="261"/>
      <c r="J46" s="221" t="s">
        <v>293</v>
      </c>
      <c r="K46" s="223" t="str">
        <f>IF($K45="","",(K45*10%)+K45)</f>
        <v/>
      </c>
    </row>
    <row r="47" spans="1:12" ht="15">
      <c r="B47" s="221"/>
      <c r="C47" s="221"/>
      <c r="D47" s="221"/>
      <c r="E47" s="221"/>
      <c r="F47" s="222"/>
      <c r="G47" s="222"/>
      <c r="H47" s="221"/>
      <c r="I47" s="224" t="s">
        <v>294</v>
      </c>
      <c r="J47" s="90"/>
      <c r="K47" s="225" t="str">
        <f>IF(K46="","",K46/7)</f>
        <v/>
      </c>
      <c r="L47" s="226" t="s">
        <v>19</v>
      </c>
    </row>
    <row r="48" spans="1:12" ht="15">
      <c r="B48" s="221"/>
      <c r="C48" s="221"/>
      <c r="D48" s="221"/>
      <c r="E48" s="221"/>
      <c r="F48" s="222"/>
      <c r="G48" s="222"/>
      <c r="H48" s="221"/>
      <c r="I48" s="161"/>
      <c r="J48" s="221"/>
      <c r="K48" s="227" t="str">
        <f>IF(K47="","",K47*15)</f>
        <v/>
      </c>
      <c r="L48" s="226" t="s">
        <v>25</v>
      </c>
    </row>
    <row r="49" spans="1:12" ht="15">
      <c r="B49" s="221"/>
      <c r="C49" s="221"/>
      <c r="D49" s="221"/>
      <c r="E49" s="221"/>
      <c r="F49" s="222"/>
      <c r="G49" s="222"/>
      <c r="H49" s="221"/>
      <c r="I49" s="224"/>
      <c r="J49" s="221"/>
      <c r="K49" s="227"/>
      <c r="L49" s="226"/>
    </row>
    <row r="50" spans="1:12" ht="15.75" thickBot="1">
      <c r="A50" s="206" t="s">
        <v>306</v>
      </c>
      <c r="B50" s="207"/>
      <c r="C50" s="207"/>
      <c r="D50" s="207"/>
      <c r="E50" s="207"/>
      <c r="F50" s="207"/>
      <c r="G50" s="161"/>
      <c r="H50" s="161"/>
      <c r="I50" s="161"/>
      <c r="J50" s="161"/>
      <c r="K50" s="161"/>
    </row>
    <row r="51" spans="1:12" ht="18.75" thickTop="1" thickBot="1">
      <c r="A51" s="208" t="s">
        <v>9</v>
      </c>
      <c r="B51" s="209" t="s">
        <v>283</v>
      </c>
      <c r="C51" s="209" t="s">
        <v>284</v>
      </c>
      <c r="D51" s="209"/>
      <c r="E51" s="209" t="s">
        <v>285</v>
      </c>
      <c r="F51" s="210" t="s">
        <v>286</v>
      </c>
      <c r="G51" s="210" t="s">
        <v>287</v>
      </c>
      <c r="H51" s="209" t="s">
        <v>288</v>
      </c>
      <c r="I51" s="209" t="s">
        <v>289</v>
      </c>
      <c r="J51" s="209" t="s">
        <v>290</v>
      </c>
      <c r="K51" s="210" t="s">
        <v>291</v>
      </c>
    </row>
    <row r="52" spans="1:12" ht="15.75" thickTop="1">
      <c r="A52" s="211" t="s">
        <v>9</v>
      </c>
      <c r="B52" s="212"/>
      <c r="C52" s="212"/>
      <c r="D52" s="212"/>
      <c r="E52" s="212"/>
      <c r="F52" s="239" t="str">
        <f t="shared" ref="F52:F54" si="5">IF(E52="","",B52*C52*E52)</f>
        <v/>
      </c>
      <c r="G52" s="214" t="str">
        <f t="shared" ref="G52:G54" si="6">IF(F52="","",F52/27)</f>
        <v/>
      </c>
      <c r="H52" s="215" t="str">
        <f t="shared" ref="H52:H54" si="7">IF(B52="","",B52*0.3048)</f>
        <v/>
      </c>
      <c r="I52" s="215" t="str">
        <f>IF(C52="","",C52*0.3048)</f>
        <v/>
      </c>
      <c r="J52" s="240" t="str">
        <f t="shared" ref="J52:J54" si="8">IF(E52="","",E52*0.3048)</f>
        <v/>
      </c>
      <c r="K52" s="216" t="str">
        <f>IF($G52="","",$G52*0.765)</f>
        <v/>
      </c>
    </row>
    <row r="53" spans="1:12" ht="15">
      <c r="A53" s="211" t="s">
        <v>9</v>
      </c>
      <c r="B53" s="212"/>
      <c r="C53" s="212"/>
      <c r="D53" s="212"/>
      <c r="E53" s="212"/>
      <c r="F53" s="239" t="str">
        <f t="shared" si="5"/>
        <v/>
      </c>
      <c r="G53" s="214" t="str">
        <f t="shared" si="6"/>
        <v/>
      </c>
      <c r="H53" s="215" t="str">
        <f t="shared" si="7"/>
        <v/>
      </c>
      <c r="I53" s="215" t="str">
        <f t="shared" ref="I53:I54" si="9">IF(C53="","",C53*0.3048)</f>
        <v/>
      </c>
      <c r="J53" s="240" t="str">
        <f t="shared" si="8"/>
        <v/>
      </c>
      <c r="K53" s="216" t="str">
        <f t="shared" ref="K53:K54" si="10">IF($G53="","",$G53*0.765)</f>
        <v/>
      </c>
    </row>
    <row r="54" spans="1:12" ht="15">
      <c r="A54" s="211" t="s">
        <v>9</v>
      </c>
      <c r="B54" s="212"/>
      <c r="C54" s="212"/>
      <c r="D54" s="212"/>
      <c r="E54" s="212"/>
      <c r="F54" s="239" t="str">
        <f t="shared" si="5"/>
        <v/>
      </c>
      <c r="G54" s="214" t="str">
        <f t="shared" si="6"/>
        <v/>
      </c>
      <c r="H54" s="215" t="str">
        <f t="shared" si="7"/>
        <v/>
      </c>
      <c r="I54" s="215" t="str">
        <f t="shared" si="9"/>
        <v/>
      </c>
      <c r="J54" s="240" t="str">
        <f t="shared" si="8"/>
        <v/>
      </c>
      <c r="K54" s="216" t="str">
        <f t="shared" si="10"/>
        <v/>
      </c>
    </row>
    <row r="55" spans="1:12" ht="15">
      <c r="A55" s="217"/>
      <c r="B55" s="218"/>
      <c r="C55" s="218"/>
      <c r="D55" s="218"/>
      <c r="E55" s="218"/>
      <c r="F55" s="219" t="str">
        <f>IF(F53="","",SUM(F52,F53))</f>
        <v/>
      </c>
      <c r="G55" s="219" t="str">
        <f>IF(G52="","",SUM(G52:G54))</f>
        <v/>
      </c>
      <c r="H55" s="218"/>
      <c r="I55" s="218"/>
      <c r="J55" s="218"/>
      <c r="K55" s="220" t="str">
        <f>IF($K54="","",SUM(K52:K54))</f>
        <v/>
      </c>
    </row>
    <row r="56" spans="1:12" ht="15">
      <c r="A56" s="112"/>
      <c r="B56" s="221"/>
      <c r="C56" s="221"/>
      <c r="D56" s="221"/>
      <c r="E56" s="221"/>
      <c r="F56" s="222"/>
      <c r="G56" s="222"/>
      <c r="H56" s="261" t="s">
        <v>292</v>
      </c>
      <c r="I56" s="261"/>
      <c r="J56" s="221" t="s">
        <v>293</v>
      </c>
      <c r="K56" s="223" t="str">
        <f>IF($K55="","",(K55*10%)+K55)</f>
        <v/>
      </c>
    </row>
    <row r="57" spans="1:12" ht="15">
      <c r="A57" s="112"/>
      <c r="B57" s="221"/>
      <c r="C57" s="221"/>
      <c r="D57" s="221"/>
      <c r="E57" s="221"/>
      <c r="F57" s="222"/>
      <c r="G57" s="222"/>
      <c r="H57" s="221"/>
      <c r="I57" s="224" t="s">
        <v>294</v>
      </c>
      <c r="J57" s="90"/>
      <c r="K57" s="225" t="str">
        <f>IF(K56="","",K56/8)</f>
        <v/>
      </c>
      <c r="L57" s="226" t="s">
        <v>19</v>
      </c>
    </row>
    <row r="58" spans="1:12" ht="15">
      <c r="B58" s="221"/>
      <c r="C58" s="221"/>
      <c r="D58" s="221"/>
      <c r="E58" s="221"/>
      <c r="F58" s="222"/>
      <c r="G58" s="222"/>
      <c r="H58" s="221"/>
      <c r="I58" s="161"/>
      <c r="J58" s="221"/>
      <c r="K58" s="227" t="str">
        <f>IF(K57="","",K57*15)</f>
        <v/>
      </c>
      <c r="L58" s="226" t="s">
        <v>25</v>
      </c>
    </row>
    <row r="59" spans="1:12" ht="15">
      <c r="B59" s="221"/>
      <c r="C59" s="221"/>
      <c r="D59" s="221"/>
      <c r="E59" s="221"/>
      <c r="F59" s="222"/>
      <c r="G59" s="222"/>
      <c r="H59" s="221"/>
      <c r="I59" s="224"/>
      <c r="J59" s="221"/>
      <c r="K59" s="227"/>
      <c r="L59" s="226"/>
    </row>
    <row r="60" spans="1:12" ht="15.75" thickBot="1">
      <c r="A60" s="229" t="s">
        <v>307</v>
      </c>
      <c r="B60" s="230"/>
      <c r="C60" s="230"/>
      <c r="D60" s="230"/>
      <c r="E60" s="230"/>
      <c r="F60" s="230"/>
      <c r="G60" s="161"/>
      <c r="H60" s="161"/>
      <c r="I60" s="161"/>
      <c r="J60" s="161"/>
      <c r="K60" s="161"/>
    </row>
    <row r="61" spans="1:12" ht="18.75" thickTop="1" thickBot="1">
      <c r="A61" s="208" t="s">
        <v>9</v>
      </c>
      <c r="B61" s="209" t="s">
        <v>283</v>
      </c>
      <c r="C61" s="209" t="s">
        <v>284</v>
      </c>
      <c r="D61" s="209"/>
      <c r="E61" s="209" t="s">
        <v>285</v>
      </c>
      <c r="F61" s="210" t="s">
        <v>286</v>
      </c>
      <c r="G61" s="210" t="s">
        <v>287</v>
      </c>
      <c r="H61" s="209" t="s">
        <v>288</v>
      </c>
      <c r="I61" s="209" t="s">
        <v>289</v>
      </c>
      <c r="J61" s="209" t="s">
        <v>290</v>
      </c>
      <c r="K61" s="210" t="s">
        <v>291</v>
      </c>
    </row>
    <row r="62" spans="1:12" ht="15.75" thickTop="1">
      <c r="A62" s="211" t="s">
        <v>9</v>
      </c>
      <c r="B62" s="212"/>
      <c r="C62" s="212"/>
      <c r="D62" s="212"/>
      <c r="E62" s="212"/>
      <c r="F62" s="213" t="str">
        <f>IF(E62="","",(B62*C62*E62))</f>
        <v/>
      </c>
      <c r="G62" s="214" t="str">
        <f t="shared" ref="G62:G64" si="11">IF(F62="","",F62/27)</f>
        <v/>
      </c>
      <c r="H62" s="215" t="str">
        <f t="shared" ref="H62:H64" si="12">IF(B62="","",B62*0.3048)</f>
        <v/>
      </c>
      <c r="I62" s="215" t="str">
        <f>IF(C62="","",C62*0.3048)</f>
        <v/>
      </c>
      <c r="J62" s="240" t="str">
        <f t="shared" ref="J62:J64" si="13">IF(E62="","",E62*0.3048)</f>
        <v/>
      </c>
      <c r="K62" s="216" t="str">
        <f t="shared" ref="K62:K64" si="14">IF($G62="","",$G62*0.765)</f>
        <v/>
      </c>
    </row>
    <row r="63" spans="1:12" ht="15">
      <c r="A63" s="211" t="s">
        <v>9</v>
      </c>
      <c r="B63" s="212"/>
      <c r="C63" s="212"/>
      <c r="D63" s="212"/>
      <c r="E63" s="212"/>
      <c r="F63" s="213" t="str">
        <f t="shared" ref="F63:F64" si="15">IF(E63="","",(B63*C63*E63))</f>
        <v/>
      </c>
      <c r="G63" s="214" t="str">
        <f t="shared" si="11"/>
        <v/>
      </c>
      <c r="H63" s="215" t="str">
        <f t="shared" si="12"/>
        <v/>
      </c>
      <c r="I63" s="215" t="str">
        <f t="shared" ref="I63:I64" si="16">IF(C63="","",C63*0.3048)</f>
        <v/>
      </c>
      <c r="J63" s="240" t="str">
        <f t="shared" si="13"/>
        <v/>
      </c>
      <c r="K63" s="216" t="str">
        <f t="shared" si="14"/>
        <v/>
      </c>
    </row>
    <row r="64" spans="1:12" ht="15">
      <c r="A64" s="211" t="s">
        <v>9</v>
      </c>
      <c r="B64" s="212"/>
      <c r="C64" s="212"/>
      <c r="D64" s="212"/>
      <c r="E64" s="212"/>
      <c r="F64" s="213" t="str">
        <f t="shared" si="15"/>
        <v/>
      </c>
      <c r="G64" s="214" t="str">
        <f t="shared" si="11"/>
        <v/>
      </c>
      <c r="H64" s="215" t="str">
        <f t="shared" si="12"/>
        <v/>
      </c>
      <c r="I64" s="215" t="str">
        <f t="shared" si="16"/>
        <v/>
      </c>
      <c r="J64" s="240" t="str">
        <f t="shared" si="13"/>
        <v/>
      </c>
      <c r="K64" s="216" t="str">
        <f t="shared" si="14"/>
        <v/>
      </c>
    </row>
    <row r="65" spans="1:12" ht="15">
      <c r="A65" s="217"/>
      <c r="B65" s="218"/>
      <c r="C65" s="218"/>
      <c r="D65" s="218"/>
      <c r="E65" s="218"/>
      <c r="F65" s="219" t="str">
        <f>IF(F63="","",SUM(F62,F63))</f>
        <v/>
      </c>
      <c r="G65" s="219" t="str">
        <f>IF(G62="","",SUM(G62:G62))</f>
        <v/>
      </c>
      <c r="H65" s="218"/>
      <c r="I65" s="218"/>
      <c r="J65" s="218"/>
      <c r="K65" s="220" t="str">
        <f>IF($K64="","",SUM(K62:K64))</f>
        <v/>
      </c>
    </row>
    <row r="66" spans="1:12" ht="15">
      <c r="A66" s="112"/>
      <c r="B66" s="221"/>
      <c r="C66" s="221"/>
      <c r="D66" s="221"/>
      <c r="E66" s="221"/>
      <c r="F66" s="222"/>
      <c r="G66" s="222"/>
      <c r="H66" s="261" t="s">
        <v>292</v>
      </c>
      <c r="I66" s="261"/>
      <c r="J66" s="221" t="s">
        <v>293</v>
      </c>
      <c r="K66" s="223" t="str">
        <f>IF($K65="","",(K65*10%)+K65)</f>
        <v/>
      </c>
    </row>
    <row r="67" spans="1:12" ht="15">
      <c r="A67" s="112"/>
      <c r="B67" s="221"/>
      <c r="C67" s="221"/>
      <c r="D67" s="221"/>
      <c r="E67" s="221"/>
      <c r="F67" s="222"/>
      <c r="G67" s="222"/>
      <c r="H67" s="221"/>
      <c r="I67" s="224" t="s">
        <v>294</v>
      </c>
      <c r="J67" s="90"/>
      <c r="K67" s="225" t="str">
        <f>IF(K66="","",K66/8)</f>
        <v/>
      </c>
      <c r="L67" s="226" t="s">
        <v>19</v>
      </c>
    </row>
    <row r="68" spans="1:12" ht="15">
      <c r="B68" s="221"/>
      <c r="C68" s="221"/>
      <c r="D68" s="221"/>
      <c r="E68" s="221"/>
      <c r="F68" s="222"/>
      <c r="G68" s="222"/>
      <c r="H68" s="221"/>
      <c r="I68" s="161"/>
      <c r="J68" s="221"/>
      <c r="K68" s="227" t="str">
        <f>IF(K67="","",K67*15)</f>
        <v/>
      </c>
      <c r="L68" s="226" t="s">
        <v>25</v>
      </c>
    </row>
    <row r="69" spans="1:12" ht="15">
      <c r="B69" s="221"/>
      <c r="C69" s="221"/>
      <c r="D69" s="221"/>
      <c r="E69" s="221"/>
      <c r="F69" s="222"/>
      <c r="G69" s="222"/>
      <c r="H69" s="221"/>
      <c r="I69" s="224"/>
      <c r="J69" s="221"/>
      <c r="K69" s="227"/>
      <c r="L69" s="226"/>
    </row>
    <row r="70" spans="1:12" ht="15.75" thickBot="1">
      <c r="A70" s="229" t="s">
        <v>308</v>
      </c>
      <c r="B70" s="230"/>
      <c r="C70" s="230"/>
      <c r="D70" s="230"/>
      <c r="E70" s="230"/>
      <c r="F70" s="230"/>
      <c r="G70" s="161"/>
      <c r="H70" s="161"/>
      <c r="I70" s="161"/>
      <c r="J70" s="161"/>
      <c r="K70" s="161"/>
    </row>
    <row r="71" spans="1:12" ht="18.75" thickTop="1" thickBot="1">
      <c r="A71" s="208" t="s">
        <v>9</v>
      </c>
      <c r="B71" s="209" t="s">
        <v>283</v>
      </c>
      <c r="C71" s="209" t="s">
        <v>284</v>
      </c>
      <c r="D71" s="209"/>
      <c r="E71" s="209" t="s">
        <v>285</v>
      </c>
      <c r="F71" s="210" t="s">
        <v>286</v>
      </c>
      <c r="G71" s="210" t="s">
        <v>287</v>
      </c>
      <c r="H71" s="209" t="s">
        <v>288</v>
      </c>
      <c r="I71" s="209" t="s">
        <v>289</v>
      </c>
      <c r="J71" s="209" t="s">
        <v>290</v>
      </c>
      <c r="K71" s="210" t="s">
        <v>291</v>
      </c>
    </row>
    <row r="72" spans="1:12" ht="15.75" thickTop="1">
      <c r="A72" s="211" t="s">
        <v>9</v>
      </c>
      <c r="B72" s="212"/>
      <c r="C72" s="212"/>
      <c r="D72" s="212"/>
      <c r="E72" s="212"/>
      <c r="F72" s="213" t="str">
        <f t="shared" ref="F72:F74" si="17">IF(E72="","",(B72*C72*E72))</f>
        <v/>
      </c>
      <c r="G72" s="214" t="str">
        <f t="shared" ref="G72:G74" si="18">IF(F72="","",F72/27)</f>
        <v/>
      </c>
      <c r="H72" s="215" t="str">
        <f t="shared" ref="H72:H74" si="19">IF(B72="","",B72*0.3048)</f>
        <v/>
      </c>
      <c r="I72" s="215" t="str">
        <f>IF(C72="","",C72*0.3048)</f>
        <v/>
      </c>
      <c r="J72" s="240" t="str">
        <f t="shared" ref="J72:J74" si="20">IF(E72="","",E72*0.3048)</f>
        <v/>
      </c>
      <c r="K72" s="216" t="str">
        <f t="shared" ref="K72:K74" si="21">IF($G72="","",$G72*0.765)</f>
        <v/>
      </c>
    </row>
    <row r="73" spans="1:12" ht="15">
      <c r="A73" s="211" t="s">
        <v>9</v>
      </c>
      <c r="B73" s="212"/>
      <c r="C73" s="212"/>
      <c r="D73" s="212"/>
      <c r="E73" s="212"/>
      <c r="F73" s="213" t="str">
        <f t="shared" si="17"/>
        <v/>
      </c>
      <c r="G73" s="214" t="str">
        <f t="shared" si="18"/>
        <v/>
      </c>
      <c r="H73" s="215" t="str">
        <f t="shared" si="19"/>
        <v/>
      </c>
      <c r="I73" s="215" t="str">
        <f t="shared" ref="I73:I74" si="22">IF(C73="","",C73*0.3048)</f>
        <v/>
      </c>
      <c r="J73" s="240" t="str">
        <f t="shared" si="20"/>
        <v/>
      </c>
      <c r="K73" s="216" t="str">
        <f t="shared" si="21"/>
        <v/>
      </c>
    </row>
    <row r="74" spans="1:12" ht="15">
      <c r="A74" s="211" t="s">
        <v>9</v>
      </c>
      <c r="B74" s="212"/>
      <c r="C74" s="212"/>
      <c r="D74" s="212"/>
      <c r="E74" s="212"/>
      <c r="F74" s="213" t="str">
        <f t="shared" si="17"/>
        <v/>
      </c>
      <c r="G74" s="214" t="str">
        <f t="shared" si="18"/>
        <v/>
      </c>
      <c r="H74" s="215" t="str">
        <f t="shared" si="19"/>
        <v/>
      </c>
      <c r="I74" s="215" t="str">
        <f t="shared" si="22"/>
        <v/>
      </c>
      <c r="J74" s="240" t="str">
        <f t="shared" si="20"/>
        <v/>
      </c>
      <c r="K74" s="216" t="str">
        <f t="shared" si="21"/>
        <v/>
      </c>
    </row>
    <row r="75" spans="1:12" ht="15">
      <c r="A75" s="217"/>
      <c r="B75" s="218"/>
      <c r="C75" s="218"/>
      <c r="D75" s="218"/>
      <c r="E75" s="218"/>
      <c r="F75" s="219" t="str">
        <f>IF(F73="","",SUM(F72,F73))</f>
        <v/>
      </c>
      <c r="G75" s="219" t="str">
        <f>IF(G72="","",SUM(G72:G72))</f>
        <v/>
      </c>
      <c r="H75" s="218"/>
      <c r="I75" s="218"/>
      <c r="J75" s="218"/>
      <c r="K75" s="220" t="str">
        <f>IF($K74="","",SUM(K72:K74))</f>
        <v/>
      </c>
    </row>
    <row r="76" spans="1:12" ht="15">
      <c r="A76" s="112"/>
      <c r="B76" s="221"/>
      <c r="C76" s="221"/>
      <c r="D76" s="221"/>
      <c r="E76" s="221"/>
      <c r="F76" s="222"/>
      <c r="G76" s="222"/>
      <c r="H76" s="261" t="s">
        <v>292</v>
      </c>
      <c r="I76" s="261"/>
      <c r="J76" s="221" t="s">
        <v>293</v>
      </c>
      <c r="K76" s="223" t="str">
        <f>IF($K75="","",(K75*10%)+K75)</f>
        <v/>
      </c>
    </row>
    <row r="77" spans="1:12" ht="15">
      <c r="A77" s="112"/>
      <c r="B77" s="221"/>
      <c r="C77" s="221"/>
      <c r="D77" s="221"/>
      <c r="E77" s="221"/>
      <c r="F77" s="222"/>
      <c r="G77" s="222"/>
      <c r="H77" s="221"/>
      <c r="I77" s="224" t="s">
        <v>294</v>
      </c>
      <c r="J77" s="90"/>
      <c r="K77" s="225" t="str">
        <f>IF(K76="","",K76/8)</f>
        <v/>
      </c>
      <c r="L77" s="226" t="s">
        <v>19</v>
      </c>
    </row>
    <row r="78" spans="1:12" ht="15">
      <c r="B78" s="221"/>
      <c r="C78" s="221"/>
      <c r="D78" s="221"/>
      <c r="E78" s="221"/>
      <c r="F78" s="222"/>
      <c r="G78" s="222"/>
      <c r="H78" s="221"/>
      <c r="I78" s="161"/>
      <c r="J78" s="221"/>
      <c r="K78" s="227" t="str">
        <f>IF(K77="","",K77*15)</f>
        <v/>
      </c>
      <c r="L78" s="226" t="s">
        <v>25</v>
      </c>
    </row>
    <row r="79" spans="1:12" ht="15">
      <c r="B79" s="221"/>
      <c r="C79" s="221"/>
      <c r="D79" s="221"/>
      <c r="E79" s="221"/>
      <c r="F79" s="222"/>
      <c r="G79" s="222"/>
      <c r="H79" s="221"/>
      <c r="I79" s="224"/>
      <c r="J79" s="221"/>
      <c r="K79" s="227"/>
      <c r="L79" s="226"/>
    </row>
    <row r="80" spans="1:12" ht="15.75" thickBot="1">
      <c r="A80" s="229" t="s">
        <v>309</v>
      </c>
      <c r="B80" s="230"/>
      <c r="C80" s="230"/>
      <c r="D80" s="230"/>
      <c r="E80" s="230"/>
      <c r="F80" s="230"/>
      <c r="G80" s="161"/>
      <c r="H80" s="161"/>
      <c r="I80" s="161"/>
      <c r="J80" s="161"/>
      <c r="K80" s="161"/>
    </row>
    <row r="81" spans="1:12" ht="18.75" thickTop="1" thickBot="1">
      <c r="A81" s="208" t="s">
        <v>9</v>
      </c>
      <c r="B81" s="209" t="s">
        <v>283</v>
      </c>
      <c r="C81" s="209" t="s">
        <v>284</v>
      </c>
      <c r="D81" s="209"/>
      <c r="E81" s="209" t="s">
        <v>285</v>
      </c>
      <c r="F81" s="210" t="s">
        <v>286</v>
      </c>
      <c r="G81" s="210" t="s">
        <v>287</v>
      </c>
      <c r="H81" s="209" t="s">
        <v>288</v>
      </c>
      <c r="I81" s="209" t="s">
        <v>289</v>
      </c>
      <c r="J81" s="209" t="s">
        <v>290</v>
      </c>
      <c r="K81" s="210" t="s">
        <v>291</v>
      </c>
    </row>
    <row r="82" spans="1:12" ht="15.75" thickTop="1">
      <c r="A82" s="211" t="s">
        <v>9</v>
      </c>
      <c r="B82" s="212"/>
      <c r="C82" s="212"/>
      <c r="D82" s="212"/>
      <c r="E82" s="212"/>
      <c r="F82" s="213" t="str">
        <f t="shared" ref="F82:F84" si="23">IF(E82="","",(B82*C82*E82))</f>
        <v/>
      </c>
      <c r="G82" s="214" t="str">
        <f t="shared" ref="G82:G84" si="24">IF(F82="","",F82/27)</f>
        <v/>
      </c>
      <c r="H82" s="215" t="str">
        <f t="shared" ref="H82:H84" si="25">IF(B82="","",B82*0.3048)</f>
        <v/>
      </c>
      <c r="I82" s="215" t="str">
        <f>IF(C82="","",C82*0.3048)</f>
        <v/>
      </c>
      <c r="J82" s="240" t="str">
        <f t="shared" ref="J82:J84" si="26">IF(E82="","",E82*0.3048)</f>
        <v/>
      </c>
      <c r="K82" s="216" t="str">
        <f t="shared" ref="K82:K84" si="27">IF($G82="","",$G82*0.765)</f>
        <v/>
      </c>
    </row>
    <row r="83" spans="1:12" ht="15">
      <c r="A83" s="211" t="s">
        <v>9</v>
      </c>
      <c r="B83" s="212"/>
      <c r="C83" s="212"/>
      <c r="D83" s="212"/>
      <c r="E83" s="212"/>
      <c r="F83" s="213" t="str">
        <f t="shared" si="23"/>
        <v/>
      </c>
      <c r="G83" s="214" t="str">
        <f t="shared" si="24"/>
        <v/>
      </c>
      <c r="H83" s="215" t="str">
        <f t="shared" si="25"/>
        <v/>
      </c>
      <c r="I83" s="215" t="str">
        <f t="shared" ref="I83:I84" si="28">IF(C83="","",C83*0.3048)</f>
        <v/>
      </c>
      <c r="J83" s="240" t="str">
        <f t="shared" si="26"/>
        <v/>
      </c>
      <c r="K83" s="216" t="str">
        <f t="shared" si="27"/>
        <v/>
      </c>
    </row>
    <row r="84" spans="1:12" ht="15">
      <c r="A84" s="211" t="s">
        <v>9</v>
      </c>
      <c r="B84" s="212"/>
      <c r="C84" s="212"/>
      <c r="D84" s="212"/>
      <c r="E84" s="212"/>
      <c r="F84" s="213" t="str">
        <f t="shared" si="23"/>
        <v/>
      </c>
      <c r="G84" s="214" t="str">
        <f t="shared" si="24"/>
        <v/>
      </c>
      <c r="H84" s="215" t="str">
        <f t="shared" si="25"/>
        <v/>
      </c>
      <c r="I84" s="215" t="str">
        <f t="shared" si="28"/>
        <v/>
      </c>
      <c r="J84" s="240" t="str">
        <f t="shared" si="26"/>
        <v/>
      </c>
      <c r="K84" s="216" t="str">
        <f t="shared" si="27"/>
        <v/>
      </c>
    </row>
    <row r="85" spans="1:12" ht="15">
      <c r="A85" s="217"/>
      <c r="B85" s="218"/>
      <c r="C85" s="218"/>
      <c r="D85" s="218"/>
      <c r="E85" s="218"/>
      <c r="F85" s="219" t="str">
        <f>IF(F83="","",SUM(F82,F83))</f>
        <v/>
      </c>
      <c r="G85" s="219" t="str">
        <f>IF(G82="","",SUM(G82:G82))</f>
        <v/>
      </c>
      <c r="H85" s="218"/>
      <c r="I85" s="218"/>
      <c r="J85" s="218"/>
      <c r="K85" s="220" t="str">
        <f>IF($K84="","",SUM(K82:K84))</f>
        <v/>
      </c>
    </row>
    <row r="86" spans="1:12" ht="15">
      <c r="A86" s="112"/>
      <c r="B86" s="221"/>
      <c r="C86" s="221"/>
      <c r="D86" s="221"/>
      <c r="E86" s="221"/>
      <c r="F86" s="222"/>
      <c r="G86" s="222"/>
      <c r="H86" s="261" t="s">
        <v>292</v>
      </c>
      <c r="I86" s="261"/>
      <c r="J86" s="221" t="s">
        <v>293</v>
      </c>
      <c r="K86" s="223" t="str">
        <f>IF($K85="","",(K85*10%)+K85)</f>
        <v/>
      </c>
    </row>
    <row r="87" spans="1:12" ht="15">
      <c r="A87" s="112"/>
      <c r="B87" s="221"/>
      <c r="C87" s="221"/>
      <c r="D87" s="221"/>
      <c r="E87" s="221"/>
      <c r="F87" s="222"/>
      <c r="G87" s="222"/>
      <c r="H87" s="221"/>
      <c r="I87" s="224" t="s">
        <v>294</v>
      </c>
      <c r="J87" s="90"/>
      <c r="K87" s="225" t="str">
        <f>IF(K86="","",K86/8)</f>
        <v/>
      </c>
      <c r="L87" s="226" t="s">
        <v>19</v>
      </c>
    </row>
    <row r="88" spans="1:12" ht="15">
      <c r="B88" s="221"/>
      <c r="C88" s="221"/>
      <c r="D88" s="221"/>
      <c r="E88" s="221"/>
      <c r="F88" s="222"/>
      <c r="G88" s="222"/>
      <c r="H88" s="221"/>
      <c r="I88" s="161"/>
      <c r="J88" s="221"/>
      <c r="K88" s="227" t="str">
        <f>IF(K87="","",K87*15)</f>
        <v/>
      </c>
      <c r="L88" s="226" t="s">
        <v>25</v>
      </c>
    </row>
  </sheetData>
  <mergeCells count="8">
    <mergeCell ref="H76:I76"/>
    <mergeCell ref="H86:I86"/>
    <mergeCell ref="H7:I7"/>
    <mergeCell ref="H15:I15"/>
    <mergeCell ref="H24:I24"/>
    <mergeCell ref="H46:I46"/>
    <mergeCell ref="H56:I56"/>
    <mergeCell ref="H66:I66"/>
  </mergeCells>
  <conditionalFormatting sqref="B13:E13">
    <cfRule type="expression" dxfId="26" priority="40">
      <formula>AND(B13="")</formula>
    </cfRule>
  </conditionalFormatting>
  <conditionalFormatting sqref="B4:C5">
    <cfRule type="expression" dxfId="25" priority="21">
      <formula>AND(B4="")</formula>
    </cfRule>
  </conditionalFormatting>
  <conditionalFormatting sqref="E4:E5">
    <cfRule type="expression" dxfId="24" priority="20">
      <formula>AND(E4="")</formula>
    </cfRule>
  </conditionalFormatting>
  <conditionalFormatting sqref="B22:C22">
    <cfRule type="expression" dxfId="23" priority="19">
      <formula>AND(B22="")</formula>
    </cfRule>
  </conditionalFormatting>
  <conditionalFormatting sqref="E22">
    <cfRule type="expression" dxfId="22" priority="18">
      <formula>AND(E22="")</formula>
    </cfRule>
  </conditionalFormatting>
  <conditionalFormatting sqref="B30:E30">
    <cfRule type="expression" dxfId="21" priority="17">
      <formula>AND(B30="")</formula>
    </cfRule>
  </conditionalFormatting>
  <conditionalFormatting sqref="B37:C37">
    <cfRule type="expression" dxfId="20" priority="16">
      <formula>AND(B37="")</formula>
    </cfRule>
  </conditionalFormatting>
  <conditionalFormatting sqref="E37">
    <cfRule type="expression" dxfId="19" priority="15">
      <formula>AND(E37="")</formula>
    </cfRule>
  </conditionalFormatting>
  <conditionalFormatting sqref="B44:C44">
    <cfRule type="expression" dxfId="18" priority="14">
      <formula>AND(B44="")</formula>
    </cfRule>
  </conditionalFormatting>
  <conditionalFormatting sqref="E44">
    <cfRule type="expression" dxfId="17" priority="13">
      <formula>AND(E44="")</formula>
    </cfRule>
  </conditionalFormatting>
  <conditionalFormatting sqref="E82:E84">
    <cfRule type="expression" dxfId="16" priority="1">
      <formula>AND(E82="")</formula>
    </cfRule>
  </conditionalFormatting>
  <conditionalFormatting sqref="B52:C54">
    <cfRule type="expression" dxfId="15" priority="12">
      <formula>AND(B52="")</formula>
    </cfRule>
  </conditionalFormatting>
  <conditionalFormatting sqref="E52:E54">
    <cfRule type="expression" dxfId="14" priority="11">
      <formula>AND(E52="")</formula>
    </cfRule>
  </conditionalFormatting>
  <conditionalFormatting sqref="B62:B64">
    <cfRule type="expression" dxfId="13" priority="10">
      <formula>AND(B62="")</formula>
    </cfRule>
  </conditionalFormatting>
  <conditionalFormatting sqref="C62:C64">
    <cfRule type="expression" dxfId="12" priority="9">
      <formula>AND(C62="")</formula>
    </cfRule>
  </conditionalFormatting>
  <conditionalFormatting sqref="E62:E64">
    <cfRule type="expression" dxfId="11" priority="8">
      <formula>AND(E62="")</formula>
    </cfRule>
  </conditionalFormatting>
  <conditionalFormatting sqref="B72:B74">
    <cfRule type="expression" dxfId="10" priority="6">
      <formula>AND(B72="")</formula>
    </cfRule>
  </conditionalFormatting>
  <conditionalFormatting sqref="C72:C74">
    <cfRule type="expression" dxfId="9" priority="5">
      <formula>AND(C72="")</formula>
    </cfRule>
  </conditionalFormatting>
  <conditionalFormatting sqref="E72:E74">
    <cfRule type="expression" dxfId="8" priority="4">
      <formula>AND(E72="")</formula>
    </cfRule>
  </conditionalFormatting>
  <conditionalFormatting sqref="B82:B84">
    <cfRule type="expression" dxfId="7" priority="3">
      <formula>AND(B82="")</formula>
    </cfRule>
  </conditionalFormatting>
  <conditionalFormatting sqref="C82:C84">
    <cfRule type="expression" dxfId="6" priority="2">
      <formula>AND(C82="")</formula>
    </cfRule>
  </conditionalFormatting>
  <pageMargins left="0.7" right="0.7" top="0.75" bottom="0.75" header="0.3" footer="0.3"/>
  <pageSetup orientation="portrait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1:V11"/>
  <sheetViews>
    <sheetView tabSelected="1" workbookViewId="0">
      <selection activeCell="K32" sqref="K32"/>
    </sheetView>
  </sheetViews>
  <sheetFormatPr baseColWidth="10" defaultColWidth="11.42578125" defaultRowHeight="12.75"/>
  <cols>
    <col min="1" max="1" width="2.140625" customWidth="1"/>
    <col min="2" max="2" width="4.7109375" customWidth="1"/>
    <col min="3" max="3" width="1.85546875" customWidth="1"/>
    <col min="4" max="4" width="43.28515625" customWidth="1"/>
    <col min="5" max="5" width="6.42578125" customWidth="1"/>
    <col min="6" max="6" width="7.140625" customWidth="1"/>
    <col min="7" max="7" width="1.85546875" customWidth="1"/>
    <col min="8" max="8" width="10.42578125" customWidth="1"/>
    <col min="9" max="9" width="1.85546875" customWidth="1"/>
    <col min="10" max="10" width="14.7109375" customWidth="1"/>
    <col min="11" max="11" width="1.28515625" customWidth="1"/>
    <col min="12" max="12" width="16" customWidth="1"/>
    <col min="13" max="13" width="12.7109375" customWidth="1"/>
    <col min="14" max="14" width="14.42578125" bestFit="1" customWidth="1"/>
  </cols>
  <sheetData>
    <row r="1" spans="2:22" s="1" customFormat="1" ht="12">
      <c r="B1" s="128" t="s">
        <v>22</v>
      </c>
      <c r="C1" s="5"/>
      <c r="D1" s="9" t="s">
        <v>229</v>
      </c>
      <c r="E1" s="5"/>
      <c r="F1" s="8"/>
      <c r="G1" s="8"/>
      <c r="H1" s="8"/>
      <c r="I1" s="8"/>
      <c r="J1" s="29"/>
      <c r="K1" s="29"/>
      <c r="L1" s="29"/>
      <c r="V1" s="1" t="e">
        <f>ROUND(SUM(#REF!),2)</f>
        <v>#REF!</v>
      </c>
    </row>
    <row r="2" spans="2:22" s="1" customFormat="1" ht="6.75" customHeight="1">
      <c r="B2" s="21"/>
      <c r="C2" s="20"/>
      <c r="D2" s="5"/>
      <c r="E2" s="5"/>
      <c r="F2" s="8"/>
      <c r="G2" s="8"/>
      <c r="H2" s="8"/>
      <c r="I2" s="8"/>
      <c r="J2" s="29"/>
      <c r="K2" s="29"/>
      <c r="L2" s="29"/>
    </row>
    <row r="3" spans="2:22" s="1" customFormat="1" ht="12">
      <c r="B3" s="21"/>
      <c r="C3" s="20"/>
      <c r="D3" s="250" t="s">
        <v>228</v>
      </c>
      <c r="E3" s="5"/>
      <c r="F3" s="56" t="s">
        <v>159</v>
      </c>
      <c r="G3" s="128"/>
      <c r="H3" s="56"/>
      <c r="I3" s="128"/>
      <c r="J3" s="148" t="str">
        <f>IF($H3="","",ROUND(#REF!/$H3,2))</f>
        <v/>
      </c>
      <c r="K3" s="149"/>
      <c r="L3" s="150" t="str">
        <f>IF($H3="","",$J3*$H3)</f>
        <v/>
      </c>
    </row>
    <row r="4" spans="2:22" s="1" customFormat="1" ht="4.5" customHeight="1">
      <c r="B4" s="70"/>
      <c r="C4" s="70"/>
      <c r="D4" s="70"/>
      <c r="E4" s="71"/>
      <c r="F4" s="68"/>
      <c r="G4" s="68"/>
      <c r="H4" s="68"/>
      <c r="I4" s="68"/>
      <c r="J4" s="72"/>
      <c r="K4" s="73"/>
      <c r="L4" s="73"/>
    </row>
    <row r="5" spans="2:22" ht="12.75" customHeight="1">
      <c r="D5" s="57"/>
      <c r="F5" t="str">
        <f>IF($D5="","",VLOOKUP($D5,Matrice,2,FALSE))</f>
        <v/>
      </c>
      <c r="J5" s="102" t="str">
        <f>IF($D5="","",VLOOKUP($D5,Matrice,3,FALSE))</f>
        <v/>
      </c>
      <c r="L5" s="102" t="str">
        <f>IF($H5="","",$H5*$J5)</f>
        <v/>
      </c>
    </row>
    <row r="6" spans="2:22" ht="12.75" customHeight="1">
      <c r="F6" t="str">
        <f>IF($D6="","",VLOOKUP($D6,Matrice,2,FALSE))</f>
        <v/>
      </c>
      <c r="J6" s="102" t="str">
        <f>IF($D6="","",VLOOKUP($D6,Matrice,3,FALSE))</f>
        <v/>
      </c>
      <c r="L6" s="102" t="str">
        <f>IF($H6="","",$H6*$J6)</f>
        <v/>
      </c>
    </row>
    <row r="7" spans="2:22" ht="12.75" customHeight="1">
      <c r="F7" t="str">
        <f>IF($D7="","",VLOOKUP($D7,Matrice,2,FALSE))</f>
        <v/>
      </c>
      <c r="J7" s="102" t="str">
        <f>IF($D7="","",VLOOKUP($D7,Matrice,3,FALSE))</f>
        <v/>
      </c>
      <c r="L7" s="102" t="str">
        <f>IF($H7="","",$H7*$J7)</f>
        <v/>
      </c>
    </row>
    <row r="8" spans="2:22" s="1" customFormat="1" ht="4.5" customHeight="1">
      <c r="B8" s="68"/>
      <c r="C8" s="69"/>
      <c r="D8" s="70"/>
      <c r="E8" s="71"/>
      <c r="F8" s="68"/>
      <c r="G8" s="68"/>
      <c r="H8" s="68"/>
      <c r="I8" s="68"/>
      <c r="J8" s="72"/>
      <c r="K8" s="73"/>
      <c r="L8" s="73"/>
    </row>
    <row r="9" spans="2:22" s="1" customFormat="1">
      <c r="B9" s="128"/>
      <c r="C9" s="18"/>
      <c r="D9" s="57" t="s">
        <v>23</v>
      </c>
      <c r="E9" s="5"/>
      <c r="F9" s="129" t="str">
        <f>VLOOKUP($D9,Matrice,2,FALSE)</f>
        <v>%</v>
      </c>
      <c r="G9" s="8"/>
      <c r="H9" s="83" t="s">
        <v>9</v>
      </c>
      <c r="I9" s="8"/>
      <c r="J9" s="163">
        <f>VLOOKUP($D9,Matrice,3,FALSE)</f>
        <v>1.15E-2</v>
      </c>
      <c r="K9" s="164"/>
      <c r="L9" s="162">
        <f>SUM($L4:$L8)*$J9</f>
        <v>0</v>
      </c>
    </row>
    <row r="10" spans="2:22" s="20" customFormat="1" ht="13.5" thickBot="1">
      <c r="B10" s="1"/>
      <c r="C10" s="1"/>
      <c r="D10" s="57" t="s">
        <v>18</v>
      </c>
      <c r="E10" s="5"/>
      <c r="F10" s="129" t="str">
        <f>VLOOKUP($D10,Matrice,2,FALSE)</f>
        <v>%</v>
      </c>
      <c r="G10" s="8"/>
      <c r="H10" s="64" t="s">
        <v>9</v>
      </c>
      <c r="I10" s="8"/>
      <c r="J10" s="163">
        <f>VLOOKUP($D10,Matrice,3,FALSE)</f>
        <v>0.1</v>
      </c>
      <c r="K10" s="164"/>
      <c r="L10" s="162">
        <f>SUM($L4:$L9)*$J10</f>
        <v>0</v>
      </c>
    </row>
    <row r="11" spans="2:22" s="1" customFormat="1" thickTop="1">
      <c r="B11" s="21"/>
      <c r="C11" s="20"/>
      <c r="D11" s="20"/>
      <c r="E11" s="20"/>
      <c r="F11" s="21"/>
      <c r="G11" s="21"/>
      <c r="H11" s="21"/>
      <c r="I11" s="21"/>
      <c r="J11" s="21"/>
      <c r="K11" s="21"/>
      <c r="L11" s="165">
        <f>ROUND(SUM($L4:$L10),2)</f>
        <v>0</v>
      </c>
    </row>
  </sheetData>
  <sheetProtection sheet="1" objects="1" scenarios="1"/>
  <conditionalFormatting sqref="D7">
    <cfRule type="expression" priority="8">
      <formula>MA_MFC</formula>
    </cfRule>
  </conditionalFormatting>
  <conditionalFormatting sqref="H7">
    <cfRule type="expression" dxfId="5" priority="7">
      <formula>AND($H7="")</formula>
    </cfRule>
  </conditionalFormatting>
  <conditionalFormatting sqref="D5">
    <cfRule type="expression" priority="5">
      <formula>MA_MFC</formula>
    </cfRule>
  </conditionalFormatting>
  <conditionalFormatting sqref="H5">
    <cfRule type="expression" dxfId="4" priority="4">
      <formula>AND($H5="")</formula>
    </cfRule>
  </conditionalFormatting>
  <conditionalFormatting sqref="D6">
    <cfRule type="expression" priority="2">
      <formula>MA_MFC</formula>
    </cfRule>
  </conditionalFormatting>
  <conditionalFormatting sqref="H6">
    <cfRule type="expression" dxfId="3" priority="1">
      <formula>AND($H6="")</formula>
    </cfRule>
  </conditionalFormatting>
  <dataValidations count="1">
    <dataValidation type="list" allowBlank="1" showInputMessage="1" promptTitle="Liste déroulante" prompt="Sélectionner un arcticle de la liste!" sqref="D9:D10 D5:D7">
      <formula1>IF($D5&lt;&gt;"",OFFSET(Équip_1,MATCH($D5&amp;"*",Données,0)-1,,SUMPRODUCT((MID(Données,1,LEN($D5))=TEXT($D5,"0"))*1)),Données)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Transfert">
                <anchor moveWithCells="1" sizeWithCells="1">
                  <from>
                    <xdr:col>9</xdr:col>
                    <xdr:colOff>257175</xdr:colOff>
                    <xdr:row>13</xdr:row>
                    <xdr:rowOff>152400</xdr:rowOff>
                  </from>
                  <to>
                    <xdr:col>11</xdr:col>
                    <xdr:colOff>466725</xdr:colOff>
                    <xdr:row>17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stopIfTrue="1" id="{E5E5AF3F-A905-4205-B50D-91CA68F8EA4E}">
            <xm:f>AND($D7='Banque de données'!$B$66)</xm:f>
            <x14:dxf>
              <fill>
                <patternFill>
                  <bgColor theme="8"/>
                </patternFill>
              </fill>
            </x14:dxf>
          </x14:cfRule>
          <xm:sqref>H7</xm:sqref>
        </x14:conditionalFormatting>
        <x14:conditionalFormatting xmlns:xm="http://schemas.microsoft.com/office/excel/2006/main">
          <x14:cfRule type="expression" priority="6" stopIfTrue="1" id="{27CE2E70-54D2-4D89-90FA-39F6EDB05D5C}">
            <xm:f>AND($D5='Banque de données'!$B$66)</xm:f>
            <x14:dxf>
              <fill>
                <patternFill>
                  <bgColor theme="8"/>
                </patternFill>
              </fill>
            </x14:dxf>
          </x14:cfRule>
          <xm:sqref>H5</xm:sqref>
        </x14:conditionalFormatting>
        <x14:conditionalFormatting xmlns:xm="http://schemas.microsoft.com/office/excel/2006/main">
          <x14:cfRule type="expression" priority="3" stopIfTrue="1" id="{B637F13E-3221-4C19-8360-EF6CE2FCF1B3}">
            <xm:f>AND($D6='Banque de données'!$B$66)</xm:f>
            <x14:dxf>
              <fill>
                <patternFill>
                  <bgColor theme="8"/>
                </patternFill>
              </fill>
            </x14:dxf>
          </x14:cfRule>
          <xm:sqref>H6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Client</vt:lpstr>
      <vt:lpstr>Estimation</vt:lpstr>
      <vt:lpstr>Résumé</vt:lpstr>
      <vt:lpstr>Banque de données</vt:lpstr>
      <vt:lpstr>Volumes</vt:lpstr>
      <vt:lpstr>ÉTAPES</vt:lpstr>
      <vt:lpstr>Calcul Excavation</vt:lpstr>
      <vt:lpstr>Macro</vt:lpstr>
      <vt:lpstr>Donnée_CL_A</vt:lpstr>
      <vt:lpstr>Équip_1</vt:lpstr>
      <vt:lpstr>Client!Impression_des_titres</vt:lpstr>
      <vt:lpstr>Estimation!Impression_des_titres</vt:lpstr>
      <vt:lpstr>Résumé!Impression_des_titres</vt:lpstr>
      <vt:lpstr>Matrice</vt:lpstr>
      <vt:lpstr>Estimation!Zone_d_impression</vt:lpstr>
      <vt:lpstr>Résumé!Zone_d_impression</vt:lpstr>
    </vt:vector>
  </TitlesOfParts>
  <Manager>Sylvie Pouliot</Manager>
  <Company>GLD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Estimation/Bordereau/VIlle</dc:title>
  <dc:creator>Sylvie Pouliot</dc:creator>
  <cp:lastModifiedBy>lacy</cp:lastModifiedBy>
  <cp:lastPrinted>2013-03-22T02:17:49Z</cp:lastPrinted>
  <dcterms:created xsi:type="dcterms:W3CDTF">1999-02-15T19:28:57Z</dcterms:created>
  <dcterms:modified xsi:type="dcterms:W3CDTF">2013-03-23T06:10:17Z</dcterms:modified>
  <cp:category>Civil</cp:category>
</cp:coreProperties>
</file>