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Dépenses" sheetId="1" r:id="rId1"/>
    <sheet name="Octobre 2019" sheetId="4" r:id="rId2"/>
    <sheet name="Novembre 2019" sheetId="5" r:id="rId3"/>
    <sheet name="Décembre 2019" sheetId="6" r:id="rId4"/>
    <sheet name="Feuil3" sheetId="3" r:id="rId5"/>
  </sheets>
  <definedNames>
    <definedName name="listecategorie">Dépenses!$K$3:$K$33</definedName>
  </definedNames>
  <calcPr calcId="145621"/>
</workbook>
</file>

<file path=xl/calcChain.xml><?xml version="1.0" encoding="utf-8"?>
<calcChain xmlns="http://schemas.openxmlformats.org/spreadsheetml/2006/main">
  <c r="E45" i="6" l="1"/>
  <c r="G35" i="6"/>
  <c r="F35" i="6"/>
  <c r="G32" i="6"/>
  <c r="G30" i="6"/>
  <c r="G29" i="6"/>
  <c r="G28" i="6"/>
  <c r="M27" i="6"/>
  <c r="K27" i="6"/>
  <c r="K26" i="6"/>
  <c r="M26" i="6" s="1"/>
  <c r="M25" i="6"/>
  <c r="K25" i="6"/>
  <c r="K24" i="6"/>
  <c r="M24" i="6" s="1"/>
  <c r="M23" i="6"/>
  <c r="G23" i="6"/>
  <c r="K22" i="6"/>
  <c r="M22" i="6" s="1"/>
  <c r="M21" i="6"/>
  <c r="K21" i="6"/>
  <c r="K20" i="6"/>
  <c r="M20" i="6" s="1"/>
  <c r="G20" i="6"/>
  <c r="K19" i="6"/>
  <c r="M19" i="6" s="1"/>
  <c r="G19" i="6"/>
  <c r="M18" i="6"/>
  <c r="K18" i="6"/>
  <c r="G18" i="6"/>
  <c r="K17" i="6"/>
  <c r="M17" i="6" s="1"/>
  <c r="G17" i="6"/>
  <c r="K16" i="6"/>
  <c r="M16" i="6" s="1"/>
  <c r="G16" i="6"/>
  <c r="K14" i="6"/>
  <c r="M14" i="6" s="1"/>
  <c r="N14" i="6" s="1"/>
  <c r="G14" i="6"/>
  <c r="K13" i="6"/>
  <c r="M13" i="6" s="1"/>
  <c r="N13" i="6" s="1"/>
  <c r="G13" i="6"/>
  <c r="K12" i="6"/>
  <c r="M12" i="6" s="1"/>
  <c r="N12" i="6" s="1"/>
  <c r="G12" i="6"/>
  <c r="K11" i="6"/>
  <c r="M11" i="6" s="1"/>
  <c r="N11" i="6" s="1"/>
  <c r="K10" i="6"/>
  <c r="M10" i="6" s="1"/>
  <c r="N10" i="6" s="1"/>
  <c r="G10" i="6"/>
  <c r="K9" i="6"/>
  <c r="M9" i="6" s="1"/>
  <c r="N9" i="6" s="1"/>
  <c r="G9" i="6"/>
  <c r="M8" i="6"/>
  <c r="N8" i="6" s="1"/>
  <c r="K8" i="6"/>
  <c r="M7" i="6"/>
  <c r="N7" i="6" s="1"/>
  <c r="L32" i="6"/>
  <c r="K7" i="6"/>
  <c r="M5" i="6"/>
  <c r="E45" i="5"/>
  <c r="G35" i="5"/>
  <c r="M5" i="5" s="1"/>
  <c r="F35" i="5"/>
  <c r="G32" i="5"/>
  <c r="G30" i="5"/>
  <c r="G29" i="5"/>
  <c r="G28" i="5"/>
  <c r="K27" i="5"/>
  <c r="M27" i="5" s="1"/>
  <c r="K26" i="5"/>
  <c r="M26" i="5" s="1"/>
  <c r="K25" i="5"/>
  <c r="M25" i="5" s="1"/>
  <c r="K24" i="5"/>
  <c r="M24" i="5" s="1"/>
  <c r="M23" i="5"/>
  <c r="G23" i="5"/>
  <c r="K22" i="5"/>
  <c r="M22" i="5" s="1"/>
  <c r="K21" i="5"/>
  <c r="M21" i="5" s="1"/>
  <c r="K20" i="5"/>
  <c r="M20" i="5" s="1"/>
  <c r="G20" i="5"/>
  <c r="M19" i="5"/>
  <c r="K19" i="5"/>
  <c r="G19" i="5"/>
  <c r="K18" i="5"/>
  <c r="M18" i="5" s="1"/>
  <c r="G18" i="5"/>
  <c r="M17" i="5"/>
  <c r="K17" i="5"/>
  <c r="G17" i="5"/>
  <c r="K16" i="5"/>
  <c r="M16" i="5" s="1"/>
  <c r="G16" i="5"/>
  <c r="K14" i="5"/>
  <c r="M14" i="5" s="1"/>
  <c r="N14" i="5" s="1"/>
  <c r="G14" i="5"/>
  <c r="K13" i="5"/>
  <c r="M13" i="5" s="1"/>
  <c r="N13" i="5" s="1"/>
  <c r="G13" i="5"/>
  <c r="K12" i="5"/>
  <c r="M12" i="5" s="1"/>
  <c r="N12" i="5" s="1"/>
  <c r="G12" i="5"/>
  <c r="K11" i="5"/>
  <c r="M11" i="5" s="1"/>
  <c r="N11" i="5" s="1"/>
  <c r="K10" i="5"/>
  <c r="M10" i="5" s="1"/>
  <c r="N10" i="5" s="1"/>
  <c r="G10" i="5"/>
  <c r="K9" i="5"/>
  <c r="M9" i="5" s="1"/>
  <c r="N9" i="5" s="1"/>
  <c r="G9" i="5"/>
  <c r="K8" i="5"/>
  <c r="M8" i="5" s="1"/>
  <c r="N8" i="5" s="1"/>
  <c r="L32" i="5"/>
  <c r="K7" i="5"/>
  <c r="M7" i="5" s="1"/>
  <c r="F35" i="4"/>
  <c r="L32" i="4"/>
  <c r="N11" i="4"/>
  <c r="G30" i="4"/>
  <c r="G32" i="4"/>
  <c r="G29" i="4"/>
  <c r="G28" i="4"/>
  <c r="G23" i="4"/>
  <c r="G20" i="4"/>
  <c r="G19" i="4"/>
  <c r="G18" i="4"/>
  <c r="G17" i="4"/>
  <c r="G16" i="4"/>
  <c r="G14" i="4"/>
  <c r="G13" i="4"/>
  <c r="G12" i="4"/>
  <c r="G10" i="4"/>
  <c r="G9" i="4"/>
  <c r="M8" i="4"/>
  <c r="M35" i="4" s="1"/>
  <c r="M9" i="4"/>
  <c r="M10" i="4"/>
  <c r="M11" i="4"/>
  <c r="M12" i="4"/>
  <c r="M13" i="4"/>
  <c r="M14" i="4"/>
  <c r="M16" i="4"/>
  <c r="M17" i="4"/>
  <c r="M18" i="4"/>
  <c r="M19" i="4"/>
  <c r="M20" i="4"/>
  <c r="M21" i="4"/>
  <c r="M22" i="4"/>
  <c r="M23" i="4"/>
  <c r="M24" i="4"/>
  <c r="M25" i="4"/>
  <c r="M26" i="4"/>
  <c r="M27" i="4"/>
  <c r="M7" i="4"/>
  <c r="K27" i="4"/>
  <c r="K26" i="4"/>
  <c r="K25" i="4"/>
  <c r="K24" i="4"/>
  <c r="K22" i="4"/>
  <c r="K21" i="4"/>
  <c r="K20" i="4"/>
  <c r="K19" i="4"/>
  <c r="K18" i="4"/>
  <c r="K17" i="4"/>
  <c r="K16" i="4"/>
  <c r="K13" i="4"/>
  <c r="K12" i="4"/>
  <c r="K11" i="4"/>
  <c r="K10" i="4"/>
  <c r="K8" i="4"/>
  <c r="M35" i="6" l="1"/>
  <c r="M42" i="6" s="1"/>
  <c r="N7" i="5"/>
  <c r="M35" i="5"/>
  <c r="M42" i="5" s="1"/>
  <c r="K14" i="4" l="1"/>
  <c r="K9" i="4"/>
  <c r="K7" i="4"/>
  <c r="E45" i="4" l="1"/>
  <c r="G35" i="4"/>
  <c r="N14" i="4"/>
  <c r="N13" i="4"/>
  <c r="N12" i="4"/>
  <c r="N10" i="4"/>
  <c r="N9" i="4"/>
  <c r="N8" i="4"/>
  <c r="N7" i="4"/>
  <c r="M5" i="4" l="1"/>
  <c r="M42" i="4" s="1"/>
</calcChain>
</file>

<file path=xl/sharedStrings.xml><?xml version="1.0" encoding="utf-8"?>
<sst xmlns="http://schemas.openxmlformats.org/spreadsheetml/2006/main" count="233" uniqueCount="87">
  <si>
    <t>Mois de :</t>
  </si>
  <si>
    <t>DEPENSES</t>
  </si>
  <si>
    <t>Charges Fixes</t>
  </si>
  <si>
    <t>Charges Variables</t>
  </si>
  <si>
    <t>Soldes mensuel dégagés</t>
  </si>
  <si>
    <t>Libelle</t>
  </si>
  <si>
    <t>intitulé</t>
  </si>
  <si>
    <t>Échéance</t>
  </si>
  <si>
    <t>Estimatif</t>
  </si>
  <si>
    <t>Montant</t>
  </si>
  <si>
    <t>Payé</t>
  </si>
  <si>
    <t>Réel</t>
  </si>
  <si>
    <t>Ecart</t>
  </si>
  <si>
    <t>Crédit</t>
  </si>
  <si>
    <t>Courses</t>
  </si>
  <si>
    <t>Retrait</t>
  </si>
  <si>
    <t>Energie</t>
  </si>
  <si>
    <t>Restaurant</t>
  </si>
  <si>
    <t>Eau</t>
  </si>
  <si>
    <t>Mutuelle</t>
  </si>
  <si>
    <t>Divers</t>
  </si>
  <si>
    <t>Téléphone/Internet</t>
  </si>
  <si>
    <t>Forfait Damien</t>
  </si>
  <si>
    <t>Forfait Anna</t>
  </si>
  <si>
    <t>Internet</t>
  </si>
  <si>
    <t>Frais bancaire</t>
  </si>
  <si>
    <t>Taxes</t>
  </si>
  <si>
    <t>Impot sur le revenu</t>
  </si>
  <si>
    <t>Taxe d'habitation</t>
  </si>
  <si>
    <t>Taxe foncière</t>
  </si>
  <si>
    <t>Coiffeur</t>
  </si>
  <si>
    <t>Crèche</t>
  </si>
  <si>
    <t>Pharmacie</t>
  </si>
  <si>
    <t>WWF</t>
  </si>
  <si>
    <t>Assurance pro anna</t>
  </si>
  <si>
    <t>Maison</t>
  </si>
  <si>
    <t>Total</t>
  </si>
  <si>
    <t>REVENU</t>
  </si>
  <si>
    <t>Salaires mois précédent</t>
  </si>
  <si>
    <t>Epargne possible</t>
  </si>
  <si>
    <t>Anna</t>
  </si>
  <si>
    <t>Damien</t>
  </si>
  <si>
    <t>Assurance Maison</t>
  </si>
  <si>
    <t>Assurance voiture</t>
  </si>
  <si>
    <t>Electricité</t>
  </si>
  <si>
    <t>Ligne Fixe</t>
  </si>
  <si>
    <t>Ecole Noah</t>
  </si>
  <si>
    <t>Culture</t>
  </si>
  <si>
    <t>Boulangerie</t>
  </si>
  <si>
    <t>Gaz</t>
  </si>
  <si>
    <t>Prévoyance</t>
  </si>
  <si>
    <t>Ordre des médecins</t>
  </si>
  <si>
    <t>Vacs Transport</t>
  </si>
  <si>
    <t>Vacs Alimentation</t>
  </si>
  <si>
    <t>Vacs Logement</t>
  </si>
  <si>
    <t>Vacs Activités</t>
  </si>
  <si>
    <t>Loyer</t>
  </si>
  <si>
    <t>Enfants</t>
  </si>
  <si>
    <t>Activités Noah</t>
  </si>
  <si>
    <t>ADMF</t>
  </si>
  <si>
    <t>Pointé</t>
  </si>
  <si>
    <t>Date</t>
  </si>
  <si>
    <t>Catégorie</t>
  </si>
  <si>
    <t>Détail</t>
  </si>
  <si>
    <t>Essence A</t>
  </si>
  <si>
    <t>Assurance maison</t>
  </si>
  <si>
    <t>Assurance Voiture</t>
  </si>
  <si>
    <t>Impôt</t>
  </si>
  <si>
    <t>Sortie</t>
  </si>
  <si>
    <t>Elec</t>
  </si>
  <si>
    <t xml:space="preserve">Loyer </t>
  </si>
  <si>
    <t>Activités enfant</t>
  </si>
  <si>
    <t>Habillement</t>
  </si>
  <si>
    <t>listecategorie</t>
  </si>
  <si>
    <t>Prévi</t>
  </si>
  <si>
    <t>x</t>
  </si>
  <si>
    <t>Parking/peage</t>
  </si>
  <si>
    <t>X</t>
  </si>
  <si>
    <t>Medecin</t>
  </si>
  <si>
    <t>Telephone Fixe</t>
  </si>
  <si>
    <t>Ecole</t>
  </si>
  <si>
    <t>Octobre</t>
  </si>
  <si>
    <t xml:space="preserve">Ecole </t>
  </si>
  <si>
    <t xml:space="preserve">Activités </t>
  </si>
  <si>
    <t>Forfait tel A</t>
  </si>
  <si>
    <t>Forfait tel Z</t>
  </si>
  <si>
    <t>Essence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</si>
</sst>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6" formatCode="#,##0.0\ [$XPF]"/>
    <numFmt numFmtId="167" formatCode="#,##0\ [$XPF]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/>
    <xf numFmtId="0" fontId="0" fillId="0" borderId="1" xfId="0" applyBorder="1" applyAlignment="1"/>
    <xf numFmtId="0" fontId="0" fillId="3" borderId="0" xfId="0" applyFill="1" applyBorder="1"/>
    <xf numFmtId="0" fontId="0" fillId="0" borderId="5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4" borderId="0" xfId="0" applyFill="1" applyBorder="1"/>
    <xf numFmtId="0" fontId="0" fillId="0" borderId="6" xfId="0" applyBorder="1"/>
    <xf numFmtId="0" fontId="0" fillId="0" borderId="7" xfId="0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5" borderId="8" xfId="0" applyFont="1" applyFill="1" applyBorder="1"/>
    <xf numFmtId="0" fontId="0" fillId="0" borderId="8" xfId="0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6" borderId="8" xfId="0" applyNumberFormat="1" applyFill="1" applyBorder="1" applyAlignment="1">
      <alignment horizontal="center"/>
    </xf>
    <xf numFmtId="0" fontId="2" fillId="0" borderId="11" xfId="0" applyFont="1" applyBorder="1" applyAlignment="1">
      <alignment horizontal="left"/>
    </xf>
    <xf numFmtId="0" fontId="0" fillId="6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vertical="center" wrapText="1"/>
    </xf>
    <xf numFmtId="0" fontId="0" fillId="7" borderId="8" xfId="0" applyFont="1" applyFill="1" applyBorder="1"/>
    <xf numFmtId="0" fontId="0" fillId="0" borderId="7" xfId="0" applyBorder="1" applyAlignment="1">
      <alignment vertical="center" wrapText="1"/>
    </xf>
    <xf numFmtId="0" fontId="0" fillId="3" borderId="8" xfId="0" applyFont="1" applyFill="1" applyBorder="1"/>
    <xf numFmtId="0" fontId="0" fillId="8" borderId="8" xfId="0" applyFont="1" applyFill="1" applyBorder="1"/>
    <xf numFmtId="0" fontId="0" fillId="0" borderId="10" xfId="0" applyBorder="1" applyAlignment="1">
      <alignment vertical="center" wrapText="1"/>
    </xf>
    <xf numFmtId="0" fontId="0" fillId="6" borderId="8" xfId="0" applyFont="1" applyFill="1" applyBorder="1"/>
    <xf numFmtId="0" fontId="0" fillId="9" borderId="8" xfId="0" applyFont="1" applyFill="1" applyBorder="1"/>
    <xf numFmtId="0" fontId="0" fillId="0" borderId="11" xfId="0" applyBorder="1" applyAlignment="1">
      <alignment horizontal="left"/>
    </xf>
    <xf numFmtId="0" fontId="0" fillId="10" borderId="8" xfId="0" applyFont="1" applyFill="1" applyBorder="1"/>
    <xf numFmtId="0" fontId="0" fillId="11" borderId="8" xfId="0" applyFont="1" applyFill="1" applyBorder="1"/>
    <xf numFmtId="0" fontId="0" fillId="0" borderId="13" xfId="0" applyBorder="1" applyAlignment="1">
      <alignment vertical="center" wrapText="1"/>
    </xf>
    <xf numFmtId="0" fontId="0" fillId="12" borderId="8" xfId="0" applyFont="1" applyFill="1" applyBorder="1"/>
    <xf numFmtId="0" fontId="0" fillId="0" borderId="5" xfId="0" applyBorder="1" applyAlignment="1">
      <alignment vertical="center" wrapText="1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center"/>
    </xf>
    <xf numFmtId="0" fontId="2" fillId="0" borderId="8" xfId="0" applyFont="1" applyBorder="1" applyAlignment="1">
      <alignment horizontal="center"/>
    </xf>
    <xf numFmtId="44" fontId="2" fillId="13" borderId="8" xfId="0" applyNumberFormat="1" applyFont="1" applyFill="1" applyBorder="1" applyAlignment="1">
      <alignment horizontal="center"/>
    </xf>
    <xf numFmtId="0" fontId="0" fillId="0" borderId="15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6" xfId="0" applyBorder="1"/>
    <xf numFmtId="0" fontId="0" fillId="0" borderId="0" xfId="0" applyAlignment="1">
      <alignment horizontal="center"/>
    </xf>
    <xf numFmtId="0" fontId="0" fillId="0" borderId="8" xfId="0" applyBorder="1"/>
    <xf numFmtId="0" fontId="2" fillId="0" borderId="8" xfId="0" applyFont="1" applyBorder="1"/>
    <xf numFmtId="0" fontId="0" fillId="14" borderId="8" xfId="0" applyFont="1" applyFill="1" applyBorder="1"/>
    <xf numFmtId="0" fontId="0" fillId="15" borderId="8" xfId="0" applyFont="1" applyFill="1" applyBorder="1"/>
    <xf numFmtId="0" fontId="0" fillId="16" borderId="8" xfId="0" applyFont="1" applyFill="1" applyBorder="1"/>
    <xf numFmtId="0" fontId="0" fillId="15" borderId="10" xfId="0" applyFill="1" applyBorder="1" applyAlignment="1">
      <alignment vertical="center" wrapText="1"/>
    </xf>
    <xf numFmtId="0" fontId="2" fillId="3" borderId="5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14" borderId="12" xfId="0" applyFill="1" applyBorder="1" applyAlignment="1">
      <alignment horizontal="left" vertical="center" wrapText="1"/>
    </xf>
    <xf numFmtId="0" fontId="0" fillId="14" borderId="13" xfId="0" applyFill="1" applyBorder="1" applyAlignment="1">
      <alignment horizontal="left" vertical="center" wrapText="1"/>
    </xf>
    <xf numFmtId="0" fontId="0" fillId="14" borderId="7" xfId="0" applyFill="1" applyBorder="1" applyAlignment="1">
      <alignment horizontal="left" vertical="center" wrapText="1"/>
    </xf>
    <xf numFmtId="0" fontId="0" fillId="16" borderId="12" xfId="0" applyFill="1" applyBorder="1" applyAlignment="1">
      <alignment horizontal="left" vertical="center" wrapText="1"/>
    </xf>
    <xf numFmtId="0" fontId="0" fillId="16" borderId="13" xfId="0" applyFill="1" applyBorder="1" applyAlignment="1">
      <alignment horizontal="left" vertical="center" wrapText="1"/>
    </xf>
    <xf numFmtId="0" fontId="0" fillId="16" borderId="7" xfId="0" applyFill="1" applyBorder="1" applyAlignment="1">
      <alignment horizontal="left" vertical="center" wrapText="1"/>
    </xf>
    <xf numFmtId="0" fontId="0" fillId="8" borderId="10" xfId="0" applyFill="1" applyBorder="1" applyAlignment="1">
      <alignment vertical="center" wrapText="1"/>
    </xf>
    <xf numFmtId="0" fontId="0" fillId="9" borderId="10" xfId="0" applyFill="1" applyBorder="1" applyAlignment="1">
      <alignment vertical="center" wrapText="1"/>
    </xf>
    <xf numFmtId="0" fontId="0" fillId="10" borderId="10" xfId="0" applyFill="1" applyBorder="1" applyAlignment="1">
      <alignment vertical="center" wrapText="1"/>
    </xf>
    <xf numFmtId="0" fontId="2" fillId="0" borderId="1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5" borderId="10" xfId="0" applyFill="1" applyBorder="1" applyAlignment="1">
      <alignment vertical="center" wrapText="1"/>
    </xf>
    <xf numFmtId="14" fontId="0" fillId="0" borderId="0" xfId="0" applyNumberFormat="1"/>
    <xf numFmtId="166" fontId="0" fillId="0" borderId="0" xfId="0" applyNumberFormat="1"/>
    <xf numFmtId="0" fontId="0" fillId="17" borderId="0" xfId="0" applyFill="1"/>
    <xf numFmtId="0" fontId="4" fillId="18" borderId="17" xfId="0" applyFont="1" applyFill="1" applyBorder="1"/>
    <xf numFmtId="0" fontId="4" fillId="18" borderId="18" xfId="0" applyFont="1" applyFill="1" applyBorder="1"/>
    <xf numFmtId="0" fontId="4" fillId="18" borderId="19" xfId="0" applyFont="1" applyFill="1" applyBorder="1"/>
    <xf numFmtId="164" fontId="2" fillId="0" borderId="14" xfId="0" applyNumberFormat="1" applyFont="1" applyBorder="1" applyAlignment="1">
      <alignment horizontal="center"/>
    </xf>
    <xf numFmtId="167" fontId="0" fillId="0" borderId="8" xfId="0" applyNumberFormat="1" applyBorder="1" applyAlignment="1">
      <alignment horizont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6" formatCode="#,##0.0\ [$XPF]"/>
    </dxf>
    <dxf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2:E150" totalsRowShown="0">
  <autoFilter ref="A2:E150"/>
  <tableColumns count="5">
    <tableColumn id="1" name="Pointé"/>
    <tableColumn id="2" name="Date" dataDxfId="5"/>
    <tableColumn id="3" name="Montant" dataDxfId="4"/>
    <tableColumn id="4" name="Catégorie"/>
    <tableColumn id="5" name="Déta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50"/>
  <sheetViews>
    <sheetView tabSelected="1" zoomScale="80" zoomScaleNormal="80" workbookViewId="0">
      <selection activeCell="K14" sqref="K14"/>
    </sheetView>
  </sheetViews>
  <sheetFormatPr baseColWidth="10" defaultColWidth="9.140625" defaultRowHeight="15" x14ac:dyDescent="0.25"/>
  <cols>
    <col min="1" max="1" width="9" customWidth="1"/>
    <col min="2" max="2" width="8.28515625" customWidth="1"/>
    <col min="3" max="3" width="15.5703125" customWidth="1"/>
    <col min="4" max="4" width="20.28515625" customWidth="1"/>
    <col min="5" max="5" width="47.140625" customWidth="1"/>
    <col min="11" max="11" width="19.28515625" bestFit="1" customWidth="1"/>
  </cols>
  <sheetData>
    <row r="2" spans="1:11" x14ac:dyDescent="0.25">
      <c r="A2" t="s">
        <v>60</v>
      </c>
      <c r="B2" t="s">
        <v>61</v>
      </c>
      <c r="C2" t="s">
        <v>9</v>
      </c>
      <c r="D2" t="s">
        <v>62</v>
      </c>
      <c r="E2" t="s">
        <v>63</v>
      </c>
      <c r="H2" s="75"/>
      <c r="K2" t="s">
        <v>73</v>
      </c>
    </row>
    <row r="3" spans="1:11" x14ac:dyDescent="0.25">
      <c r="B3" s="73"/>
      <c r="C3" s="74"/>
      <c r="H3" s="75"/>
      <c r="K3" s="76" t="s">
        <v>71</v>
      </c>
    </row>
    <row r="4" spans="1:11" x14ac:dyDescent="0.25">
      <c r="B4" s="73"/>
      <c r="C4" s="74"/>
      <c r="H4" s="75"/>
      <c r="J4" t="s">
        <v>75</v>
      </c>
      <c r="K4" s="77" t="s">
        <v>65</v>
      </c>
    </row>
    <row r="5" spans="1:11" x14ac:dyDescent="0.25">
      <c r="B5" s="73"/>
      <c r="C5" s="74"/>
      <c r="H5" s="75"/>
      <c r="J5" t="s">
        <v>75</v>
      </c>
      <c r="K5" s="77" t="s">
        <v>66</v>
      </c>
    </row>
    <row r="6" spans="1:11" x14ac:dyDescent="0.25">
      <c r="B6" s="73"/>
      <c r="C6" s="74"/>
      <c r="H6" s="75"/>
      <c r="J6" t="s">
        <v>75</v>
      </c>
      <c r="K6" s="77" t="s">
        <v>14</v>
      </c>
    </row>
    <row r="7" spans="1:11" x14ac:dyDescent="0.25">
      <c r="B7" s="73"/>
      <c r="C7" s="74"/>
      <c r="H7" s="75"/>
      <c r="J7" t="s">
        <v>75</v>
      </c>
      <c r="K7" s="77" t="s">
        <v>47</v>
      </c>
    </row>
    <row r="8" spans="1:11" x14ac:dyDescent="0.25">
      <c r="B8" s="73"/>
      <c r="C8" s="74"/>
      <c r="H8" s="75"/>
      <c r="J8" t="s">
        <v>75</v>
      </c>
      <c r="K8" s="77" t="s">
        <v>20</v>
      </c>
    </row>
    <row r="9" spans="1:11" x14ac:dyDescent="0.25">
      <c r="B9" s="73"/>
      <c r="C9" s="74"/>
      <c r="H9" s="75"/>
      <c r="J9" t="s">
        <v>75</v>
      </c>
      <c r="K9" s="77" t="s">
        <v>78</v>
      </c>
    </row>
    <row r="10" spans="1:11" x14ac:dyDescent="0.25">
      <c r="B10" s="73"/>
      <c r="C10" s="74"/>
      <c r="H10" s="75"/>
      <c r="J10" t="s">
        <v>75</v>
      </c>
      <c r="K10" s="77" t="s">
        <v>18</v>
      </c>
    </row>
    <row r="11" spans="1:11" x14ac:dyDescent="0.25">
      <c r="B11" s="73"/>
      <c r="C11" s="74"/>
      <c r="H11" s="75"/>
      <c r="J11" t="s">
        <v>75</v>
      </c>
      <c r="K11" s="77" t="s">
        <v>69</v>
      </c>
    </row>
    <row r="12" spans="1:11" x14ac:dyDescent="0.25">
      <c r="B12" s="73"/>
      <c r="C12" s="74"/>
      <c r="H12" s="75"/>
      <c r="J12" t="s">
        <v>75</v>
      </c>
      <c r="K12" s="77" t="s">
        <v>64</v>
      </c>
    </row>
    <row r="13" spans="1:11" x14ac:dyDescent="0.25">
      <c r="B13" s="73"/>
      <c r="C13" s="74"/>
      <c r="H13" s="75"/>
      <c r="J13" t="s">
        <v>75</v>
      </c>
      <c r="K13" s="77" t="s">
        <v>86</v>
      </c>
    </row>
    <row r="14" spans="1:11" x14ac:dyDescent="0.25">
      <c r="B14" s="73"/>
      <c r="C14" s="74"/>
      <c r="H14" s="75"/>
      <c r="J14" t="s">
        <v>77</v>
      </c>
      <c r="K14" s="77" t="s">
        <v>84</v>
      </c>
    </row>
    <row r="15" spans="1:11" x14ac:dyDescent="0.25">
      <c r="B15" s="73"/>
      <c r="C15" s="74"/>
      <c r="H15" s="75"/>
      <c r="J15" t="s">
        <v>77</v>
      </c>
      <c r="K15" s="77" t="s">
        <v>85</v>
      </c>
    </row>
    <row r="16" spans="1:11" x14ac:dyDescent="0.25">
      <c r="B16" s="73"/>
      <c r="C16" s="74"/>
      <c r="H16" s="75"/>
      <c r="J16" t="s">
        <v>77</v>
      </c>
      <c r="K16" s="77" t="s">
        <v>49</v>
      </c>
    </row>
    <row r="17" spans="2:11" x14ac:dyDescent="0.25">
      <c r="B17" s="73"/>
      <c r="C17" s="74"/>
      <c r="H17" s="75"/>
      <c r="J17" t="s">
        <v>75</v>
      </c>
      <c r="K17" s="77" t="s">
        <v>72</v>
      </c>
    </row>
    <row r="18" spans="2:11" x14ac:dyDescent="0.25">
      <c r="B18" s="73"/>
      <c r="C18" s="74"/>
      <c r="H18" s="75"/>
      <c r="J18" t="s">
        <v>77</v>
      </c>
      <c r="K18" s="77" t="s">
        <v>67</v>
      </c>
    </row>
    <row r="19" spans="2:11" x14ac:dyDescent="0.25">
      <c r="B19" s="73"/>
      <c r="C19" s="74"/>
      <c r="H19" s="75"/>
      <c r="J19" t="s">
        <v>77</v>
      </c>
      <c r="K19" s="77" t="s">
        <v>24</v>
      </c>
    </row>
    <row r="20" spans="2:11" x14ac:dyDescent="0.25">
      <c r="B20" s="73"/>
      <c r="C20" s="74"/>
      <c r="H20" s="75"/>
      <c r="J20" t="s">
        <v>77</v>
      </c>
      <c r="K20" s="77" t="s">
        <v>70</v>
      </c>
    </row>
    <row r="21" spans="2:11" x14ac:dyDescent="0.25">
      <c r="B21" s="73"/>
      <c r="C21" s="74"/>
      <c r="H21" s="75"/>
      <c r="J21" t="s">
        <v>75</v>
      </c>
      <c r="K21" s="77" t="s">
        <v>32</v>
      </c>
    </row>
    <row r="22" spans="2:11" x14ac:dyDescent="0.25">
      <c r="B22" s="73"/>
      <c r="C22" s="74"/>
      <c r="H22" s="75"/>
      <c r="J22" t="s">
        <v>75</v>
      </c>
      <c r="K22" s="77" t="s">
        <v>17</v>
      </c>
    </row>
    <row r="23" spans="2:11" x14ac:dyDescent="0.25">
      <c r="B23" s="73"/>
      <c r="C23" s="74"/>
      <c r="H23" s="75"/>
      <c r="J23" t="s">
        <v>75</v>
      </c>
      <c r="K23" s="77" t="s">
        <v>15</v>
      </c>
    </row>
    <row r="24" spans="2:11" x14ac:dyDescent="0.25">
      <c r="B24" s="73"/>
      <c r="C24" s="74"/>
      <c r="H24" s="75"/>
      <c r="J24" t="s">
        <v>75</v>
      </c>
      <c r="K24" s="77" t="s">
        <v>68</v>
      </c>
    </row>
    <row r="25" spans="2:11" x14ac:dyDescent="0.25">
      <c r="B25" s="73"/>
      <c r="C25" s="74"/>
      <c r="H25" s="75"/>
      <c r="J25" t="s">
        <v>75</v>
      </c>
      <c r="K25" s="77" t="s">
        <v>55</v>
      </c>
    </row>
    <row r="26" spans="2:11" x14ac:dyDescent="0.25">
      <c r="B26" s="73"/>
      <c r="C26" s="74"/>
      <c r="H26" s="75"/>
      <c r="J26" t="s">
        <v>75</v>
      </c>
      <c r="K26" s="78" t="s">
        <v>53</v>
      </c>
    </row>
    <row r="27" spans="2:11" x14ac:dyDescent="0.25">
      <c r="B27" s="73"/>
      <c r="C27" s="74"/>
      <c r="H27" s="75"/>
      <c r="J27" t="s">
        <v>75</v>
      </c>
      <c r="K27" s="76" t="s">
        <v>54</v>
      </c>
    </row>
    <row r="28" spans="2:11" x14ac:dyDescent="0.25">
      <c r="B28" s="73"/>
      <c r="C28" s="74"/>
      <c r="H28" s="75"/>
      <c r="J28" t="s">
        <v>75</v>
      </c>
      <c r="K28" s="77" t="s">
        <v>52</v>
      </c>
    </row>
    <row r="29" spans="2:11" x14ac:dyDescent="0.25">
      <c r="B29" s="73"/>
      <c r="C29" s="74"/>
      <c r="H29" s="75"/>
      <c r="J29" t="s">
        <v>75</v>
      </c>
      <c r="K29" s="77" t="s">
        <v>25</v>
      </c>
    </row>
    <row r="30" spans="2:11" x14ac:dyDescent="0.25">
      <c r="B30" s="73"/>
      <c r="C30" s="74"/>
      <c r="H30" s="75"/>
      <c r="J30" t="s">
        <v>77</v>
      </c>
      <c r="K30" s="77" t="s">
        <v>76</v>
      </c>
    </row>
    <row r="31" spans="2:11" x14ac:dyDescent="0.25">
      <c r="B31" s="73"/>
      <c r="C31" s="74"/>
      <c r="H31" s="75"/>
      <c r="J31" t="s">
        <v>75</v>
      </c>
      <c r="K31" s="77" t="s">
        <v>30</v>
      </c>
    </row>
    <row r="32" spans="2:11" x14ac:dyDescent="0.25">
      <c r="B32" s="73"/>
      <c r="C32" s="74"/>
      <c r="H32" s="75"/>
      <c r="J32" t="s">
        <v>75</v>
      </c>
      <c r="K32" s="77" t="s">
        <v>48</v>
      </c>
    </row>
    <row r="33" spans="2:11" x14ac:dyDescent="0.25">
      <c r="B33" s="73"/>
      <c r="C33" s="74"/>
      <c r="H33" s="75"/>
      <c r="J33" t="s">
        <v>77</v>
      </c>
      <c r="K33" s="77" t="s">
        <v>79</v>
      </c>
    </row>
    <row r="34" spans="2:11" x14ac:dyDescent="0.25">
      <c r="B34" s="73"/>
      <c r="C34" s="74"/>
      <c r="H34" s="75"/>
      <c r="J34" t="s">
        <v>77</v>
      </c>
      <c r="K34" s="77" t="s">
        <v>31</v>
      </c>
    </row>
    <row r="35" spans="2:11" x14ac:dyDescent="0.25">
      <c r="B35" s="73"/>
      <c r="C35" s="74"/>
      <c r="H35" s="75"/>
      <c r="J35" t="s">
        <v>77</v>
      </c>
      <c r="K35" s="77" t="s">
        <v>80</v>
      </c>
    </row>
    <row r="36" spans="2:11" x14ac:dyDescent="0.25">
      <c r="B36" s="73"/>
      <c r="C36" s="74"/>
      <c r="H36" s="75"/>
    </row>
    <row r="37" spans="2:11" x14ac:dyDescent="0.25">
      <c r="B37" s="73"/>
      <c r="C37" s="74"/>
      <c r="H37" s="75"/>
    </row>
    <row r="38" spans="2:11" x14ac:dyDescent="0.25">
      <c r="B38" s="73"/>
      <c r="C38" s="74"/>
      <c r="H38" s="75"/>
    </row>
    <row r="39" spans="2:11" x14ac:dyDescent="0.25">
      <c r="B39" s="73"/>
      <c r="C39" s="74"/>
      <c r="H39" s="75"/>
    </row>
    <row r="40" spans="2:11" x14ac:dyDescent="0.25">
      <c r="B40" s="73"/>
      <c r="C40" s="74"/>
      <c r="H40" s="75"/>
    </row>
    <row r="41" spans="2:11" x14ac:dyDescent="0.25">
      <c r="B41" s="73"/>
      <c r="C41" s="74"/>
      <c r="H41" s="75"/>
    </row>
    <row r="42" spans="2:11" x14ac:dyDescent="0.25">
      <c r="B42" s="73"/>
      <c r="C42" s="74"/>
      <c r="H42" s="75"/>
    </row>
    <row r="43" spans="2:11" x14ac:dyDescent="0.25">
      <c r="B43" s="73"/>
      <c r="C43" s="74"/>
      <c r="H43" s="75"/>
    </row>
    <row r="44" spans="2:11" x14ac:dyDescent="0.25">
      <c r="B44" s="73"/>
      <c r="C44" s="74"/>
      <c r="H44" s="75"/>
    </row>
    <row r="45" spans="2:11" x14ac:dyDescent="0.25">
      <c r="B45" s="73"/>
      <c r="C45" s="74"/>
      <c r="H45" s="75"/>
    </row>
    <row r="46" spans="2:11" x14ac:dyDescent="0.25">
      <c r="B46" s="73"/>
      <c r="C46" s="74"/>
      <c r="H46" s="75"/>
    </row>
    <row r="47" spans="2:11" x14ac:dyDescent="0.25">
      <c r="B47" s="73"/>
      <c r="C47" s="74"/>
      <c r="H47" s="75"/>
    </row>
    <row r="48" spans="2:11" x14ac:dyDescent="0.25">
      <c r="B48" s="73"/>
      <c r="C48" s="74"/>
      <c r="H48" s="75"/>
    </row>
    <row r="49" spans="2:8" x14ac:dyDescent="0.25">
      <c r="B49" s="73"/>
      <c r="C49" s="74"/>
      <c r="H49" s="75"/>
    </row>
    <row r="50" spans="2:8" x14ac:dyDescent="0.25">
      <c r="B50" s="73"/>
      <c r="C50" s="74"/>
      <c r="H50" s="75"/>
    </row>
    <row r="51" spans="2:8" x14ac:dyDescent="0.25">
      <c r="B51" s="73"/>
      <c r="C51" s="74"/>
    </row>
    <row r="52" spans="2:8" x14ac:dyDescent="0.25">
      <c r="B52" s="73"/>
      <c r="C52" s="74"/>
    </row>
    <row r="53" spans="2:8" x14ac:dyDescent="0.25">
      <c r="B53" s="73"/>
      <c r="C53" s="74"/>
    </row>
    <row r="54" spans="2:8" x14ac:dyDescent="0.25">
      <c r="B54" s="73"/>
      <c r="C54" s="74"/>
    </row>
    <row r="55" spans="2:8" x14ac:dyDescent="0.25">
      <c r="B55" s="73"/>
      <c r="C55" s="74"/>
    </row>
    <row r="56" spans="2:8" x14ac:dyDescent="0.25">
      <c r="B56" s="73"/>
      <c r="C56" s="74"/>
    </row>
    <row r="57" spans="2:8" x14ac:dyDescent="0.25">
      <c r="B57" s="73"/>
      <c r="C57" s="74"/>
    </row>
    <row r="58" spans="2:8" x14ac:dyDescent="0.25">
      <c r="B58" s="73"/>
      <c r="C58" s="74"/>
    </row>
    <row r="59" spans="2:8" x14ac:dyDescent="0.25">
      <c r="B59" s="73"/>
      <c r="C59" s="74"/>
    </row>
    <row r="60" spans="2:8" x14ac:dyDescent="0.25">
      <c r="B60" s="73"/>
      <c r="C60" s="74"/>
    </row>
    <row r="61" spans="2:8" x14ac:dyDescent="0.25">
      <c r="B61" s="73"/>
      <c r="C61" s="74"/>
    </row>
    <row r="62" spans="2:8" x14ac:dyDescent="0.25">
      <c r="B62" s="73"/>
      <c r="C62" s="74"/>
    </row>
    <row r="63" spans="2:8" x14ac:dyDescent="0.25">
      <c r="B63" s="73"/>
      <c r="C63" s="74"/>
    </row>
    <row r="64" spans="2:8" x14ac:dyDescent="0.25">
      <c r="B64" s="73"/>
      <c r="C64" s="74"/>
    </row>
    <row r="65" spans="2:3" x14ac:dyDescent="0.25">
      <c r="B65" s="73"/>
      <c r="C65" s="74"/>
    </row>
    <row r="66" spans="2:3" x14ac:dyDescent="0.25">
      <c r="B66" s="73"/>
      <c r="C66" s="74"/>
    </row>
    <row r="67" spans="2:3" x14ac:dyDescent="0.25">
      <c r="B67" s="73"/>
      <c r="C67" s="74"/>
    </row>
    <row r="68" spans="2:3" x14ac:dyDescent="0.25">
      <c r="B68" s="73"/>
      <c r="C68" s="74"/>
    </row>
    <row r="69" spans="2:3" x14ac:dyDescent="0.25">
      <c r="B69" s="73"/>
      <c r="C69" s="74"/>
    </row>
    <row r="70" spans="2:3" x14ac:dyDescent="0.25">
      <c r="B70" s="73"/>
      <c r="C70" s="74"/>
    </row>
    <row r="71" spans="2:3" x14ac:dyDescent="0.25">
      <c r="B71" s="73"/>
      <c r="C71" s="74"/>
    </row>
    <row r="72" spans="2:3" x14ac:dyDescent="0.25">
      <c r="B72" s="73"/>
      <c r="C72" s="74"/>
    </row>
    <row r="73" spans="2:3" x14ac:dyDescent="0.25">
      <c r="B73" s="73"/>
      <c r="C73" s="74"/>
    </row>
    <row r="74" spans="2:3" x14ac:dyDescent="0.25">
      <c r="B74" s="73"/>
      <c r="C74" s="74"/>
    </row>
    <row r="75" spans="2:3" x14ac:dyDescent="0.25">
      <c r="B75" s="73"/>
      <c r="C75" s="74"/>
    </row>
    <row r="76" spans="2:3" x14ac:dyDescent="0.25">
      <c r="B76" s="73"/>
      <c r="C76" s="74"/>
    </row>
    <row r="77" spans="2:3" x14ac:dyDescent="0.25">
      <c r="B77" s="73"/>
      <c r="C77" s="74"/>
    </row>
    <row r="78" spans="2:3" x14ac:dyDescent="0.25">
      <c r="B78" s="73"/>
      <c r="C78" s="74"/>
    </row>
    <row r="79" spans="2:3" x14ac:dyDescent="0.25">
      <c r="B79" s="73"/>
      <c r="C79" s="74"/>
    </row>
    <row r="80" spans="2:3" x14ac:dyDescent="0.25">
      <c r="B80" s="73"/>
      <c r="C80" s="74"/>
    </row>
    <row r="81" spans="2:3" x14ac:dyDescent="0.25">
      <c r="B81" s="73"/>
      <c r="C81" s="74"/>
    </row>
    <row r="82" spans="2:3" x14ac:dyDescent="0.25">
      <c r="B82" s="73"/>
      <c r="C82" s="74"/>
    </row>
    <row r="83" spans="2:3" x14ac:dyDescent="0.25">
      <c r="B83" s="73"/>
      <c r="C83" s="74"/>
    </row>
    <row r="84" spans="2:3" x14ac:dyDescent="0.25">
      <c r="B84" s="73"/>
      <c r="C84" s="74"/>
    </row>
    <row r="85" spans="2:3" x14ac:dyDescent="0.25">
      <c r="B85" s="73"/>
      <c r="C85" s="74"/>
    </row>
    <row r="86" spans="2:3" x14ac:dyDescent="0.25">
      <c r="B86" s="73"/>
      <c r="C86" s="74"/>
    </row>
    <row r="87" spans="2:3" x14ac:dyDescent="0.25">
      <c r="B87" s="73"/>
      <c r="C87" s="74"/>
    </row>
    <row r="88" spans="2:3" x14ac:dyDescent="0.25">
      <c r="B88" s="73"/>
      <c r="C88" s="74"/>
    </row>
    <row r="89" spans="2:3" x14ac:dyDescent="0.25">
      <c r="B89" s="73"/>
      <c r="C89" s="74"/>
    </row>
    <row r="90" spans="2:3" x14ac:dyDescent="0.25">
      <c r="B90" s="73"/>
      <c r="C90" s="74"/>
    </row>
    <row r="91" spans="2:3" x14ac:dyDescent="0.25">
      <c r="B91" s="73"/>
      <c r="C91" s="74"/>
    </row>
    <row r="92" spans="2:3" x14ac:dyDescent="0.25">
      <c r="B92" s="73"/>
      <c r="C92" s="74"/>
    </row>
    <row r="93" spans="2:3" x14ac:dyDescent="0.25">
      <c r="B93" s="73"/>
      <c r="C93" s="74"/>
    </row>
    <row r="94" spans="2:3" x14ac:dyDescent="0.25">
      <c r="B94" s="73"/>
      <c r="C94" s="74"/>
    </row>
    <row r="95" spans="2:3" x14ac:dyDescent="0.25">
      <c r="B95" s="73"/>
      <c r="C95" s="74"/>
    </row>
    <row r="96" spans="2:3" x14ac:dyDescent="0.25">
      <c r="B96" s="73"/>
      <c r="C96" s="74"/>
    </row>
    <row r="97" spans="2:3" x14ac:dyDescent="0.25">
      <c r="B97" s="73"/>
      <c r="C97" s="74"/>
    </row>
    <row r="98" spans="2:3" x14ac:dyDescent="0.25">
      <c r="B98" s="73"/>
      <c r="C98" s="74"/>
    </row>
    <row r="99" spans="2:3" x14ac:dyDescent="0.25">
      <c r="B99" s="73"/>
      <c r="C99" s="74"/>
    </row>
    <row r="100" spans="2:3" x14ac:dyDescent="0.25">
      <c r="B100" s="73"/>
      <c r="C100" s="74"/>
    </row>
    <row r="101" spans="2:3" x14ac:dyDescent="0.25">
      <c r="B101" s="73"/>
      <c r="C101" s="74"/>
    </row>
    <row r="102" spans="2:3" x14ac:dyDescent="0.25">
      <c r="B102" s="73"/>
      <c r="C102" s="74"/>
    </row>
    <row r="103" spans="2:3" x14ac:dyDescent="0.25">
      <c r="B103" s="73"/>
      <c r="C103" s="74"/>
    </row>
    <row r="104" spans="2:3" x14ac:dyDescent="0.25">
      <c r="B104" s="73"/>
      <c r="C104" s="74"/>
    </row>
    <row r="105" spans="2:3" x14ac:dyDescent="0.25">
      <c r="B105" s="73"/>
      <c r="C105" s="74"/>
    </row>
    <row r="106" spans="2:3" x14ac:dyDescent="0.25">
      <c r="B106" s="73"/>
      <c r="C106" s="74"/>
    </row>
    <row r="107" spans="2:3" x14ac:dyDescent="0.25">
      <c r="B107" s="73"/>
      <c r="C107" s="74"/>
    </row>
    <row r="108" spans="2:3" x14ac:dyDescent="0.25">
      <c r="B108" s="73"/>
      <c r="C108" s="74"/>
    </row>
    <row r="109" spans="2:3" x14ac:dyDescent="0.25">
      <c r="B109" s="73"/>
      <c r="C109" s="74"/>
    </row>
    <row r="110" spans="2:3" x14ac:dyDescent="0.25">
      <c r="B110" s="73"/>
      <c r="C110" s="74"/>
    </row>
    <row r="111" spans="2:3" x14ac:dyDescent="0.25">
      <c r="B111" s="73"/>
      <c r="C111" s="74"/>
    </row>
    <row r="112" spans="2:3" x14ac:dyDescent="0.25">
      <c r="B112" s="73"/>
      <c r="C112" s="74"/>
    </row>
    <row r="113" spans="2:3" x14ac:dyDescent="0.25">
      <c r="B113" s="73"/>
      <c r="C113" s="74"/>
    </row>
    <row r="114" spans="2:3" x14ac:dyDescent="0.25">
      <c r="B114" s="73"/>
      <c r="C114" s="74"/>
    </row>
    <row r="115" spans="2:3" x14ac:dyDescent="0.25">
      <c r="B115" s="73"/>
      <c r="C115" s="74"/>
    </row>
    <row r="116" spans="2:3" x14ac:dyDescent="0.25">
      <c r="B116" s="73"/>
      <c r="C116" s="74"/>
    </row>
    <row r="117" spans="2:3" x14ac:dyDescent="0.25">
      <c r="B117" s="73"/>
      <c r="C117" s="74"/>
    </row>
    <row r="118" spans="2:3" x14ac:dyDescent="0.25">
      <c r="B118" s="73"/>
      <c r="C118" s="74"/>
    </row>
    <row r="119" spans="2:3" x14ac:dyDescent="0.25">
      <c r="B119" s="73"/>
      <c r="C119" s="74"/>
    </row>
    <row r="120" spans="2:3" x14ac:dyDescent="0.25">
      <c r="B120" s="73"/>
      <c r="C120" s="74"/>
    </row>
    <row r="121" spans="2:3" x14ac:dyDescent="0.25">
      <c r="B121" s="73"/>
      <c r="C121" s="74"/>
    </row>
    <row r="122" spans="2:3" x14ac:dyDescent="0.25">
      <c r="B122" s="73"/>
      <c r="C122" s="74"/>
    </row>
    <row r="123" spans="2:3" x14ac:dyDescent="0.25">
      <c r="B123" s="73"/>
      <c r="C123" s="74"/>
    </row>
    <row r="124" spans="2:3" x14ac:dyDescent="0.25">
      <c r="B124" s="73"/>
      <c r="C124" s="74"/>
    </row>
    <row r="125" spans="2:3" x14ac:dyDescent="0.25">
      <c r="B125" s="73"/>
      <c r="C125" s="74"/>
    </row>
    <row r="126" spans="2:3" x14ac:dyDescent="0.25">
      <c r="B126" s="73"/>
      <c r="C126" s="74"/>
    </row>
    <row r="127" spans="2:3" x14ac:dyDescent="0.25">
      <c r="B127" s="73"/>
      <c r="C127" s="74"/>
    </row>
    <row r="128" spans="2:3" x14ac:dyDescent="0.25">
      <c r="B128" s="73"/>
      <c r="C128" s="74"/>
    </row>
    <row r="129" spans="2:3" x14ac:dyDescent="0.25">
      <c r="B129" s="73"/>
      <c r="C129" s="74"/>
    </row>
    <row r="130" spans="2:3" x14ac:dyDescent="0.25">
      <c r="B130" s="73"/>
      <c r="C130" s="74"/>
    </row>
    <row r="131" spans="2:3" x14ac:dyDescent="0.25">
      <c r="B131" s="73"/>
      <c r="C131" s="74"/>
    </row>
    <row r="132" spans="2:3" x14ac:dyDescent="0.25">
      <c r="B132" s="73"/>
      <c r="C132" s="74"/>
    </row>
    <row r="133" spans="2:3" x14ac:dyDescent="0.25">
      <c r="B133" s="73"/>
      <c r="C133" s="74"/>
    </row>
    <row r="134" spans="2:3" x14ac:dyDescent="0.25">
      <c r="B134" s="73"/>
      <c r="C134" s="74"/>
    </row>
    <row r="135" spans="2:3" x14ac:dyDescent="0.25">
      <c r="B135" s="73"/>
      <c r="C135" s="74"/>
    </row>
    <row r="136" spans="2:3" x14ac:dyDescent="0.25">
      <c r="B136" s="73"/>
      <c r="C136" s="74"/>
    </row>
    <row r="137" spans="2:3" x14ac:dyDescent="0.25">
      <c r="B137" s="73"/>
      <c r="C137" s="74"/>
    </row>
    <row r="138" spans="2:3" x14ac:dyDescent="0.25">
      <c r="B138" s="73"/>
      <c r="C138" s="74"/>
    </row>
    <row r="139" spans="2:3" x14ac:dyDescent="0.25">
      <c r="B139" s="73"/>
      <c r="C139" s="74"/>
    </row>
    <row r="140" spans="2:3" x14ac:dyDescent="0.25">
      <c r="B140" s="73"/>
      <c r="C140" s="74"/>
    </row>
    <row r="141" spans="2:3" x14ac:dyDescent="0.25">
      <c r="B141" s="73"/>
      <c r="C141" s="74"/>
    </row>
    <row r="142" spans="2:3" x14ac:dyDescent="0.25">
      <c r="B142" s="73"/>
      <c r="C142" s="74"/>
    </row>
    <row r="143" spans="2:3" x14ac:dyDescent="0.25">
      <c r="B143" s="73"/>
      <c r="C143" s="74"/>
    </row>
    <row r="144" spans="2:3" x14ac:dyDescent="0.25">
      <c r="B144" s="73"/>
      <c r="C144" s="74"/>
    </row>
    <row r="145" spans="2:3" x14ac:dyDescent="0.25">
      <c r="B145" s="73"/>
      <c r="C145" s="74"/>
    </row>
    <row r="146" spans="2:3" x14ac:dyDescent="0.25">
      <c r="B146" s="73"/>
      <c r="C146" s="74"/>
    </row>
    <row r="147" spans="2:3" x14ac:dyDescent="0.25">
      <c r="B147" s="73"/>
      <c r="C147" s="74"/>
    </row>
    <row r="148" spans="2:3" x14ac:dyDescent="0.25">
      <c r="B148" s="73"/>
      <c r="C148" s="74"/>
    </row>
    <row r="149" spans="2:3" x14ac:dyDescent="0.25">
      <c r="B149" s="73"/>
      <c r="C149" s="74"/>
    </row>
    <row r="150" spans="2:3" x14ac:dyDescent="0.25">
      <c r="B150" s="73"/>
      <c r="C150" s="74"/>
    </row>
  </sheetData>
  <sortState ref="K3:K28">
    <sortCondition ref="K28"/>
  </sortState>
  <dataValidations count="1">
    <dataValidation type="list" allowBlank="1" showInputMessage="1" showErrorMessage="1" sqref="D3:D150">
      <formula1>listecategorie</formula1>
    </dataValidation>
  </dataValidations>
  <pageMargins left="0.7" right="0.7" top="0.75" bottom="0.75" header="0.3" footer="0.3"/>
  <pageSetup paperSize="9" orientation="portrait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6"/>
  <sheetViews>
    <sheetView showGridLines="0" zoomScale="70" zoomScaleNormal="70" workbookViewId="0">
      <selection activeCell="K8" sqref="K8"/>
    </sheetView>
  </sheetViews>
  <sheetFormatPr baseColWidth="10" defaultColWidth="9.140625" defaultRowHeight="15" x14ac:dyDescent="0.25"/>
  <cols>
    <col min="2" max="2" width="11.42578125" customWidth="1"/>
    <col min="3" max="4" width="20.5703125" customWidth="1"/>
    <col min="5" max="5" width="14.5703125" style="41" customWidth="1"/>
    <col min="6" max="6" width="17.7109375" style="41" bestFit="1" customWidth="1"/>
    <col min="7" max="7" width="11.5703125" style="41" bestFit="1" customWidth="1"/>
    <col min="8" max="8" width="6.85546875" style="41" customWidth="1"/>
    <col min="11" max="11" width="19.140625" customWidth="1"/>
    <col min="12" max="12" width="13.140625" bestFit="1" customWidth="1"/>
    <col min="13" max="13" width="13.28515625" bestFit="1" customWidth="1"/>
  </cols>
  <sheetData>
    <row r="1" spans="2:14" x14ac:dyDescent="0.25">
      <c r="B1" s="1"/>
      <c r="C1" s="1"/>
      <c r="D1" s="1"/>
      <c r="E1" s="65" t="s">
        <v>0</v>
      </c>
      <c r="F1" s="65"/>
      <c r="G1" s="67" t="s">
        <v>81</v>
      </c>
      <c r="H1" s="67"/>
      <c r="I1" s="67"/>
      <c r="J1" s="1"/>
      <c r="K1" s="1"/>
      <c r="L1" s="1"/>
      <c r="M1" s="1"/>
      <c r="N1" s="1"/>
    </row>
    <row r="2" spans="2:14" ht="15.75" thickBot="1" x14ac:dyDescent="0.3">
      <c r="B2" s="2"/>
      <c r="C2" s="2"/>
      <c r="D2" s="2"/>
      <c r="E2" s="66"/>
      <c r="F2" s="66"/>
      <c r="G2" s="68"/>
      <c r="H2" s="68"/>
      <c r="I2" s="68"/>
      <c r="J2" s="2"/>
      <c r="K2" s="2"/>
      <c r="L2" s="2"/>
      <c r="M2" s="2"/>
      <c r="N2" s="2"/>
    </row>
    <row r="3" spans="2:14" x14ac:dyDescent="0.25">
      <c r="B3" s="62" t="s">
        <v>1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4"/>
    </row>
    <row r="4" spans="2:14" x14ac:dyDescent="0.25">
      <c r="B4" s="69" t="s">
        <v>2</v>
      </c>
      <c r="C4" s="70"/>
      <c r="D4" s="70"/>
      <c r="E4" s="70"/>
      <c r="F4" s="70"/>
      <c r="G4" s="70"/>
      <c r="H4" s="70"/>
      <c r="I4" s="3"/>
      <c r="J4" s="70" t="s">
        <v>3</v>
      </c>
      <c r="K4" s="70"/>
      <c r="L4" s="70"/>
      <c r="M4" s="70"/>
      <c r="N4" s="71"/>
    </row>
    <row r="5" spans="2:14" x14ac:dyDescent="0.25">
      <c r="B5" s="4"/>
      <c r="C5" s="5"/>
      <c r="D5" s="5"/>
      <c r="E5" s="6"/>
      <c r="F5" s="6"/>
      <c r="G5" s="6"/>
      <c r="H5" s="6"/>
      <c r="I5" s="5"/>
      <c r="J5" s="5"/>
      <c r="K5" s="5" t="s">
        <v>4</v>
      </c>
      <c r="L5" s="5"/>
      <c r="M5" s="7">
        <f>E45-G35</f>
        <v>0</v>
      </c>
      <c r="N5" s="8"/>
    </row>
    <row r="6" spans="2:14" x14ac:dyDescent="0.25">
      <c r="B6" s="9"/>
      <c r="C6" s="10" t="s">
        <v>5</v>
      </c>
      <c r="D6" s="10" t="s">
        <v>6</v>
      </c>
      <c r="E6" s="10" t="s">
        <v>7</v>
      </c>
      <c r="F6" s="10" t="s">
        <v>8</v>
      </c>
      <c r="G6" s="10" t="s">
        <v>9</v>
      </c>
      <c r="H6" s="10" t="s">
        <v>10</v>
      </c>
      <c r="I6" s="5"/>
      <c r="J6" s="5"/>
      <c r="K6" s="5"/>
      <c r="L6" s="10" t="s">
        <v>74</v>
      </c>
      <c r="M6" s="10" t="s">
        <v>11</v>
      </c>
      <c r="N6" s="11" t="s">
        <v>12</v>
      </c>
    </row>
    <row r="7" spans="2:14" x14ac:dyDescent="0.25">
      <c r="B7" s="72" t="s">
        <v>13</v>
      </c>
      <c r="C7" s="12"/>
      <c r="D7" s="12"/>
      <c r="E7" s="13"/>
      <c r="F7" s="14"/>
      <c r="G7" s="15"/>
      <c r="H7" s="13"/>
      <c r="I7" s="5"/>
      <c r="J7" s="5"/>
      <c r="K7" s="16" t="str">
        <f>Dépenses!K6</f>
        <v>Courses</v>
      </c>
      <c r="L7" s="13">
        <v>345</v>
      </c>
      <c r="M7" s="17">
        <f>SUMIF(Tableau1[Catégorie],'Octobre 2019'!K7,Tableau1[Montant])</f>
        <v>0</v>
      </c>
      <c r="N7" s="18">
        <f>M7-L7</f>
        <v>-345</v>
      </c>
    </row>
    <row r="8" spans="2:14" x14ac:dyDescent="0.25">
      <c r="B8" s="72"/>
      <c r="C8" s="12"/>
      <c r="D8" s="12"/>
      <c r="E8" s="13"/>
      <c r="F8" s="14"/>
      <c r="G8" s="15"/>
      <c r="H8" s="13"/>
      <c r="I8" s="5"/>
      <c r="J8" s="5"/>
      <c r="K8" s="16" t="str">
        <f>Dépenses!K13</f>
        <v>Essence R</v>
      </c>
      <c r="L8" s="13">
        <v>34</v>
      </c>
      <c r="M8" s="17">
        <f>SUMIF(Tableau1[Catégorie],'Octobre 2019'!K8,Tableau1[Montant])</f>
        <v>0</v>
      </c>
      <c r="N8" s="18">
        <f t="shared" ref="N8:N15" si="0">M8-L8</f>
        <v>-34</v>
      </c>
    </row>
    <row r="9" spans="2:14" x14ac:dyDescent="0.25">
      <c r="B9" s="19"/>
      <c r="C9" s="20" t="s">
        <v>42</v>
      </c>
      <c r="D9" s="20"/>
      <c r="E9" s="13"/>
      <c r="F9" s="14"/>
      <c r="G9" s="15">
        <f>SUMIF(Tableau1[Catégorie],Dépenses!K4,Tableau1[Montant])</f>
        <v>0</v>
      </c>
      <c r="H9" s="13"/>
      <c r="I9" s="5"/>
      <c r="J9" s="5"/>
      <c r="K9" s="16" t="str">
        <f>Dépenses!K12</f>
        <v>Essence A</v>
      </c>
      <c r="L9" s="13">
        <v>34</v>
      </c>
      <c r="M9" s="17">
        <f>SUMIF(Tableau1[Catégorie],'Octobre 2019'!K9,Tableau1[Montant])</f>
        <v>0</v>
      </c>
      <c r="N9" s="18">
        <f t="shared" si="0"/>
        <v>-34</v>
      </c>
    </row>
    <row r="10" spans="2:14" x14ac:dyDescent="0.25">
      <c r="B10" s="30"/>
      <c r="C10" s="22" t="s">
        <v>43</v>
      </c>
      <c r="D10" s="22"/>
      <c r="E10" s="13"/>
      <c r="F10" s="14"/>
      <c r="G10" s="15">
        <f>SUMIF(Tableau1[Catégorie],Dépenses!K5,Tableau1[Montant])</f>
        <v>0</v>
      </c>
      <c r="H10" s="13"/>
      <c r="I10" s="5"/>
      <c r="J10" s="5"/>
      <c r="K10" s="16" t="str">
        <f>Dépenses!K23</f>
        <v>Retrait</v>
      </c>
      <c r="L10" s="13">
        <v>45</v>
      </c>
      <c r="M10" s="17">
        <f>SUMIF(Tableau1[Catégorie],'Octobre 2019'!K10,Tableau1[Montant])</f>
        <v>0</v>
      </c>
      <c r="N10" s="18">
        <f t="shared" si="0"/>
        <v>-45</v>
      </c>
    </row>
    <row r="11" spans="2:14" x14ac:dyDescent="0.25">
      <c r="B11" s="21"/>
      <c r="C11" s="22"/>
      <c r="D11" s="22"/>
      <c r="E11" s="13"/>
      <c r="F11" s="14"/>
      <c r="G11" s="15"/>
      <c r="H11" s="13"/>
      <c r="I11" s="5"/>
      <c r="J11" s="5"/>
      <c r="K11" s="16" t="str">
        <f>Dépenses!K22</f>
        <v>Restaurant</v>
      </c>
      <c r="L11" s="13">
        <v>56</v>
      </c>
      <c r="M11" s="17">
        <f>SUMIF(Tableau1[Catégorie],'Octobre 2019'!K11,Tableau1[Montant])</f>
        <v>0</v>
      </c>
      <c r="N11" s="18">
        <f t="shared" si="0"/>
        <v>-56</v>
      </c>
    </row>
    <row r="12" spans="2:14" x14ac:dyDescent="0.25">
      <c r="B12" s="58" t="s">
        <v>16</v>
      </c>
      <c r="C12" s="23" t="s">
        <v>44</v>
      </c>
      <c r="D12" s="23"/>
      <c r="E12" s="13"/>
      <c r="F12" s="14">
        <v>350</v>
      </c>
      <c r="G12" s="15">
        <f>SUMIF(Tableau1[Catégorie],Dépenses!K11,Tableau1[Montant])</f>
        <v>0</v>
      </c>
      <c r="H12" s="13"/>
      <c r="I12" s="5"/>
      <c r="J12" s="5"/>
      <c r="K12" s="16" t="str">
        <f>Dépenses!K24</f>
        <v>Sortie</v>
      </c>
      <c r="L12" s="13">
        <v>67</v>
      </c>
      <c r="M12" s="17">
        <f>SUMIF(Tableau1[Catégorie],'Octobre 2019'!K12,Tableau1[Montant])</f>
        <v>0</v>
      </c>
      <c r="N12" s="18">
        <f t="shared" si="0"/>
        <v>-67</v>
      </c>
    </row>
    <row r="13" spans="2:14" x14ac:dyDescent="0.25">
      <c r="B13" s="58"/>
      <c r="C13" s="23" t="s">
        <v>18</v>
      </c>
      <c r="D13" s="23"/>
      <c r="E13" s="13"/>
      <c r="F13" s="14"/>
      <c r="G13" s="15">
        <f>SUMIF(Tableau1[Catégorie],Dépenses!K10,Tableau1[Montant])</f>
        <v>0</v>
      </c>
      <c r="H13" s="13"/>
      <c r="I13" s="5"/>
      <c r="J13" s="5"/>
      <c r="K13" s="16" t="str">
        <f>Dépenses!K17</f>
        <v>Habillement</v>
      </c>
      <c r="L13" s="13"/>
      <c r="M13" s="17">
        <f>SUMIF(Tableau1[Catégorie],'Octobre 2019'!K13,Tableau1[Montant])</f>
        <v>0</v>
      </c>
      <c r="N13" s="18">
        <f t="shared" si="0"/>
        <v>0</v>
      </c>
    </row>
    <row r="14" spans="2:14" x14ac:dyDescent="0.25">
      <c r="B14" s="58"/>
      <c r="C14" s="23" t="s">
        <v>49</v>
      </c>
      <c r="D14" s="23"/>
      <c r="E14" s="13"/>
      <c r="F14" s="14"/>
      <c r="G14" s="15">
        <f>SUMIF(Tableau1[Catégorie],Dépenses!K16,Tableau1[Montant])</f>
        <v>0</v>
      </c>
      <c r="H14" s="13"/>
      <c r="I14" s="5"/>
      <c r="J14" s="5"/>
      <c r="K14" s="16" t="str">
        <f>Dépenses!K8</f>
        <v>Divers</v>
      </c>
      <c r="L14" s="13">
        <v>87</v>
      </c>
      <c r="M14" s="17">
        <f>SUMIF(Tableau1[Catégorie],'Octobre 2019'!K14,Tableau1[Montant])</f>
        <v>0</v>
      </c>
      <c r="N14" s="18">
        <f t="shared" si="0"/>
        <v>-87</v>
      </c>
    </row>
    <row r="15" spans="2:14" x14ac:dyDescent="0.25">
      <c r="B15" s="24"/>
      <c r="C15" s="25" t="s">
        <v>19</v>
      </c>
      <c r="D15" s="25"/>
      <c r="E15" s="13"/>
      <c r="F15" s="14"/>
      <c r="G15" s="15"/>
      <c r="H15" s="13"/>
      <c r="I15" s="5"/>
      <c r="J15" s="5"/>
      <c r="K15" s="16"/>
      <c r="L15" s="13"/>
      <c r="M15" s="17"/>
      <c r="N15" s="18"/>
    </row>
    <row r="16" spans="2:14" x14ac:dyDescent="0.25">
      <c r="B16" s="59" t="s">
        <v>21</v>
      </c>
      <c r="C16" s="26" t="s">
        <v>22</v>
      </c>
      <c r="D16" s="26"/>
      <c r="E16" s="13"/>
      <c r="F16" s="14">
        <v>269</v>
      </c>
      <c r="G16" s="15">
        <f>SUMIF(Tableau1[Catégorie],Dépenses!K15,Tableau1[Montant])</f>
        <v>0</v>
      </c>
      <c r="H16" s="13"/>
      <c r="I16" s="5"/>
      <c r="J16" s="5"/>
      <c r="K16" s="27" t="str">
        <f>Dépenses!K7</f>
        <v>Culture</v>
      </c>
      <c r="L16" s="13">
        <v>56</v>
      </c>
      <c r="M16" s="17">
        <f>SUMIF(Tableau1[Catégorie],'Octobre 2019'!K16,Tableau1[Montant])</f>
        <v>0</v>
      </c>
      <c r="N16" s="18"/>
    </row>
    <row r="17" spans="2:14" x14ac:dyDescent="0.25">
      <c r="B17" s="59"/>
      <c r="C17" s="26" t="s">
        <v>23</v>
      </c>
      <c r="D17" s="26"/>
      <c r="E17" s="13"/>
      <c r="F17" s="14">
        <v>345</v>
      </c>
      <c r="G17" s="15">
        <f>SUMIF(Tableau1[Catégorie],Dépenses!K14,Tableau1[Montant])</f>
        <v>0</v>
      </c>
      <c r="H17" s="13"/>
      <c r="I17" s="5"/>
      <c r="J17" s="5"/>
      <c r="K17" s="27" t="str">
        <f>Dépenses!K29</f>
        <v>Frais bancaire</v>
      </c>
      <c r="L17" s="13">
        <v>45</v>
      </c>
      <c r="M17" s="17">
        <f>SUMIF(Tableau1[Catégorie],'Octobre 2019'!K17,Tableau1[Montant])</f>
        <v>0</v>
      </c>
      <c r="N17" s="18"/>
    </row>
    <row r="18" spans="2:14" x14ac:dyDescent="0.25">
      <c r="B18" s="59"/>
      <c r="C18" s="26" t="s">
        <v>45</v>
      </c>
      <c r="D18" s="26"/>
      <c r="E18" s="13"/>
      <c r="F18" s="14">
        <v>3453</v>
      </c>
      <c r="G18" s="15">
        <f>SUMIF(Tableau1[Catégorie],Dépenses!K33,Tableau1[Montant])</f>
        <v>0</v>
      </c>
      <c r="H18" s="13"/>
      <c r="I18" s="5"/>
      <c r="J18" s="5"/>
      <c r="K18" s="27" t="str">
        <f>+Dépenses!K30</f>
        <v>Parking/peage</v>
      </c>
      <c r="L18" s="13">
        <v>34</v>
      </c>
      <c r="M18" s="17">
        <f>SUMIF(Tableau1[Catégorie],'Octobre 2019'!K18,Tableau1[Montant])</f>
        <v>0</v>
      </c>
      <c r="N18" s="18"/>
    </row>
    <row r="19" spans="2:14" x14ac:dyDescent="0.25">
      <c r="B19" s="59"/>
      <c r="C19" s="26" t="s">
        <v>24</v>
      </c>
      <c r="D19" s="26"/>
      <c r="E19" s="13"/>
      <c r="F19" s="14">
        <v>234</v>
      </c>
      <c r="G19" s="15">
        <f>SUMIF(Tableau1[Catégorie],Dépenses!K19,Tableau1[Montant])</f>
        <v>0</v>
      </c>
      <c r="H19" s="13"/>
      <c r="I19" s="5"/>
      <c r="J19" s="5"/>
      <c r="K19" s="27" t="str">
        <f>Dépenses!K31</f>
        <v>Coiffeur</v>
      </c>
      <c r="L19" s="13">
        <v>34</v>
      </c>
      <c r="M19" s="17">
        <f>SUMIF(Tableau1[Catégorie],'Octobre 2019'!K19,Tableau1[Montant])</f>
        <v>0</v>
      </c>
      <c r="N19" s="18"/>
    </row>
    <row r="20" spans="2:14" x14ac:dyDescent="0.25">
      <c r="B20" s="60" t="s">
        <v>26</v>
      </c>
      <c r="C20" s="28" t="s">
        <v>27</v>
      </c>
      <c r="D20" s="28"/>
      <c r="E20" s="13"/>
      <c r="F20" s="14"/>
      <c r="G20" s="15">
        <f>SUMIF(Tableau1[Catégorie],Dépenses!K18,Tableau1[Montant])</f>
        <v>0</v>
      </c>
      <c r="H20" s="13"/>
      <c r="I20" s="5"/>
      <c r="J20" s="5"/>
      <c r="K20" s="27" t="str">
        <f>Dépenses!K32</f>
        <v>Boulangerie</v>
      </c>
      <c r="L20" s="13">
        <v>23</v>
      </c>
      <c r="M20" s="17">
        <f>SUMIF(Tableau1[Catégorie],'Octobre 2019'!K20,Tableau1[Montant])</f>
        <v>0</v>
      </c>
      <c r="N20" s="18"/>
    </row>
    <row r="21" spans="2:14" x14ac:dyDescent="0.25">
      <c r="B21" s="60"/>
      <c r="C21" s="28" t="s">
        <v>28</v>
      </c>
      <c r="D21" s="28"/>
      <c r="E21" s="13"/>
      <c r="F21" s="14"/>
      <c r="G21" s="15"/>
      <c r="H21" s="13"/>
      <c r="I21" s="5"/>
      <c r="J21" s="5"/>
      <c r="K21" s="27" t="str">
        <f>Dépenses!K21</f>
        <v>Pharmacie</v>
      </c>
      <c r="L21" s="13"/>
      <c r="M21" s="17">
        <f>SUMIF(Tableau1[Catégorie],'Octobre 2019'!K21,Tableau1[Montant])</f>
        <v>0</v>
      </c>
      <c r="N21" s="18"/>
    </row>
    <row r="22" spans="2:14" x14ac:dyDescent="0.25">
      <c r="B22" s="60"/>
      <c r="C22" s="28" t="s">
        <v>29</v>
      </c>
      <c r="D22" s="28"/>
      <c r="E22" s="13"/>
      <c r="F22" s="14"/>
      <c r="G22" s="15"/>
      <c r="H22" s="13"/>
      <c r="I22" s="5"/>
      <c r="J22" s="5"/>
      <c r="K22" s="27" t="str">
        <f>Dépenses!K9</f>
        <v>Medecin</v>
      </c>
      <c r="L22" s="13"/>
      <c r="M22" s="17">
        <f>SUMIF(Tableau1[Catégorie],'Octobre 2019'!K22,Tableau1[Montant])</f>
        <v>0</v>
      </c>
      <c r="N22" s="18"/>
    </row>
    <row r="23" spans="2:14" x14ac:dyDescent="0.25">
      <c r="B23" s="19"/>
      <c r="C23" s="29" t="s">
        <v>33</v>
      </c>
      <c r="D23" s="29"/>
      <c r="E23" s="13"/>
      <c r="F23" s="14"/>
      <c r="G23" s="15">
        <f>SUMIF(Tableau1[Catégorie],"wwf",Tableau1[Montant])</f>
        <v>0</v>
      </c>
      <c r="H23" s="13"/>
      <c r="I23" s="5"/>
      <c r="J23" s="5"/>
      <c r="K23" s="27" t="s">
        <v>35</v>
      </c>
      <c r="L23" s="13"/>
      <c r="M23" s="17">
        <f>SUMIF(Tableau1[Catégorie],'Octobre 2019'!K23,Tableau1[Montant])</f>
        <v>0</v>
      </c>
      <c r="N23" s="18"/>
    </row>
    <row r="24" spans="2:14" x14ac:dyDescent="0.25">
      <c r="B24" s="30"/>
      <c r="C24" s="31"/>
      <c r="D24" s="31"/>
      <c r="E24" s="13"/>
      <c r="F24" s="14"/>
      <c r="G24" s="15"/>
      <c r="H24" s="13"/>
      <c r="I24" s="5"/>
      <c r="J24" s="5"/>
      <c r="K24" s="27" t="str">
        <f>Dépenses!K28</f>
        <v>Vacs Transport</v>
      </c>
      <c r="L24" s="13"/>
      <c r="M24" s="17">
        <f>SUMIF(Tableau1[Catégorie],'Octobre 2019'!K24,Tableau1[Montant])</f>
        <v>0</v>
      </c>
      <c r="N24" s="18"/>
    </row>
    <row r="25" spans="2:14" x14ac:dyDescent="0.25">
      <c r="B25" s="55" t="s">
        <v>40</v>
      </c>
      <c r="C25" s="46" t="s">
        <v>34</v>
      </c>
      <c r="D25" s="46"/>
      <c r="E25" s="13"/>
      <c r="F25" s="14"/>
      <c r="G25" s="15"/>
      <c r="H25" s="13"/>
      <c r="I25" s="5"/>
      <c r="J25" s="5"/>
      <c r="K25" s="33" t="str">
        <f>Dépenses!K26</f>
        <v>Vacs Alimentation</v>
      </c>
      <c r="L25" s="13"/>
      <c r="M25" s="17">
        <f>SUMIF(Tableau1[Catégorie],'Octobre 2019'!K25,Tableau1[Montant])</f>
        <v>0</v>
      </c>
      <c r="N25" s="13"/>
    </row>
    <row r="26" spans="2:14" x14ac:dyDescent="0.25">
      <c r="B26" s="56"/>
      <c r="C26" s="46" t="s">
        <v>50</v>
      </c>
      <c r="D26" s="46"/>
      <c r="E26" s="13"/>
      <c r="F26" s="14"/>
      <c r="G26" s="15"/>
      <c r="H26" s="13"/>
      <c r="I26" s="5"/>
      <c r="J26" s="5"/>
      <c r="K26" s="33" t="str">
        <f>Dépenses!K27</f>
        <v>Vacs Logement</v>
      </c>
      <c r="L26" s="13"/>
      <c r="M26" s="17">
        <f>SUMIF(Tableau1[Catégorie],'Octobre 2019'!K26,Tableau1[Montant])</f>
        <v>0</v>
      </c>
      <c r="N26" s="13"/>
    </row>
    <row r="27" spans="2:14" x14ac:dyDescent="0.25">
      <c r="B27" s="57"/>
      <c r="C27" s="46" t="s">
        <v>51</v>
      </c>
      <c r="D27" s="46"/>
      <c r="E27" s="13"/>
      <c r="F27" s="14"/>
      <c r="G27" s="15"/>
      <c r="H27" s="13"/>
      <c r="I27" s="5"/>
      <c r="J27" s="5"/>
      <c r="K27" s="33" t="str">
        <f>Dépenses!K25</f>
        <v>Vacs Activités</v>
      </c>
      <c r="L27" s="13"/>
      <c r="M27" s="17">
        <f>SUMIF(Tableau1[Catégorie],'Octobre 2019'!K27,Tableau1[Montant])</f>
        <v>0</v>
      </c>
      <c r="N27" s="13"/>
    </row>
    <row r="28" spans="2:14" x14ac:dyDescent="0.25">
      <c r="B28" s="52" t="s">
        <v>57</v>
      </c>
      <c r="C28" s="44" t="s">
        <v>31</v>
      </c>
      <c r="D28" s="44"/>
      <c r="E28" s="13"/>
      <c r="F28" s="14">
        <v>23423</v>
      </c>
      <c r="G28" s="15">
        <f>SUMIF(Tableau1[Catégorie],Dépenses!K34,Tableau1[Montant])</f>
        <v>0</v>
      </c>
      <c r="H28" s="13"/>
      <c r="I28" s="5"/>
      <c r="J28" s="5"/>
      <c r="K28" s="33"/>
      <c r="L28" s="13"/>
      <c r="M28" s="17"/>
      <c r="N28" s="13"/>
    </row>
    <row r="29" spans="2:14" x14ac:dyDescent="0.25">
      <c r="B29" s="53"/>
      <c r="C29" s="44" t="s">
        <v>82</v>
      </c>
      <c r="D29" s="44"/>
      <c r="E29" s="13"/>
      <c r="F29" s="14">
        <v>234234</v>
      </c>
      <c r="G29" s="15">
        <f>SUMIF(Tableau1[Catégorie],Dépenses!K35,Tableau1[Montant])</f>
        <v>0</v>
      </c>
      <c r="H29" s="13"/>
      <c r="I29" s="5"/>
      <c r="J29" s="5"/>
      <c r="K29" s="33"/>
      <c r="L29" s="13"/>
      <c r="M29" s="17"/>
      <c r="N29" s="13"/>
    </row>
    <row r="30" spans="2:14" x14ac:dyDescent="0.25">
      <c r="B30" s="54"/>
      <c r="C30" s="44" t="s">
        <v>83</v>
      </c>
      <c r="D30" s="44"/>
      <c r="E30" s="13"/>
      <c r="F30" s="14">
        <v>64546</v>
      </c>
      <c r="G30" s="15">
        <f>SUMIF(Tableau1[Catégorie],Dépenses!K3,Tableau1[Montant])</f>
        <v>0</v>
      </c>
      <c r="H30" s="13"/>
      <c r="I30" s="5"/>
      <c r="J30" s="5"/>
      <c r="K30" s="33"/>
      <c r="L30" s="13"/>
      <c r="M30" s="17"/>
      <c r="N30" s="13"/>
    </row>
    <row r="31" spans="2:14" x14ac:dyDescent="0.25">
      <c r="B31" s="32"/>
      <c r="C31" s="31"/>
      <c r="D31" s="31"/>
      <c r="E31" s="13"/>
      <c r="F31" s="14"/>
      <c r="G31" s="15"/>
      <c r="H31" s="13"/>
      <c r="I31" s="5"/>
      <c r="J31" s="5"/>
      <c r="K31" s="33"/>
      <c r="L31" s="13"/>
      <c r="M31" s="17"/>
      <c r="N31" s="13"/>
    </row>
    <row r="32" spans="2:14" x14ac:dyDescent="0.25">
      <c r="B32" s="47" t="s">
        <v>35</v>
      </c>
      <c r="C32" s="45" t="s">
        <v>56</v>
      </c>
      <c r="D32" s="45"/>
      <c r="E32" s="13"/>
      <c r="F32" s="14">
        <v>657</v>
      </c>
      <c r="G32" s="15">
        <f>SUMIF(Tableau1[Catégorie],Dépenses!K20,Tableau1[Montant])</f>
        <v>0</v>
      </c>
      <c r="H32" s="13"/>
      <c r="I32" s="5"/>
      <c r="J32" s="5"/>
      <c r="K32" s="33"/>
      <c r="L32" s="80">
        <f>SUM(L7:L31)</f>
        <v>860</v>
      </c>
      <c r="M32" s="17"/>
      <c r="N32" s="13"/>
    </row>
    <row r="33" spans="2:14" x14ac:dyDescent="0.25">
      <c r="B33" s="32"/>
      <c r="C33" s="5"/>
      <c r="D33" s="5"/>
      <c r="E33" s="6"/>
      <c r="F33" s="6"/>
      <c r="G33" s="6"/>
      <c r="H33" s="6"/>
      <c r="I33" s="5"/>
      <c r="J33" s="5"/>
      <c r="K33" s="6"/>
      <c r="L33" s="6"/>
      <c r="M33" s="6"/>
      <c r="N33" s="34"/>
    </row>
    <row r="34" spans="2:14" x14ac:dyDescent="0.25">
      <c r="B34" s="32"/>
      <c r="C34" s="5"/>
      <c r="D34" s="5"/>
      <c r="E34" s="6"/>
      <c r="F34" s="6"/>
      <c r="G34" s="6"/>
      <c r="H34" s="6"/>
      <c r="I34" s="5"/>
      <c r="J34" s="5"/>
      <c r="K34" s="6"/>
      <c r="L34" s="6"/>
      <c r="M34" s="6"/>
      <c r="N34" s="34"/>
    </row>
    <row r="35" spans="2:14" x14ac:dyDescent="0.25">
      <c r="B35" s="32"/>
      <c r="C35" s="51" t="s">
        <v>36</v>
      </c>
      <c r="D35" s="61"/>
      <c r="E35" s="61"/>
      <c r="F35" s="79">
        <f>SUM(F7:F32)</f>
        <v>327511</v>
      </c>
      <c r="G35" s="36">
        <f>SUMIF(H7:H32,"x",G7:G32)</f>
        <v>0</v>
      </c>
      <c r="H35" s="6"/>
      <c r="I35" s="5"/>
      <c r="J35" s="5"/>
      <c r="K35" s="51" t="s">
        <v>36</v>
      </c>
      <c r="L35" s="51"/>
      <c r="M35" s="36">
        <f>SUM(M7:M31)</f>
        <v>0</v>
      </c>
      <c r="N35" s="34"/>
    </row>
    <row r="36" spans="2:14" ht="15.75" thickBot="1" x14ac:dyDescent="0.3">
      <c r="B36" s="37"/>
      <c r="C36" s="38"/>
      <c r="D36" s="38"/>
      <c r="E36" s="39"/>
      <c r="F36" s="39"/>
      <c r="G36" s="39"/>
      <c r="H36" s="39"/>
      <c r="I36" s="38"/>
      <c r="J36" s="38"/>
      <c r="K36" s="38"/>
      <c r="L36" s="38"/>
      <c r="M36" s="38"/>
      <c r="N36" s="40"/>
    </row>
    <row r="38" spans="2:14" ht="15.75" thickBot="1" x14ac:dyDescent="0.3"/>
    <row r="39" spans="2:14" x14ac:dyDescent="0.25">
      <c r="B39" s="62" t="s">
        <v>37</v>
      </c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4"/>
    </row>
    <row r="40" spans="2:14" x14ac:dyDescent="0.25">
      <c r="B40" s="48" t="s">
        <v>38</v>
      </c>
      <c r="C40" s="49"/>
      <c r="D40" s="49"/>
      <c r="E40" s="49"/>
      <c r="F40" s="49"/>
      <c r="G40" s="49"/>
      <c r="H40" s="49"/>
      <c r="I40" s="3"/>
      <c r="J40" s="49" t="s">
        <v>39</v>
      </c>
      <c r="K40" s="49"/>
      <c r="L40" s="49"/>
      <c r="M40" s="49"/>
      <c r="N40" s="50"/>
    </row>
    <row r="41" spans="2:14" x14ac:dyDescent="0.25">
      <c r="B41" s="4"/>
      <c r="C41" s="42" t="s">
        <v>40</v>
      </c>
      <c r="D41" s="42"/>
      <c r="E41" s="15"/>
      <c r="F41" s="6"/>
      <c r="G41" s="6"/>
      <c r="H41" s="6"/>
      <c r="I41" s="5"/>
      <c r="J41" s="5"/>
      <c r="K41" s="5"/>
      <c r="L41" s="5"/>
      <c r="M41" s="5"/>
      <c r="N41" s="8"/>
    </row>
    <row r="42" spans="2:14" x14ac:dyDescent="0.25">
      <c r="B42" s="4"/>
      <c r="C42" s="42" t="s">
        <v>41</v>
      </c>
      <c r="D42" s="42"/>
      <c r="E42" s="15"/>
      <c r="F42" s="6"/>
      <c r="G42" s="6"/>
      <c r="H42" s="6"/>
      <c r="I42" s="5"/>
      <c r="J42" s="5"/>
      <c r="K42" s="51" t="s">
        <v>36</v>
      </c>
      <c r="L42" s="51"/>
      <c r="M42" s="36">
        <f>M5-M35</f>
        <v>0</v>
      </c>
      <c r="N42" s="8"/>
    </row>
    <row r="43" spans="2:14" x14ac:dyDescent="0.25">
      <c r="B43" s="4"/>
      <c r="C43" s="42" t="s">
        <v>59</v>
      </c>
      <c r="D43" s="42"/>
      <c r="E43" s="15"/>
      <c r="F43" s="6"/>
      <c r="G43" s="6"/>
      <c r="H43" s="6"/>
      <c r="I43" s="5"/>
      <c r="J43" s="5"/>
      <c r="K43" s="5"/>
      <c r="L43" s="5"/>
      <c r="M43" s="5"/>
      <c r="N43" s="8"/>
    </row>
    <row r="44" spans="2:14" x14ac:dyDescent="0.25">
      <c r="B44" s="4"/>
      <c r="C44" s="6"/>
      <c r="D44" s="6"/>
      <c r="E44" s="6"/>
      <c r="F44" s="6"/>
      <c r="G44" s="6"/>
      <c r="H44" s="6"/>
      <c r="I44" s="5"/>
      <c r="J44" s="5"/>
      <c r="K44" s="5"/>
      <c r="L44" s="5"/>
      <c r="M44" s="5"/>
      <c r="N44" s="8"/>
    </row>
    <row r="45" spans="2:14" x14ac:dyDescent="0.25">
      <c r="B45" s="4"/>
      <c r="C45" s="43" t="s">
        <v>36</v>
      </c>
      <c r="D45" s="43"/>
      <c r="E45" s="36">
        <f>SUM(E41:E43)</f>
        <v>0</v>
      </c>
      <c r="F45" s="6"/>
      <c r="G45" s="6"/>
      <c r="H45" s="6"/>
      <c r="I45" s="5"/>
      <c r="J45" s="5"/>
      <c r="K45" s="5"/>
      <c r="L45" s="5"/>
      <c r="M45" s="5"/>
      <c r="N45" s="8"/>
    </row>
    <row r="46" spans="2:14" ht="15.75" thickBot="1" x14ac:dyDescent="0.3">
      <c r="B46" s="37"/>
      <c r="C46" s="38"/>
      <c r="D46" s="38"/>
      <c r="E46" s="39"/>
      <c r="F46" s="39"/>
      <c r="G46" s="39"/>
      <c r="H46" s="39"/>
      <c r="I46" s="38"/>
      <c r="J46" s="38"/>
      <c r="K46" s="38"/>
      <c r="L46" s="38"/>
      <c r="M46" s="38"/>
      <c r="N46" s="38"/>
    </row>
  </sheetData>
  <mergeCells count="17">
    <mergeCell ref="B7:B8"/>
    <mergeCell ref="E1:F2"/>
    <mergeCell ref="G1:I2"/>
    <mergeCell ref="B3:N3"/>
    <mergeCell ref="B4:H4"/>
    <mergeCell ref="J4:N4"/>
    <mergeCell ref="B12:B14"/>
    <mergeCell ref="B16:B19"/>
    <mergeCell ref="B20:B22"/>
    <mergeCell ref="C35:E35"/>
    <mergeCell ref="K35:L35"/>
    <mergeCell ref="B40:H40"/>
    <mergeCell ref="J40:N40"/>
    <mergeCell ref="K42:L42"/>
    <mergeCell ref="B28:B30"/>
    <mergeCell ref="B25:B27"/>
    <mergeCell ref="B39:N39"/>
  </mergeCells>
  <conditionalFormatting sqref="N14">
    <cfRule type="cellIs" dxfId="7" priority="1" operator="greaterThan">
      <formula>10</formula>
    </cfRule>
    <cfRule type="cellIs" dxfId="6" priority="2" operator="greaterThan">
      <formula>150</formula>
    </cfRule>
  </conditionalFormatting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6"/>
  <sheetViews>
    <sheetView showGridLines="0" zoomScale="70" zoomScaleNormal="70" workbookViewId="0">
      <selection activeCell="L21" sqref="L21"/>
    </sheetView>
  </sheetViews>
  <sheetFormatPr baseColWidth="10" defaultColWidth="9.140625" defaultRowHeight="15" x14ac:dyDescent="0.25"/>
  <cols>
    <col min="2" max="2" width="11.42578125" customWidth="1"/>
    <col min="3" max="4" width="20.5703125" customWidth="1"/>
    <col min="5" max="5" width="14.5703125" style="41" customWidth="1"/>
    <col min="6" max="6" width="17.7109375" style="41" bestFit="1" customWidth="1"/>
    <col min="7" max="7" width="11.5703125" style="41" bestFit="1" customWidth="1"/>
    <col min="8" max="8" width="6.85546875" style="41" customWidth="1"/>
    <col min="11" max="11" width="19.140625" customWidth="1"/>
    <col min="12" max="12" width="13.140625" bestFit="1" customWidth="1"/>
    <col min="13" max="13" width="13.28515625" bestFit="1" customWidth="1"/>
  </cols>
  <sheetData>
    <row r="1" spans="2:14" x14ac:dyDescent="0.25">
      <c r="B1" s="1"/>
      <c r="C1" s="1"/>
      <c r="D1" s="1"/>
      <c r="E1" s="65" t="s">
        <v>0</v>
      </c>
      <c r="F1" s="65"/>
      <c r="G1" s="67" t="s">
        <v>81</v>
      </c>
      <c r="H1" s="67"/>
      <c r="I1" s="67"/>
      <c r="J1" s="1"/>
      <c r="K1" s="1"/>
      <c r="L1" s="1"/>
      <c r="M1" s="1"/>
      <c r="N1" s="1"/>
    </row>
    <row r="2" spans="2:14" ht="15.75" thickBot="1" x14ac:dyDescent="0.3">
      <c r="B2" s="2"/>
      <c r="C2" s="2"/>
      <c r="D2" s="2"/>
      <c r="E2" s="66"/>
      <c r="F2" s="66"/>
      <c r="G2" s="68"/>
      <c r="H2" s="68"/>
      <c r="I2" s="68"/>
      <c r="J2" s="2"/>
      <c r="K2" s="2"/>
      <c r="L2" s="2"/>
      <c r="M2" s="2"/>
      <c r="N2" s="2"/>
    </row>
    <row r="3" spans="2:14" x14ac:dyDescent="0.25">
      <c r="B3" s="62" t="s">
        <v>1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4"/>
    </row>
    <row r="4" spans="2:14" x14ac:dyDescent="0.25">
      <c r="B4" s="69" t="s">
        <v>2</v>
      </c>
      <c r="C4" s="70"/>
      <c r="D4" s="70"/>
      <c r="E4" s="70"/>
      <c r="F4" s="70"/>
      <c r="G4" s="70"/>
      <c r="H4" s="70"/>
      <c r="I4" s="3"/>
      <c r="J4" s="70" t="s">
        <v>3</v>
      </c>
      <c r="K4" s="70"/>
      <c r="L4" s="70"/>
      <c r="M4" s="70"/>
      <c r="N4" s="71"/>
    </row>
    <row r="5" spans="2:14" x14ac:dyDescent="0.25">
      <c r="B5" s="4"/>
      <c r="C5" s="5"/>
      <c r="D5" s="5"/>
      <c r="E5" s="6"/>
      <c r="F5" s="6"/>
      <c r="G5" s="6"/>
      <c r="H5" s="6"/>
      <c r="I5" s="5"/>
      <c r="J5" s="5"/>
      <c r="K5" s="5" t="s">
        <v>4</v>
      </c>
      <c r="L5" s="5"/>
      <c r="M5" s="7">
        <f>E45-G35</f>
        <v>0</v>
      </c>
      <c r="N5" s="8"/>
    </row>
    <row r="6" spans="2:14" x14ac:dyDescent="0.25">
      <c r="B6" s="9"/>
      <c r="C6" s="35" t="s">
        <v>5</v>
      </c>
      <c r="D6" s="35" t="s">
        <v>6</v>
      </c>
      <c r="E6" s="35" t="s">
        <v>7</v>
      </c>
      <c r="F6" s="35" t="s">
        <v>8</v>
      </c>
      <c r="G6" s="35" t="s">
        <v>9</v>
      </c>
      <c r="H6" s="35" t="s">
        <v>10</v>
      </c>
      <c r="I6" s="5"/>
      <c r="J6" s="5"/>
      <c r="K6" s="5"/>
      <c r="L6" s="35" t="s">
        <v>74</v>
      </c>
      <c r="M6" s="35" t="s">
        <v>11</v>
      </c>
      <c r="N6" s="11" t="s">
        <v>12</v>
      </c>
    </row>
    <row r="7" spans="2:14" x14ac:dyDescent="0.25">
      <c r="B7" s="72" t="s">
        <v>13</v>
      </c>
      <c r="C7" s="12"/>
      <c r="D7" s="12"/>
      <c r="E7" s="13"/>
      <c r="F7" s="14"/>
      <c r="G7" s="15"/>
      <c r="H7" s="13"/>
      <c r="I7" s="5"/>
      <c r="J7" s="5"/>
      <c r="K7" s="16" t="str">
        <f>Dépenses!K6</f>
        <v>Courses</v>
      </c>
      <c r="L7" s="13">
        <v>467</v>
      </c>
      <c r="M7" s="17">
        <f>SUMIF(Tableau1[Catégorie],'Novembre 2019'!K7,Tableau1[Montant])</f>
        <v>0</v>
      </c>
      <c r="N7" s="18">
        <f>M7-L7</f>
        <v>-467</v>
      </c>
    </row>
    <row r="8" spans="2:14" x14ac:dyDescent="0.25">
      <c r="B8" s="72"/>
      <c r="C8" s="12"/>
      <c r="D8" s="12"/>
      <c r="E8" s="13"/>
      <c r="F8" s="14"/>
      <c r="G8" s="15"/>
      <c r="H8" s="13"/>
      <c r="I8" s="5"/>
      <c r="J8" s="5"/>
      <c r="K8" s="16" t="str">
        <f>Dépenses!K13</f>
        <v>Essence R</v>
      </c>
      <c r="L8" s="13">
        <v>567</v>
      </c>
      <c r="M8" s="17">
        <f>SUMIF(Tableau1[Catégorie],'Novembre 2019'!K8,Tableau1[Montant])</f>
        <v>0</v>
      </c>
      <c r="N8" s="18">
        <f t="shared" ref="N8:N15" si="0">M8-L8</f>
        <v>-567</v>
      </c>
    </row>
    <row r="9" spans="2:14" x14ac:dyDescent="0.25">
      <c r="B9" s="19"/>
      <c r="C9" s="20" t="s">
        <v>42</v>
      </c>
      <c r="D9" s="20"/>
      <c r="E9" s="13"/>
      <c r="F9" s="14"/>
      <c r="G9" s="15">
        <f>SUMIF(Tableau1[Catégorie],Dépenses!K4,Tableau1[Montant])</f>
        <v>0</v>
      </c>
      <c r="H9" s="13"/>
      <c r="I9" s="5"/>
      <c r="J9" s="5"/>
      <c r="K9" s="16" t="str">
        <f>Dépenses!K12</f>
        <v>Essence A</v>
      </c>
      <c r="L9" s="13">
        <v>345</v>
      </c>
      <c r="M9" s="17">
        <f>SUMIF(Tableau1[Catégorie],'Novembre 2019'!K9,Tableau1[Montant])</f>
        <v>0</v>
      </c>
      <c r="N9" s="18">
        <f t="shared" si="0"/>
        <v>-345</v>
      </c>
    </row>
    <row r="10" spans="2:14" x14ac:dyDescent="0.25">
      <c r="B10" s="30"/>
      <c r="C10" s="22" t="s">
        <v>43</v>
      </c>
      <c r="D10" s="22"/>
      <c r="E10" s="13"/>
      <c r="F10" s="14"/>
      <c r="G10" s="15">
        <f>SUMIF(Tableau1[Catégorie],Dépenses!K5,Tableau1[Montant])</f>
        <v>0</v>
      </c>
      <c r="H10" s="13"/>
      <c r="I10" s="5"/>
      <c r="J10" s="5"/>
      <c r="K10" s="16" t="str">
        <f>Dépenses!K23</f>
        <v>Retrait</v>
      </c>
      <c r="L10" s="13">
        <v>234</v>
      </c>
      <c r="M10" s="17">
        <f>SUMIF(Tableau1[Catégorie],'Novembre 2019'!K10,Tableau1[Montant])</f>
        <v>0</v>
      </c>
      <c r="N10" s="18">
        <f t="shared" si="0"/>
        <v>-234</v>
      </c>
    </row>
    <row r="11" spans="2:14" x14ac:dyDescent="0.25">
      <c r="B11" s="21"/>
      <c r="C11" s="22"/>
      <c r="D11" s="22"/>
      <c r="E11" s="13"/>
      <c r="F11" s="14"/>
      <c r="G11" s="15"/>
      <c r="H11" s="13"/>
      <c r="I11" s="5"/>
      <c r="J11" s="5"/>
      <c r="K11" s="16" t="str">
        <f>Dépenses!K22</f>
        <v>Restaurant</v>
      </c>
      <c r="L11" s="13">
        <v>67</v>
      </c>
      <c r="M11" s="17">
        <f>SUMIF(Tableau1[Catégorie],'Novembre 2019'!K11,Tableau1[Montant])</f>
        <v>0</v>
      </c>
      <c r="N11" s="18">
        <f t="shared" si="0"/>
        <v>-67</v>
      </c>
    </row>
    <row r="12" spans="2:14" x14ac:dyDescent="0.25">
      <c r="B12" s="58" t="s">
        <v>16</v>
      </c>
      <c r="C12" s="23" t="s">
        <v>44</v>
      </c>
      <c r="D12" s="23"/>
      <c r="E12" s="13"/>
      <c r="F12" s="14">
        <v>2445</v>
      </c>
      <c r="G12" s="15">
        <f>SUMIF(Tableau1[Catégorie],Dépenses!K11,Tableau1[Montant])</f>
        <v>0</v>
      </c>
      <c r="H12" s="13"/>
      <c r="I12" s="5"/>
      <c r="J12" s="5"/>
      <c r="K12" s="16" t="str">
        <f>Dépenses!K24</f>
        <v>Sortie</v>
      </c>
      <c r="L12" s="13">
        <v>45</v>
      </c>
      <c r="M12" s="17">
        <f>SUMIF(Tableau1[Catégorie],'Novembre 2019'!K12,Tableau1[Montant])</f>
        <v>0</v>
      </c>
      <c r="N12" s="18">
        <f t="shared" si="0"/>
        <v>-45</v>
      </c>
    </row>
    <row r="13" spans="2:14" x14ac:dyDescent="0.25">
      <c r="B13" s="58"/>
      <c r="C13" s="23" t="s">
        <v>18</v>
      </c>
      <c r="D13" s="23"/>
      <c r="E13" s="13"/>
      <c r="F13" s="14"/>
      <c r="G13" s="15">
        <f>SUMIF(Tableau1[Catégorie],Dépenses!K10,Tableau1[Montant])</f>
        <v>0</v>
      </c>
      <c r="H13" s="13"/>
      <c r="I13" s="5"/>
      <c r="J13" s="5"/>
      <c r="K13" s="16" t="str">
        <f>Dépenses!K17</f>
        <v>Habillement</v>
      </c>
      <c r="L13" s="13"/>
      <c r="M13" s="17">
        <f>SUMIF(Tableau1[Catégorie],'Novembre 2019'!K13,Tableau1[Montant])</f>
        <v>0</v>
      </c>
      <c r="N13" s="18">
        <f t="shared" si="0"/>
        <v>0</v>
      </c>
    </row>
    <row r="14" spans="2:14" x14ac:dyDescent="0.25">
      <c r="B14" s="58"/>
      <c r="C14" s="23" t="s">
        <v>49</v>
      </c>
      <c r="D14" s="23"/>
      <c r="E14" s="13"/>
      <c r="F14" s="14"/>
      <c r="G14" s="15">
        <f>SUMIF(Tableau1[Catégorie],Dépenses!K16,Tableau1[Montant])</f>
        <v>0</v>
      </c>
      <c r="H14" s="13"/>
      <c r="I14" s="5"/>
      <c r="J14" s="5"/>
      <c r="K14" s="16" t="str">
        <f>Dépenses!K8</f>
        <v>Divers</v>
      </c>
      <c r="L14" s="13">
        <v>34</v>
      </c>
      <c r="M14" s="17">
        <f>SUMIF(Tableau1[Catégorie],'Novembre 2019'!K14,Tableau1[Montant])</f>
        <v>0</v>
      </c>
      <c r="N14" s="18">
        <f t="shared" si="0"/>
        <v>-34</v>
      </c>
    </row>
    <row r="15" spans="2:14" x14ac:dyDescent="0.25">
      <c r="B15" s="24"/>
      <c r="C15" s="25" t="s">
        <v>19</v>
      </c>
      <c r="D15" s="25"/>
      <c r="E15" s="13"/>
      <c r="F15" s="14"/>
      <c r="G15" s="15"/>
      <c r="H15" s="13"/>
      <c r="I15" s="5"/>
      <c r="J15" s="5"/>
      <c r="K15" s="16"/>
      <c r="L15" s="13">
        <v>8787</v>
      </c>
      <c r="M15" s="17"/>
      <c r="N15" s="18"/>
    </row>
    <row r="16" spans="2:14" x14ac:dyDescent="0.25">
      <c r="B16" s="59" t="s">
        <v>21</v>
      </c>
      <c r="C16" s="26" t="s">
        <v>22</v>
      </c>
      <c r="D16" s="26"/>
      <c r="E16" s="13"/>
      <c r="F16" s="14">
        <v>345</v>
      </c>
      <c r="G16" s="15">
        <f>SUMIF(Tableau1[Catégorie],Dépenses!K15,Tableau1[Montant])</f>
        <v>0</v>
      </c>
      <c r="H16" s="13"/>
      <c r="I16" s="5"/>
      <c r="J16" s="5"/>
      <c r="K16" s="27" t="str">
        <f>Dépenses!K7</f>
        <v>Culture</v>
      </c>
      <c r="L16" s="13">
        <v>78</v>
      </c>
      <c r="M16" s="17">
        <f>SUMIF(Tableau1[Catégorie],'Novembre 2019'!K16,Tableau1[Montant])</f>
        <v>0</v>
      </c>
      <c r="N16" s="18"/>
    </row>
    <row r="17" spans="2:14" x14ac:dyDescent="0.25">
      <c r="B17" s="59"/>
      <c r="C17" s="26" t="s">
        <v>23</v>
      </c>
      <c r="D17" s="26"/>
      <c r="E17" s="13"/>
      <c r="F17" s="14">
        <v>657</v>
      </c>
      <c r="G17" s="15">
        <f>SUMIF(Tableau1[Catégorie],Dépenses!K14,Tableau1[Montant])</f>
        <v>0</v>
      </c>
      <c r="H17" s="13"/>
      <c r="I17" s="5"/>
      <c r="J17" s="5"/>
      <c r="K17" s="27" t="str">
        <f>Dépenses!K29</f>
        <v>Frais bancaire</v>
      </c>
      <c r="L17" s="13">
        <v>79</v>
      </c>
      <c r="M17" s="17">
        <f>SUMIF(Tableau1[Catégorie],'Novembre 2019'!K17,Tableau1[Montant])</f>
        <v>0</v>
      </c>
      <c r="N17" s="18"/>
    </row>
    <row r="18" spans="2:14" x14ac:dyDescent="0.25">
      <c r="B18" s="59"/>
      <c r="C18" s="26" t="s">
        <v>45</v>
      </c>
      <c r="D18" s="26"/>
      <c r="E18" s="13"/>
      <c r="F18" s="14">
        <v>78678</v>
      </c>
      <c r="G18" s="15">
        <f>SUMIF(Tableau1[Catégorie],Dépenses!K33,Tableau1[Montant])</f>
        <v>0</v>
      </c>
      <c r="H18" s="13"/>
      <c r="I18" s="5"/>
      <c r="J18" s="5"/>
      <c r="K18" s="27" t="str">
        <f>+Dépenses!K30</f>
        <v>Parking/peage</v>
      </c>
      <c r="L18" s="13">
        <v>8988</v>
      </c>
      <c r="M18" s="17">
        <f>SUMIF(Tableau1[Catégorie],'Novembre 2019'!K18,Tableau1[Montant])</f>
        <v>0</v>
      </c>
      <c r="N18" s="18"/>
    </row>
    <row r="19" spans="2:14" x14ac:dyDescent="0.25">
      <c r="B19" s="59"/>
      <c r="C19" s="26" t="s">
        <v>24</v>
      </c>
      <c r="D19" s="26"/>
      <c r="E19" s="13"/>
      <c r="F19" s="14">
        <v>43</v>
      </c>
      <c r="G19" s="15">
        <f>SUMIF(Tableau1[Catégorie],Dépenses!K19,Tableau1[Montant])</f>
        <v>0</v>
      </c>
      <c r="H19" s="13"/>
      <c r="I19" s="5"/>
      <c r="J19" s="5"/>
      <c r="K19" s="27" t="str">
        <f>Dépenses!K31</f>
        <v>Coiffeur</v>
      </c>
      <c r="L19" s="13">
        <v>34</v>
      </c>
      <c r="M19" s="17">
        <f>SUMIF(Tableau1[Catégorie],'Novembre 2019'!K19,Tableau1[Montant])</f>
        <v>0</v>
      </c>
      <c r="N19" s="18"/>
    </row>
    <row r="20" spans="2:14" x14ac:dyDescent="0.25">
      <c r="B20" s="60" t="s">
        <v>26</v>
      </c>
      <c r="C20" s="28" t="s">
        <v>27</v>
      </c>
      <c r="D20" s="28"/>
      <c r="E20" s="13"/>
      <c r="F20" s="14"/>
      <c r="G20" s="15">
        <f>SUMIF(Tableau1[Catégorie],Dépenses!K18,Tableau1[Montant])</f>
        <v>0</v>
      </c>
      <c r="H20" s="13"/>
      <c r="I20" s="5"/>
      <c r="J20" s="5"/>
      <c r="K20" s="27" t="str">
        <f>Dépenses!K32</f>
        <v>Boulangerie</v>
      </c>
      <c r="L20" s="13">
        <v>24</v>
      </c>
      <c r="M20" s="17">
        <f>SUMIF(Tableau1[Catégorie],'Novembre 2019'!K20,Tableau1[Montant])</f>
        <v>0</v>
      </c>
      <c r="N20" s="18"/>
    </row>
    <row r="21" spans="2:14" x14ac:dyDescent="0.25">
      <c r="B21" s="60"/>
      <c r="C21" s="28" t="s">
        <v>28</v>
      </c>
      <c r="D21" s="28"/>
      <c r="E21" s="13"/>
      <c r="F21" s="14"/>
      <c r="G21" s="15"/>
      <c r="H21" s="13"/>
      <c r="I21" s="5"/>
      <c r="J21" s="5"/>
      <c r="K21" s="27" t="str">
        <f>Dépenses!K21</f>
        <v>Pharmacie</v>
      </c>
      <c r="L21" s="13"/>
      <c r="M21" s="17">
        <f>SUMIF(Tableau1[Catégorie],'Novembre 2019'!K21,Tableau1[Montant])</f>
        <v>0</v>
      </c>
      <c r="N21" s="18"/>
    </row>
    <row r="22" spans="2:14" x14ac:dyDescent="0.25">
      <c r="B22" s="60"/>
      <c r="C22" s="28" t="s">
        <v>29</v>
      </c>
      <c r="D22" s="28"/>
      <c r="E22" s="13"/>
      <c r="F22" s="14"/>
      <c r="G22" s="15"/>
      <c r="H22" s="13"/>
      <c r="I22" s="5"/>
      <c r="J22" s="5"/>
      <c r="K22" s="27" t="str">
        <f>Dépenses!K9</f>
        <v>Medecin</v>
      </c>
      <c r="L22" s="13"/>
      <c r="M22" s="17">
        <f>SUMIF(Tableau1[Catégorie],'Novembre 2019'!K22,Tableau1[Montant])</f>
        <v>0</v>
      </c>
      <c r="N22" s="18"/>
    </row>
    <row r="23" spans="2:14" x14ac:dyDescent="0.25">
      <c r="B23" s="19"/>
      <c r="C23" s="29" t="s">
        <v>33</v>
      </c>
      <c r="D23" s="29"/>
      <c r="E23" s="13"/>
      <c r="F23" s="14"/>
      <c r="G23" s="15">
        <f>SUMIF(Tableau1[Catégorie],"wwf",Tableau1[Montant])</f>
        <v>0</v>
      </c>
      <c r="H23" s="13"/>
      <c r="I23" s="5"/>
      <c r="J23" s="5"/>
      <c r="K23" s="27" t="s">
        <v>35</v>
      </c>
      <c r="L23" s="13"/>
      <c r="M23" s="17">
        <f>SUMIF(Tableau1[Catégorie],'Novembre 2019'!K23,Tableau1[Montant])</f>
        <v>0</v>
      </c>
      <c r="N23" s="18"/>
    </row>
    <row r="24" spans="2:14" x14ac:dyDescent="0.25">
      <c r="B24" s="30"/>
      <c r="C24" s="31"/>
      <c r="D24" s="31"/>
      <c r="E24" s="13"/>
      <c r="F24" s="14"/>
      <c r="G24" s="15"/>
      <c r="H24" s="13"/>
      <c r="I24" s="5"/>
      <c r="J24" s="5"/>
      <c r="K24" s="27" t="str">
        <f>Dépenses!K28</f>
        <v>Vacs Transport</v>
      </c>
      <c r="L24" s="13"/>
      <c r="M24" s="17">
        <f>SUMIF(Tableau1[Catégorie],'Novembre 2019'!K24,Tableau1[Montant])</f>
        <v>0</v>
      </c>
      <c r="N24" s="18"/>
    </row>
    <row r="25" spans="2:14" x14ac:dyDescent="0.25">
      <c r="B25" s="55" t="s">
        <v>40</v>
      </c>
      <c r="C25" s="46" t="s">
        <v>34</v>
      </c>
      <c r="D25" s="46"/>
      <c r="E25" s="13"/>
      <c r="F25" s="14"/>
      <c r="G25" s="15"/>
      <c r="H25" s="13"/>
      <c r="I25" s="5"/>
      <c r="J25" s="5"/>
      <c r="K25" s="33" t="str">
        <f>Dépenses!K26</f>
        <v>Vacs Alimentation</v>
      </c>
      <c r="L25" s="13"/>
      <c r="M25" s="17">
        <f>SUMIF(Tableau1[Catégorie],'Novembre 2019'!K25,Tableau1[Montant])</f>
        <v>0</v>
      </c>
      <c r="N25" s="13"/>
    </row>
    <row r="26" spans="2:14" x14ac:dyDescent="0.25">
      <c r="B26" s="56"/>
      <c r="C26" s="46" t="s">
        <v>50</v>
      </c>
      <c r="D26" s="46"/>
      <c r="E26" s="13"/>
      <c r="F26" s="14"/>
      <c r="G26" s="15"/>
      <c r="H26" s="13"/>
      <c r="I26" s="5"/>
      <c r="J26" s="5"/>
      <c r="K26" s="33" t="str">
        <f>Dépenses!K27</f>
        <v>Vacs Logement</v>
      </c>
      <c r="L26" s="13"/>
      <c r="M26" s="17">
        <f>SUMIF(Tableau1[Catégorie],'Novembre 2019'!K26,Tableau1[Montant])</f>
        <v>0</v>
      </c>
      <c r="N26" s="13"/>
    </row>
    <row r="27" spans="2:14" x14ac:dyDescent="0.25">
      <c r="B27" s="57"/>
      <c r="C27" s="46" t="s">
        <v>51</v>
      </c>
      <c r="D27" s="46"/>
      <c r="E27" s="13"/>
      <c r="F27" s="14"/>
      <c r="G27" s="15"/>
      <c r="H27" s="13"/>
      <c r="I27" s="5"/>
      <c r="J27" s="5"/>
      <c r="K27" s="33" t="str">
        <f>Dépenses!K25</f>
        <v>Vacs Activités</v>
      </c>
      <c r="L27" s="13"/>
      <c r="M27" s="17">
        <f>SUMIF(Tableau1[Catégorie],'Novembre 2019'!K27,Tableau1[Montant])</f>
        <v>0</v>
      </c>
      <c r="N27" s="13"/>
    </row>
    <row r="28" spans="2:14" x14ac:dyDescent="0.25">
      <c r="B28" s="52" t="s">
        <v>57</v>
      </c>
      <c r="C28" s="44" t="s">
        <v>31</v>
      </c>
      <c r="D28" s="44"/>
      <c r="E28" s="13"/>
      <c r="F28" s="14">
        <v>578</v>
      </c>
      <c r="G28" s="15">
        <f>SUMIF(Tableau1[Catégorie],Dépenses!K34,Tableau1[Montant])</f>
        <v>0</v>
      </c>
      <c r="H28" s="13"/>
      <c r="I28" s="5"/>
      <c r="J28" s="5"/>
      <c r="K28" s="33"/>
      <c r="L28" s="13"/>
      <c r="M28" s="17"/>
      <c r="N28" s="13"/>
    </row>
    <row r="29" spans="2:14" x14ac:dyDescent="0.25">
      <c r="B29" s="53"/>
      <c r="C29" s="44" t="s">
        <v>46</v>
      </c>
      <c r="D29" s="44"/>
      <c r="E29" s="13"/>
      <c r="F29" s="14">
        <v>98</v>
      </c>
      <c r="G29" s="15">
        <f>SUMIF(Tableau1[Catégorie],Dépenses!K35,Tableau1[Montant])</f>
        <v>0</v>
      </c>
      <c r="H29" s="13"/>
      <c r="I29" s="5"/>
      <c r="J29" s="5"/>
      <c r="K29" s="33"/>
      <c r="L29" s="13"/>
      <c r="M29" s="17"/>
      <c r="N29" s="13"/>
    </row>
    <row r="30" spans="2:14" x14ac:dyDescent="0.25">
      <c r="B30" s="54"/>
      <c r="C30" s="44" t="s">
        <v>58</v>
      </c>
      <c r="D30" s="44"/>
      <c r="E30" s="13"/>
      <c r="F30" s="14">
        <v>456</v>
      </c>
      <c r="G30" s="15">
        <f>SUMIF(Tableau1[Catégorie],Dépenses!K3,Tableau1[Montant])</f>
        <v>0</v>
      </c>
      <c r="H30" s="13"/>
      <c r="I30" s="5"/>
      <c r="J30" s="5"/>
      <c r="K30" s="33"/>
      <c r="L30" s="13"/>
      <c r="M30" s="17"/>
      <c r="N30" s="13"/>
    </row>
    <row r="31" spans="2:14" x14ac:dyDescent="0.25">
      <c r="B31" s="32"/>
      <c r="C31" s="31"/>
      <c r="D31" s="31"/>
      <c r="E31" s="13"/>
      <c r="F31" s="14"/>
      <c r="G31" s="15"/>
      <c r="H31" s="13"/>
      <c r="I31" s="5"/>
      <c r="J31" s="5"/>
      <c r="K31" s="33"/>
      <c r="L31" s="13"/>
      <c r="M31" s="17"/>
      <c r="N31" s="13"/>
    </row>
    <row r="32" spans="2:14" x14ac:dyDescent="0.25">
      <c r="B32" s="47" t="s">
        <v>35</v>
      </c>
      <c r="C32" s="45" t="s">
        <v>56</v>
      </c>
      <c r="D32" s="45"/>
      <c r="E32" s="13"/>
      <c r="F32" s="14">
        <v>456</v>
      </c>
      <c r="G32" s="15">
        <f>SUMIF(Tableau1[Catégorie],Dépenses!K20,Tableau1[Montant])</f>
        <v>0</v>
      </c>
      <c r="H32" s="13"/>
      <c r="I32" s="5"/>
      <c r="J32" s="5"/>
      <c r="K32" s="33"/>
      <c r="L32" s="80">
        <f>SUM(L7:L31)</f>
        <v>19749</v>
      </c>
      <c r="M32" s="17"/>
      <c r="N32" s="13"/>
    </row>
    <row r="33" spans="2:14" x14ac:dyDescent="0.25">
      <c r="B33" s="32"/>
      <c r="C33" s="5"/>
      <c r="D33" s="5"/>
      <c r="E33" s="6"/>
      <c r="F33" s="6"/>
      <c r="G33" s="6"/>
      <c r="H33" s="6"/>
      <c r="I33" s="5"/>
      <c r="J33" s="5"/>
      <c r="K33" s="6"/>
      <c r="L33" s="6"/>
      <c r="M33" s="6"/>
      <c r="N33" s="34"/>
    </row>
    <row r="34" spans="2:14" x14ac:dyDescent="0.25">
      <c r="B34" s="32"/>
      <c r="C34" s="5"/>
      <c r="D34" s="5"/>
      <c r="E34" s="6"/>
      <c r="F34" s="6"/>
      <c r="G34" s="6"/>
      <c r="H34" s="6"/>
      <c r="I34" s="5"/>
      <c r="J34" s="5"/>
      <c r="K34" s="6"/>
      <c r="L34" s="6"/>
      <c r="M34" s="6"/>
      <c r="N34" s="34"/>
    </row>
    <row r="35" spans="2:14" x14ac:dyDescent="0.25">
      <c r="B35" s="32"/>
      <c r="C35" s="51" t="s">
        <v>36</v>
      </c>
      <c r="D35" s="61"/>
      <c r="E35" s="61"/>
      <c r="F35" s="79">
        <f>SUM(F7:F32)</f>
        <v>83756</v>
      </c>
      <c r="G35" s="36">
        <f>SUMIF(H7:H32,"x",G7:G32)</f>
        <v>0</v>
      </c>
      <c r="H35" s="6"/>
      <c r="I35" s="5"/>
      <c r="J35" s="5"/>
      <c r="K35" s="51" t="s">
        <v>36</v>
      </c>
      <c r="L35" s="51"/>
      <c r="M35" s="36">
        <f>SUM(M7:M31)</f>
        <v>0</v>
      </c>
      <c r="N35" s="34"/>
    </row>
    <row r="36" spans="2:14" ht="15.75" thickBot="1" x14ac:dyDescent="0.3">
      <c r="B36" s="37"/>
      <c r="C36" s="38"/>
      <c r="D36" s="38"/>
      <c r="E36" s="39"/>
      <c r="F36" s="39"/>
      <c r="G36" s="39"/>
      <c r="H36" s="39"/>
      <c r="I36" s="38"/>
      <c r="J36" s="38"/>
      <c r="K36" s="38"/>
      <c r="L36" s="38"/>
      <c r="M36" s="38"/>
      <c r="N36" s="40"/>
    </row>
    <row r="38" spans="2:14" ht="15.75" thickBot="1" x14ac:dyDescent="0.3"/>
    <row r="39" spans="2:14" x14ac:dyDescent="0.25">
      <c r="B39" s="62" t="s">
        <v>37</v>
      </c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4"/>
    </row>
    <row r="40" spans="2:14" x14ac:dyDescent="0.25">
      <c r="B40" s="48" t="s">
        <v>38</v>
      </c>
      <c r="C40" s="49"/>
      <c r="D40" s="49"/>
      <c r="E40" s="49"/>
      <c r="F40" s="49"/>
      <c r="G40" s="49"/>
      <c r="H40" s="49"/>
      <c r="I40" s="3"/>
      <c r="J40" s="49" t="s">
        <v>39</v>
      </c>
      <c r="K40" s="49"/>
      <c r="L40" s="49"/>
      <c r="M40" s="49"/>
      <c r="N40" s="50"/>
    </row>
    <row r="41" spans="2:14" x14ac:dyDescent="0.25">
      <c r="B41" s="4"/>
      <c r="C41" s="42" t="s">
        <v>40</v>
      </c>
      <c r="D41" s="42"/>
      <c r="E41" s="15"/>
      <c r="F41" s="6"/>
      <c r="G41" s="6"/>
      <c r="H41" s="6"/>
      <c r="I41" s="5"/>
      <c r="J41" s="5"/>
      <c r="K41" s="5"/>
      <c r="L41" s="5"/>
      <c r="M41" s="5"/>
      <c r="N41" s="8"/>
    </row>
    <row r="42" spans="2:14" x14ac:dyDescent="0.25">
      <c r="B42" s="4"/>
      <c r="C42" s="42" t="s">
        <v>41</v>
      </c>
      <c r="D42" s="42"/>
      <c r="E42" s="15"/>
      <c r="F42" s="6"/>
      <c r="G42" s="6"/>
      <c r="H42" s="6"/>
      <c r="I42" s="5"/>
      <c r="J42" s="5"/>
      <c r="K42" s="51" t="s">
        <v>36</v>
      </c>
      <c r="L42" s="51"/>
      <c r="M42" s="36">
        <f>M5-M35</f>
        <v>0</v>
      </c>
      <c r="N42" s="8"/>
    </row>
    <row r="43" spans="2:14" x14ac:dyDescent="0.25">
      <c r="B43" s="4"/>
      <c r="C43" s="42" t="s">
        <v>59</v>
      </c>
      <c r="D43" s="42"/>
      <c r="E43" s="15"/>
      <c r="F43" s="6"/>
      <c r="G43" s="6"/>
      <c r="H43" s="6"/>
      <c r="I43" s="5"/>
      <c r="J43" s="5"/>
      <c r="K43" s="5"/>
      <c r="L43" s="5"/>
      <c r="M43" s="5"/>
      <c r="N43" s="8"/>
    </row>
    <row r="44" spans="2:14" x14ac:dyDescent="0.25">
      <c r="B44" s="4"/>
      <c r="C44" s="6"/>
      <c r="D44" s="6"/>
      <c r="E44" s="6"/>
      <c r="F44" s="6"/>
      <c r="G44" s="6"/>
      <c r="H44" s="6"/>
      <c r="I44" s="5"/>
      <c r="J44" s="5"/>
      <c r="K44" s="5"/>
      <c r="L44" s="5"/>
      <c r="M44" s="5"/>
      <c r="N44" s="8"/>
    </row>
    <row r="45" spans="2:14" x14ac:dyDescent="0.25">
      <c r="B45" s="4"/>
      <c r="C45" s="43" t="s">
        <v>36</v>
      </c>
      <c r="D45" s="43"/>
      <c r="E45" s="36">
        <f>SUM(E41:E43)</f>
        <v>0</v>
      </c>
      <c r="F45" s="6"/>
      <c r="G45" s="6"/>
      <c r="H45" s="6"/>
      <c r="I45" s="5"/>
      <c r="J45" s="5"/>
      <c r="K45" s="5"/>
      <c r="L45" s="5"/>
      <c r="M45" s="5"/>
      <c r="N45" s="8"/>
    </row>
    <row r="46" spans="2:14" ht="15.75" thickBot="1" x14ac:dyDescent="0.3">
      <c r="B46" s="37"/>
      <c r="C46" s="38"/>
      <c r="D46" s="38"/>
      <c r="E46" s="39"/>
      <c r="F46" s="39"/>
      <c r="G46" s="39"/>
      <c r="H46" s="39"/>
      <c r="I46" s="38"/>
      <c r="J46" s="38"/>
      <c r="K46" s="38"/>
      <c r="L46" s="38"/>
      <c r="M46" s="38"/>
      <c r="N46" s="38"/>
    </row>
  </sheetData>
  <mergeCells count="17">
    <mergeCell ref="K35:L35"/>
    <mergeCell ref="B39:N39"/>
    <mergeCell ref="B40:H40"/>
    <mergeCell ref="J40:N40"/>
    <mergeCell ref="K42:L42"/>
    <mergeCell ref="B12:B14"/>
    <mergeCell ref="B16:B19"/>
    <mergeCell ref="B20:B22"/>
    <mergeCell ref="B25:B27"/>
    <mergeCell ref="B28:B30"/>
    <mergeCell ref="C35:E35"/>
    <mergeCell ref="E1:F2"/>
    <mergeCell ref="G1:I2"/>
    <mergeCell ref="B3:N3"/>
    <mergeCell ref="B4:H4"/>
    <mergeCell ref="J4:N4"/>
    <mergeCell ref="B7:B8"/>
  </mergeCells>
  <conditionalFormatting sqref="N14">
    <cfRule type="cellIs" dxfId="3" priority="1" operator="greaterThan">
      <formula>10</formula>
    </cfRule>
    <cfRule type="cellIs" dxfId="2" priority="2" operator="greaterThan">
      <formula>150</formula>
    </cfRule>
  </conditionalFormatting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6"/>
  <sheetViews>
    <sheetView showGridLines="0" topLeftCell="A6" zoomScale="70" zoomScaleNormal="70" workbookViewId="0">
      <selection activeCell="L21" sqref="L21"/>
    </sheetView>
  </sheetViews>
  <sheetFormatPr baseColWidth="10" defaultColWidth="9.140625" defaultRowHeight="15" x14ac:dyDescent="0.25"/>
  <cols>
    <col min="2" max="2" width="11.42578125" customWidth="1"/>
    <col min="3" max="4" width="20.5703125" customWidth="1"/>
    <col min="5" max="5" width="14.5703125" style="41" customWidth="1"/>
    <col min="6" max="6" width="17.7109375" style="41" bestFit="1" customWidth="1"/>
    <col min="7" max="7" width="11.5703125" style="41" bestFit="1" customWidth="1"/>
    <col min="8" max="8" width="6.85546875" style="41" customWidth="1"/>
    <col min="11" max="11" width="19.140625" customWidth="1"/>
    <col min="12" max="12" width="13.140625" bestFit="1" customWidth="1"/>
    <col min="13" max="13" width="13.28515625" bestFit="1" customWidth="1"/>
  </cols>
  <sheetData>
    <row r="1" spans="2:14" x14ac:dyDescent="0.25">
      <c r="B1" s="1"/>
      <c r="C1" s="1"/>
      <c r="D1" s="1"/>
      <c r="E1" s="65" t="s">
        <v>0</v>
      </c>
      <c r="F1" s="65"/>
      <c r="G1" s="67" t="s">
        <v>81</v>
      </c>
      <c r="H1" s="67"/>
      <c r="I1" s="67"/>
      <c r="J1" s="1"/>
      <c r="K1" s="1"/>
      <c r="L1" s="1"/>
      <c r="M1" s="1"/>
      <c r="N1" s="1"/>
    </row>
    <row r="2" spans="2:14" ht="15.75" thickBot="1" x14ac:dyDescent="0.3">
      <c r="B2" s="2"/>
      <c r="C2" s="2"/>
      <c r="D2" s="2"/>
      <c r="E2" s="66"/>
      <c r="F2" s="66"/>
      <c r="G2" s="68"/>
      <c r="H2" s="68"/>
      <c r="I2" s="68"/>
      <c r="J2" s="2"/>
      <c r="K2" s="2"/>
      <c r="L2" s="2"/>
      <c r="M2" s="2"/>
      <c r="N2" s="2"/>
    </row>
    <row r="3" spans="2:14" x14ac:dyDescent="0.25">
      <c r="B3" s="62" t="s">
        <v>1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4"/>
    </row>
    <row r="4" spans="2:14" x14ac:dyDescent="0.25">
      <c r="B4" s="69" t="s">
        <v>2</v>
      </c>
      <c r="C4" s="70"/>
      <c r="D4" s="70"/>
      <c r="E4" s="70"/>
      <c r="F4" s="70"/>
      <c r="G4" s="70"/>
      <c r="H4" s="70"/>
      <c r="I4" s="3"/>
      <c r="J4" s="70" t="s">
        <v>3</v>
      </c>
      <c r="K4" s="70"/>
      <c r="L4" s="70"/>
      <c r="M4" s="70"/>
      <c r="N4" s="71"/>
    </row>
    <row r="5" spans="2:14" x14ac:dyDescent="0.25">
      <c r="B5" s="4"/>
      <c r="C5" s="5"/>
      <c r="D5" s="5"/>
      <c r="E5" s="6"/>
      <c r="F5" s="6"/>
      <c r="G5" s="6"/>
      <c r="H5" s="6"/>
      <c r="I5" s="5"/>
      <c r="J5" s="5"/>
      <c r="K5" s="5" t="s">
        <v>4</v>
      </c>
      <c r="L5" s="5"/>
      <c r="M5" s="7">
        <f>E45-G35</f>
        <v>0</v>
      </c>
      <c r="N5" s="8"/>
    </row>
    <row r="6" spans="2:14" x14ac:dyDescent="0.25">
      <c r="B6" s="9"/>
      <c r="C6" s="35" t="s">
        <v>5</v>
      </c>
      <c r="D6" s="35" t="s">
        <v>6</v>
      </c>
      <c r="E6" s="35" t="s">
        <v>7</v>
      </c>
      <c r="F6" s="35" t="s">
        <v>8</v>
      </c>
      <c r="G6" s="35" t="s">
        <v>9</v>
      </c>
      <c r="H6" s="35" t="s">
        <v>10</v>
      </c>
      <c r="I6" s="5"/>
      <c r="J6" s="5"/>
      <c r="K6" s="5"/>
      <c r="L6" s="35" t="s">
        <v>74</v>
      </c>
      <c r="M6" s="35" t="s">
        <v>11</v>
      </c>
      <c r="N6" s="11" t="s">
        <v>12</v>
      </c>
    </row>
    <row r="7" spans="2:14" x14ac:dyDescent="0.25">
      <c r="B7" s="72" t="s">
        <v>13</v>
      </c>
      <c r="C7" s="12"/>
      <c r="D7" s="12"/>
      <c r="E7" s="13"/>
      <c r="F7" s="14"/>
      <c r="G7" s="15"/>
      <c r="H7" s="13"/>
      <c r="I7" s="5"/>
      <c r="J7" s="5"/>
      <c r="K7" s="16" t="str">
        <f>Dépenses!K6</f>
        <v>Courses</v>
      </c>
      <c r="L7" s="13">
        <v>3534</v>
      </c>
      <c r="M7" s="17">
        <f>SUMIF(Tableau1[Catégorie],'Décembre 2019'!K7,Tableau1[Montant])</f>
        <v>0</v>
      </c>
      <c r="N7" s="18">
        <f>M7-L7</f>
        <v>-3534</v>
      </c>
    </row>
    <row r="8" spans="2:14" x14ac:dyDescent="0.25">
      <c r="B8" s="72"/>
      <c r="C8" s="12"/>
      <c r="D8" s="12"/>
      <c r="E8" s="13"/>
      <c r="F8" s="14"/>
      <c r="G8" s="15"/>
      <c r="H8" s="13"/>
      <c r="I8" s="5"/>
      <c r="J8" s="5"/>
      <c r="K8" s="16" t="str">
        <f>Dépenses!K13</f>
        <v>Essence R</v>
      </c>
      <c r="L8" s="13">
        <v>567</v>
      </c>
      <c r="M8" s="17">
        <f>SUMIF(Tableau1[Catégorie],'Décembre 2019'!K8,Tableau1[Montant])</f>
        <v>0</v>
      </c>
      <c r="N8" s="18">
        <f t="shared" ref="N8:N15" si="0">M8-L8</f>
        <v>-567</v>
      </c>
    </row>
    <row r="9" spans="2:14" x14ac:dyDescent="0.25">
      <c r="B9" s="19"/>
      <c r="C9" s="20" t="s">
        <v>42</v>
      </c>
      <c r="D9" s="20"/>
      <c r="E9" s="13"/>
      <c r="F9" s="14"/>
      <c r="G9" s="15">
        <f>SUMIF(Tableau1[Catégorie],Dépenses!K4,Tableau1[Montant])</f>
        <v>0</v>
      </c>
      <c r="H9" s="13"/>
      <c r="I9" s="5"/>
      <c r="J9" s="5"/>
      <c r="K9" s="16" t="str">
        <f>Dépenses!K12</f>
        <v>Essence A</v>
      </c>
      <c r="L9" s="13">
        <v>6578</v>
      </c>
      <c r="M9" s="17">
        <f>SUMIF(Tableau1[Catégorie],'Décembre 2019'!K9,Tableau1[Montant])</f>
        <v>0</v>
      </c>
      <c r="N9" s="18">
        <f t="shared" si="0"/>
        <v>-6578</v>
      </c>
    </row>
    <row r="10" spans="2:14" x14ac:dyDescent="0.25">
      <c r="B10" s="30"/>
      <c r="C10" s="22" t="s">
        <v>43</v>
      </c>
      <c r="D10" s="22"/>
      <c r="E10" s="13"/>
      <c r="F10" s="14"/>
      <c r="G10" s="15">
        <f>SUMIF(Tableau1[Catégorie],Dépenses!K5,Tableau1[Montant])</f>
        <v>0</v>
      </c>
      <c r="H10" s="13"/>
      <c r="I10" s="5"/>
      <c r="J10" s="5"/>
      <c r="K10" s="16" t="str">
        <f>Dépenses!K23</f>
        <v>Retrait</v>
      </c>
      <c r="L10" s="13">
        <v>789</v>
      </c>
      <c r="M10" s="17">
        <f>SUMIF(Tableau1[Catégorie],'Décembre 2019'!K10,Tableau1[Montant])</f>
        <v>0</v>
      </c>
      <c r="N10" s="18">
        <f t="shared" si="0"/>
        <v>-789</v>
      </c>
    </row>
    <row r="11" spans="2:14" x14ac:dyDescent="0.25">
      <c r="B11" s="21"/>
      <c r="C11" s="22"/>
      <c r="D11" s="22"/>
      <c r="E11" s="13"/>
      <c r="F11" s="14"/>
      <c r="G11" s="15"/>
      <c r="H11" s="13"/>
      <c r="I11" s="5"/>
      <c r="J11" s="5"/>
      <c r="K11" s="16" t="str">
        <f>Dépenses!K22</f>
        <v>Restaurant</v>
      </c>
      <c r="L11" s="13">
        <v>456</v>
      </c>
      <c r="M11" s="17">
        <f>SUMIF(Tableau1[Catégorie],'Décembre 2019'!K11,Tableau1[Montant])</f>
        <v>0</v>
      </c>
      <c r="N11" s="18">
        <f t="shared" si="0"/>
        <v>-456</v>
      </c>
    </row>
    <row r="12" spans="2:14" x14ac:dyDescent="0.25">
      <c r="B12" s="58" t="s">
        <v>16</v>
      </c>
      <c r="C12" s="23" t="s">
        <v>44</v>
      </c>
      <c r="D12" s="23"/>
      <c r="E12" s="13"/>
      <c r="F12" s="14">
        <v>2323</v>
      </c>
      <c r="G12" s="15">
        <f>SUMIF(Tableau1[Catégorie],Dépenses!K11,Tableau1[Montant])</f>
        <v>0</v>
      </c>
      <c r="H12" s="13"/>
      <c r="I12" s="5"/>
      <c r="J12" s="5"/>
      <c r="K12" s="16" t="str">
        <f>Dépenses!K24</f>
        <v>Sortie</v>
      </c>
      <c r="L12" s="13">
        <v>546</v>
      </c>
      <c r="M12" s="17">
        <f>SUMIF(Tableau1[Catégorie],'Décembre 2019'!K12,Tableau1[Montant])</f>
        <v>0</v>
      </c>
      <c r="N12" s="18">
        <f t="shared" si="0"/>
        <v>-546</v>
      </c>
    </row>
    <row r="13" spans="2:14" x14ac:dyDescent="0.25">
      <c r="B13" s="58"/>
      <c r="C13" s="23" t="s">
        <v>18</v>
      </c>
      <c r="D13" s="23"/>
      <c r="E13" s="13"/>
      <c r="F13" s="14"/>
      <c r="G13" s="15">
        <f>SUMIF(Tableau1[Catégorie],Dépenses!K10,Tableau1[Montant])</f>
        <v>0</v>
      </c>
      <c r="H13" s="13"/>
      <c r="I13" s="5"/>
      <c r="J13" s="5"/>
      <c r="K13" s="16" t="str">
        <f>Dépenses!K17</f>
        <v>Habillement</v>
      </c>
      <c r="L13" s="13"/>
      <c r="M13" s="17">
        <f>SUMIF(Tableau1[Catégorie],'Décembre 2019'!K13,Tableau1[Montant])</f>
        <v>0</v>
      </c>
      <c r="N13" s="18">
        <f t="shared" si="0"/>
        <v>0</v>
      </c>
    </row>
    <row r="14" spans="2:14" x14ac:dyDescent="0.25">
      <c r="B14" s="58"/>
      <c r="C14" s="23" t="s">
        <v>49</v>
      </c>
      <c r="D14" s="23"/>
      <c r="E14" s="13"/>
      <c r="F14" s="14"/>
      <c r="G14" s="15">
        <f>SUMIF(Tableau1[Catégorie],Dépenses!K16,Tableau1[Montant])</f>
        <v>0</v>
      </c>
      <c r="H14" s="13"/>
      <c r="I14" s="5"/>
      <c r="J14" s="5"/>
      <c r="K14" s="16" t="str">
        <f>Dépenses!K8</f>
        <v>Divers</v>
      </c>
      <c r="L14" s="13">
        <v>345</v>
      </c>
      <c r="M14" s="17">
        <f>SUMIF(Tableau1[Catégorie],'Décembre 2019'!K14,Tableau1[Montant])</f>
        <v>0</v>
      </c>
      <c r="N14" s="18">
        <f t="shared" si="0"/>
        <v>-345</v>
      </c>
    </row>
    <row r="15" spans="2:14" x14ac:dyDescent="0.25">
      <c r="B15" s="24"/>
      <c r="C15" s="25" t="s">
        <v>19</v>
      </c>
      <c r="D15" s="25"/>
      <c r="E15" s="13"/>
      <c r="F15" s="14"/>
      <c r="G15" s="15"/>
      <c r="H15" s="13"/>
      <c r="I15" s="5"/>
      <c r="J15" s="5"/>
      <c r="K15" s="16"/>
      <c r="L15" s="13">
        <v>798</v>
      </c>
      <c r="M15" s="17"/>
      <c r="N15" s="18"/>
    </row>
    <row r="16" spans="2:14" x14ac:dyDescent="0.25">
      <c r="B16" s="59" t="s">
        <v>21</v>
      </c>
      <c r="C16" s="26" t="s">
        <v>22</v>
      </c>
      <c r="D16" s="26"/>
      <c r="E16" s="13"/>
      <c r="F16" s="14">
        <v>45</v>
      </c>
      <c r="G16" s="15">
        <f>SUMIF(Tableau1[Catégorie],Dépenses!K15,Tableau1[Montant])</f>
        <v>0</v>
      </c>
      <c r="H16" s="13"/>
      <c r="I16" s="5"/>
      <c r="J16" s="5"/>
      <c r="K16" s="27" t="str">
        <f>Dépenses!K7</f>
        <v>Culture</v>
      </c>
      <c r="L16" s="13">
        <v>78</v>
      </c>
      <c r="M16" s="17">
        <f>SUMIF(Tableau1[Catégorie],'Décembre 2019'!K16,Tableau1[Montant])</f>
        <v>0</v>
      </c>
      <c r="N16" s="18"/>
    </row>
    <row r="17" spans="2:14" x14ac:dyDescent="0.25">
      <c r="B17" s="59"/>
      <c r="C17" s="26" t="s">
        <v>23</v>
      </c>
      <c r="D17" s="26"/>
      <c r="E17" s="13"/>
      <c r="F17" s="14">
        <v>56578</v>
      </c>
      <c r="G17" s="15">
        <f>SUMIF(Tableau1[Catégorie],Dépenses!K14,Tableau1[Montant])</f>
        <v>0</v>
      </c>
      <c r="H17" s="13"/>
      <c r="I17" s="5"/>
      <c r="J17" s="5"/>
      <c r="K17" s="27" t="str">
        <f>Dépenses!K29</f>
        <v>Frais bancaire</v>
      </c>
      <c r="L17" s="13">
        <v>9</v>
      </c>
      <c r="M17" s="17">
        <f>SUMIF(Tableau1[Catégorie],'Décembre 2019'!K17,Tableau1[Montant])</f>
        <v>0</v>
      </c>
      <c r="N17" s="18"/>
    </row>
    <row r="18" spans="2:14" x14ac:dyDescent="0.25">
      <c r="B18" s="59"/>
      <c r="C18" s="26" t="s">
        <v>45</v>
      </c>
      <c r="D18" s="26"/>
      <c r="E18" s="13"/>
      <c r="F18" s="14">
        <v>456</v>
      </c>
      <c r="G18" s="15">
        <f>SUMIF(Tableau1[Catégorie],Dépenses!K33,Tableau1[Montant])</f>
        <v>0</v>
      </c>
      <c r="H18" s="13"/>
      <c r="I18" s="5"/>
      <c r="J18" s="5"/>
      <c r="K18" s="27" t="str">
        <f>+Dépenses!K30</f>
        <v>Parking/peage</v>
      </c>
      <c r="L18" s="13">
        <v>90</v>
      </c>
      <c r="M18" s="17">
        <f>SUMIF(Tableau1[Catégorie],'Décembre 2019'!K18,Tableau1[Montant])</f>
        <v>0</v>
      </c>
      <c r="N18" s="18"/>
    </row>
    <row r="19" spans="2:14" x14ac:dyDescent="0.25">
      <c r="B19" s="59"/>
      <c r="C19" s="26" t="s">
        <v>24</v>
      </c>
      <c r="D19" s="26"/>
      <c r="E19" s="13"/>
      <c r="F19" s="14">
        <v>546</v>
      </c>
      <c r="G19" s="15">
        <f>SUMIF(Tableau1[Catégorie],Dépenses!K19,Tableau1[Montant])</f>
        <v>0</v>
      </c>
      <c r="H19" s="13"/>
      <c r="I19" s="5"/>
      <c r="J19" s="5"/>
      <c r="K19" s="27" t="str">
        <f>Dépenses!K31</f>
        <v>Coiffeur</v>
      </c>
      <c r="L19" s="13">
        <v>45</v>
      </c>
      <c r="M19" s="17">
        <f>SUMIF(Tableau1[Catégorie],'Décembre 2019'!K19,Tableau1[Montant])</f>
        <v>0</v>
      </c>
      <c r="N19" s="18"/>
    </row>
    <row r="20" spans="2:14" x14ac:dyDescent="0.25">
      <c r="B20" s="60" t="s">
        <v>26</v>
      </c>
      <c r="C20" s="28" t="s">
        <v>27</v>
      </c>
      <c r="D20" s="28"/>
      <c r="E20" s="13"/>
      <c r="F20" s="14"/>
      <c r="G20" s="15">
        <f>SUMIF(Tableau1[Catégorie],Dépenses!K18,Tableau1[Montant])</f>
        <v>0</v>
      </c>
      <c r="H20" s="13"/>
      <c r="I20" s="5"/>
      <c r="J20" s="5"/>
      <c r="K20" s="27" t="str">
        <f>Dépenses!K32</f>
        <v>Boulangerie</v>
      </c>
      <c r="L20" s="13">
        <v>34</v>
      </c>
      <c r="M20" s="17">
        <f>SUMIF(Tableau1[Catégorie],'Décembre 2019'!K20,Tableau1[Montant])</f>
        <v>0</v>
      </c>
      <c r="N20" s="18"/>
    </row>
    <row r="21" spans="2:14" x14ac:dyDescent="0.25">
      <c r="B21" s="60"/>
      <c r="C21" s="28" t="s">
        <v>28</v>
      </c>
      <c r="D21" s="28"/>
      <c r="E21" s="13"/>
      <c r="F21" s="14"/>
      <c r="G21" s="15"/>
      <c r="H21" s="13"/>
      <c r="I21" s="5"/>
      <c r="J21" s="5"/>
      <c r="K21" s="27" t="str">
        <f>Dépenses!K21</f>
        <v>Pharmacie</v>
      </c>
      <c r="L21" s="13"/>
      <c r="M21" s="17">
        <f>SUMIF(Tableau1[Catégorie],'Décembre 2019'!K21,Tableau1[Montant])</f>
        <v>0</v>
      </c>
      <c r="N21" s="18"/>
    </row>
    <row r="22" spans="2:14" x14ac:dyDescent="0.25">
      <c r="B22" s="60"/>
      <c r="C22" s="28" t="s">
        <v>29</v>
      </c>
      <c r="D22" s="28"/>
      <c r="E22" s="13"/>
      <c r="F22" s="14"/>
      <c r="G22" s="15"/>
      <c r="H22" s="13"/>
      <c r="I22" s="5"/>
      <c r="J22" s="5"/>
      <c r="K22" s="27" t="str">
        <f>Dépenses!K9</f>
        <v>Medecin</v>
      </c>
      <c r="L22" s="13"/>
      <c r="M22" s="17">
        <f>SUMIF(Tableau1[Catégorie],'Décembre 2019'!K22,Tableau1[Montant])</f>
        <v>0</v>
      </c>
      <c r="N22" s="18"/>
    </row>
    <row r="23" spans="2:14" x14ac:dyDescent="0.25">
      <c r="B23" s="19"/>
      <c r="C23" s="29" t="s">
        <v>33</v>
      </c>
      <c r="D23" s="29"/>
      <c r="E23" s="13"/>
      <c r="F23" s="14"/>
      <c r="G23" s="15">
        <f>SUMIF(Tableau1[Catégorie],"wwf",Tableau1[Montant])</f>
        <v>0</v>
      </c>
      <c r="H23" s="13"/>
      <c r="I23" s="5"/>
      <c r="J23" s="5"/>
      <c r="K23" s="27" t="s">
        <v>35</v>
      </c>
      <c r="L23" s="13"/>
      <c r="M23" s="17">
        <f>SUMIF(Tableau1[Catégorie],'Décembre 2019'!K23,Tableau1[Montant])</f>
        <v>0</v>
      </c>
      <c r="N23" s="18"/>
    </row>
    <row r="24" spans="2:14" x14ac:dyDescent="0.25">
      <c r="B24" s="30"/>
      <c r="C24" s="31"/>
      <c r="D24" s="31"/>
      <c r="E24" s="13"/>
      <c r="F24" s="14"/>
      <c r="G24" s="15"/>
      <c r="H24" s="13"/>
      <c r="I24" s="5"/>
      <c r="J24" s="5"/>
      <c r="K24" s="27" t="str">
        <f>Dépenses!K28</f>
        <v>Vacs Transport</v>
      </c>
      <c r="L24" s="13"/>
      <c r="M24" s="17">
        <f>SUMIF(Tableau1[Catégorie],'Décembre 2019'!K24,Tableau1[Montant])</f>
        <v>0</v>
      </c>
      <c r="N24" s="18"/>
    </row>
    <row r="25" spans="2:14" x14ac:dyDescent="0.25">
      <c r="B25" s="55" t="s">
        <v>40</v>
      </c>
      <c r="C25" s="46" t="s">
        <v>34</v>
      </c>
      <c r="D25" s="46"/>
      <c r="E25" s="13"/>
      <c r="F25" s="14"/>
      <c r="G25" s="15"/>
      <c r="H25" s="13"/>
      <c r="I25" s="5"/>
      <c r="J25" s="5"/>
      <c r="K25" s="33" t="str">
        <f>Dépenses!K26</f>
        <v>Vacs Alimentation</v>
      </c>
      <c r="L25" s="13"/>
      <c r="M25" s="17">
        <f>SUMIF(Tableau1[Catégorie],'Décembre 2019'!K25,Tableau1[Montant])</f>
        <v>0</v>
      </c>
      <c r="N25" s="13"/>
    </row>
    <row r="26" spans="2:14" x14ac:dyDescent="0.25">
      <c r="B26" s="56"/>
      <c r="C26" s="46" t="s">
        <v>50</v>
      </c>
      <c r="D26" s="46"/>
      <c r="E26" s="13"/>
      <c r="F26" s="14"/>
      <c r="G26" s="15"/>
      <c r="H26" s="13"/>
      <c r="I26" s="5"/>
      <c r="J26" s="5"/>
      <c r="K26" s="33" t="str">
        <f>Dépenses!K27</f>
        <v>Vacs Logement</v>
      </c>
      <c r="L26" s="13"/>
      <c r="M26" s="17">
        <f>SUMIF(Tableau1[Catégorie],'Décembre 2019'!K26,Tableau1[Montant])</f>
        <v>0</v>
      </c>
      <c r="N26" s="13"/>
    </row>
    <row r="27" spans="2:14" x14ac:dyDescent="0.25">
      <c r="B27" s="57"/>
      <c r="C27" s="46" t="s">
        <v>51</v>
      </c>
      <c r="D27" s="46"/>
      <c r="E27" s="13"/>
      <c r="F27" s="14"/>
      <c r="G27" s="15"/>
      <c r="H27" s="13"/>
      <c r="I27" s="5"/>
      <c r="J27" s="5"/>
      <c r="K27" s="33" t="str">
        <f>Dépenses!K25</f>
        <v>Vacs Activités</v>
      </c>
      <c r="L27" s="13"/>
      <c r="M27" s="17">
        <f>SUMIF(Tableau1[Catégorie],'Décembre 2019'!K27,Tableau1[Montant])</f>
        <v>0</v>
      </c>
      <c r="N27" s="13"/>
    </row>
    <row r="28" spans="2:14" x14ac:dyDescent="0.25">
      <c r="B28" s="52" t="s">
        <v>57</v>
      </c>
      <c r="C28" s="44" t="s">
        <v>31</v>
      </c>
      <c r="D28" s="44"/>
      <c r="E28" s="13"/>
      <c r="F28" s="14">
        <v>456</v>
      </c>
      <c r="G28" s="15">
        <f>SUMIF(Tableau1[Catégorie],Dépenses!K34,Tableau1[Montant])</f>
        <v>0</v>
      </c>
      <c r="H28" s="13"/>
      <c r="I28" s="5"/>
      <c r="J28" s="5"/>
      <c r="K28" s="33"/>
      <c r="L28" s="13"/>
      <c r="M28" s="17"/>
      <c r="N28" s="13"/>
    </row>
    <row r="29" spans="2:14" x14ac:dyDescent="0.25">
      <c r="B29" s="53"/>
      <c r="C29" s="44" t="s">
        <v>46</v>
      </c>
      <c r="D29" s="44"/>
      <c r="E29" s="13"/>
      <c r="F29" s="14">
        <v>67</v>
      </c>
      <c r="G29" s="15">
        <f>SUMIF(Tableau1[Catégorie],Dépenses!K35,Tableau1[Montant])</f>
        <v>0</v>
      </c>
      <c r="H29" s="13"/>
      <c r="I29" s="5"/>
      <c r="J29" s="5"/>
      <c r="K29" s="33"/>
      <c r="L29" s="13"/>
      <c r="M29" s="17"/>
      <c r="N29" s="13"/>
    </row>
    <row r="30" spans="2:14" x14ac:dyDescent="0.25">
      <c r="B30" s="54"/>
      <c r="C30" s="44" t="s">
        <v>58</v>
      </c>
      <c r="D30" s="44"/>
      <c r="E30" s="13"/>
      <c r="F30" s="14">
        <v>56756</v>
      </c>
      <c r="G30" s="15">
        <f>SUMIF(Tableau1[Catégorie],Dépenses!K3,Tableau1[Montant])</f>
        <v>0</v>
      </c>
      <c r="H30" s="13"/>
      <c r="I30" s="5"/>
      <c r="J30" s="5"/>
      <c r="K30" s="33"/>
      <c r="L30" s="13"/>
      <c r="M30" s="17"/>
      <c r="N30" s="13"/>
    </row>
    <row r="31" spans="2:14" x14ac:dyDescent="0.25">
      <c r="B31" s="32"/>
      <c r="C31" s="31"/>
      <c r="D31" s="31"/>
      <c r="E31" s="13"/>
      <c r="F31" s="14"/>
      <c r="G31" s="15"/>
      <c r="H31" s="13"/>
      <c r="I31" s="5"/>
      <c r="J31" s="5"/>
      <c r="K31" s="33"/>
      <c r="L31" s="13"/>
      <c r="M31" s="17"/>
      <c r="N31" s="13"/>
    </row>
    <row r="32" spans="2:14" x14ac:dyDescent="0.25">
      <c r="B32" s="47" t="s">
        <v>35</v>
      </c>
      <c r="C32" s="45" t="s">
        <v>56</v>
      </c>
      <c r="D32" s="45"/>
      <c r="E32" s="13"/>
      <c r="F32" s="14">
        <v>34653</v>
      </c>
      <c r="G32" s="15">
        <f>SUMIF(Tableau1[Catégorie],Dépenses!K20,Tableau1[Montant])</f>
        <v>0</v>
      </c>
      <c r="H32" s="13"/>
      <c r="I32" s="5"/>
      <c r="J32" s="5"/>
      <c r="K32" s="33"/>
      <c r="L32" s="80">
        <f>SUM(L7:L31)</f>
        <v>13869</v>
      </c>
      <c r="M32" s="17"/>
      <c r="N32" s="13"/>
    </row>
    <row r="33" spans="2:14" x14ac:dyDescent="0.25">
      <c r="B33" s="32"/>
      <c r="C33" s="5"/>
      <c r="D33" s="5"/>
      <c r="E33" s="6"/>
      <c r="F33" s="6"/>
      <c r="G33" s="6"/>
      <c r="H33" s="6"/>
      <c r="I33" s="5"/>
      <c r="J33" s="5"/>
      <c r="K33" s="6"/>
      <c r="L33" s="6"/>
      <c r="M33" s="6"/>
      <c r="N33" s="34"/>
    </row>
    <row r="34" spans="2:14" x14ac:dyDescent="0.25">
      <c r="B34" s="32"/>
      <c r="C34" s="5"/>
      <c r="D34" s="5"/>
      <c r="E34" s="6"/>
      <c r="F34" s="6"/>
      <c r="G34" s="6"/>
      <c r="H34" s="6"/>
      <c r="I34" s="5"/>
      <c r="J34" s="5"/>
      <c r="K34" s="6"/>
      <c r="L34" s="6"/>
      <c r="M34" s="6"/>
      <c r="N34" s="34"/>
    </row>
    <row r="35" spans="2:14" x14ac:dyDescent="0.25">
      <c r="B35" s="32"/>
      <c r="C35" s="51" t="s">
        <v>36</v>
      </c>
      <c r="D35" s="61"/>
      <c r="E35" s="61"/>
      <c r="F35" s="79">
        <f>SUM(F7:F32)</f>
        <v>151880</v>
      </c>
      <c r="G35" s="36">
        <f>SUMIF(H7:H32,"x",G7:G32)</f>
        <v>0</v>
      </c>
      <c r="H35" s="6"/>
      <c r="I35" s="5"/>
      <c r="J35" s="5"/>
      <c r="K35" s="51" t="s">
        <v>36</v>
      </c>
      <c r="L35" s="51"/>
      <c r="M35" s="36">
        <f>SUM(M7:M31)</f>
        <v>0</v>
      </c>
      <c r="N35" s="34"/>
    </row>
    <row r="36" spans="2:14" ht="15.75" thickBot="1" x14ac:dyDescent="0.3">
      <c r="B36" s="37"/>
      <c r="C36" s="38"/>
      <c r="D36" s="38"/>
      <c r="E36" s="39"/>
      <c r="F36" s="39"/>
      <c r="G36" s="39"/>
      <c r="H36" s="39"/>
      <c r="I36" s="38"/>
      <c r="J36" s="38"/>
      <c r="K36" s="38"/>
      <c r="L36" s="38"/>
      <c r="M36" s="38"/>
      <c r="N36" s="40"/>
    </row>
    <row r="38" spans="2:14" ht="15.75" thickBot="1" x14ac:dyDescent="0.3"/>
    <row r="39" spans="2:14" x14ac:dyDescent="0.25">
      <c r="B39" s="62" t="s">
        <v>37</v>
      </c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4"/>
    </row>
    <row r="40" spans="2:14" x14ac:dyDescent="0.25">
      <c r="B40" s="48" t="s">
        <v>38</v>
      </c>
      <c r="C40" s="49"/>
      <c r="D40" s="49"/>
      <c r="E40" s="49"/>
      <c r="F40" s="49"/>
      <c r="G40" s="49"/>
      <c r="H40" s="49"/>
      <c r="I40" s="3"/>
      <c r="J40" s="49" t="s">
        <v>39</v>
      </c>
      <c r="K40" s="49"/>
      <c r="L40" s="49"/>
      <c r="M40" s="49"/>
      <c r="N40" s="50"/>
    </row>
    <row r="41" spans="2:14" x14ac:dyDescent="0.25">
      <c r="B41" s="4"/>
      <c r="C41" s="42" t="s">
        <v>40</v>
      </c>
      <c r="D41" s="42"/>
      <c r="E41" s="15"/>
      <c r="F41" s="6"/>
      <c r="G41" s="6"/>
      <c r="H41" s="6"/>
      <c r="I41" s="5"/>
      <c r="J41" s="5"/>
      <c r="K41" s="5"/>
      <c r="L41" s="5"/>
      <c r="M41" s="5"/>
      <c r="N41" s="8"/>
    </row>
    <row r="42" spans="2:14" x14ac:dyDescent="0.25">
      <c r="B42" s="4"/>
      <c r="C42" s="42" t="s">
        <v>41</v>
      </c>
      <c r="D42" s="42"/>
      <c r="E42" s="15"/>
      <c r="F42" s="6"/>
      <c r="G42" s="6"/>
      <c r="H42" s="6"/>
      <c r="I42" s="5"/>
      <c r="J42" s="5"/>
      <c r="K42" s="51" t="s">
        <v>36</v>
      </c>
      <c r="L42" s="51"/>
      <c r="M42" s="36">
        <f>M5-M35</f>
        <v>0</v>
      </c>
      <c r="N42" s="8"/>
    </row>
    <row r="43" spans="2:14" x14ac:dyDescent="0.25">
      <c r="B43" s="4"/>
      <c r="C43" s="42" t="s">
        <v>59</v>
      </c>
      <c r="D43" s="42"/>
      <c r="E43" s="15"/>
      <c r="F43" s="6"/>
      <c r="G43" s="6"/>
      <c r="H43" s="6"/>
      <c r="I43" s="5"/>
      <c r="J43" s="5"/>
      <c r="K43" s="5"/>
      <c r="L43" s="5"/>
      <c r="M43" s="5"/>
      <c r="N43" s="8"/>
    </row>
    <row r="44" spans="2:14" x14ac:dyDescent="0.25">
      <c r="B44" s="4"/>
      <c r="C44" s="6"/>
      <c r="D44" s="6"/>
      <c r="E44" s="6"/>
      <c r="F44" s="6"/>
      <c r="G44" s="6"/>
      <c r="H44" s="6"/>
      <c r="I44" s="5"/>
      <c r="J44" s="5"/>
      <c r="K44" s="5"/>
      <c r="L44" s="5"/>
      <c r="M44" s="5"/>
      <c r="N44" s="8"/>
    </row>
    <row r="45" spans="2:14" x14ac:dyDescent="0.25">
      <c r="B45" s="4"/>
      <c r="C45" s="43" t="s">
        <v>36</v>
      </c>
      <c r="D45" s="43"/>
      <c r="E45" s="36">
        <f>SUM(E41:E43)</f>
        <v>0</v>
      </c>
      <c r="F45" s="6"/>
      <c r="G45" s="6"/>
      <c r="H45" s="6"/>
      <c r="I45" s="5"/>
      <c r="J45" s="5"/>
      <c r="K45" s="5"/>
      <c r="L45" s="5"/>
      <c r="M45" s="5"/>
      <c r="N45" s="8"/>
    </row>
    <row r="46" spans="2:14" ht="15.75" thickBot="1" x14ac:dyDescent="0.3">
      <c r="B46" s="37"/>
      <c r="C46" s="38"/>
      <c r="D46" s="38"/>
      <c r="E46" s="39"/>
      <c r="F46" s="39"/>
      <c r="G46" s="39"/>
      <c r="H46" s="39"/>
      <c r="I46" s="38"/>
      <c r="J46" s="38"/>
      <c r="K46" s="38"/>
      <c r="L46" s="38"/>
      <c r="M46" s="38"/>
      <c r="N46" s="38"/>
    </row>
  </sheetData>
  <mergeCells count="17">
    <mergeCell ref="K35:L35"/>
    <mergeCell ref="B39:N39"/>
    <mergeCell ref="B40:H40"/>
    <mergeCell ref="J40:N40"/>
    <mergeCell ref="K42:L42"/>
    <mergeCell ref="B12:B14"/>
    <mergeCell ref="B16:B19"/>
    <mergeCell ref="B20:B22"/>
    <mergeCell ref="B25:B27"/>
    <mergeCell ref="B28:B30"/>
    <mergeCell ref="C35:E35"/>
    <mergeCell ref="E1:F2"/>
    <mergeCell ref="G1:I2"/>
    <mergeCell ref="B3:N3"/>
    <mergeCell ref="B4:H4"/>
    <mergeCell ref="J4:N4"/>
    <mergeCell ref="B7:B8"/>
  </mergeCells>
  <conditionalFormatting sqref="N14">
    <cfRule type="cellIs" dxfId="1" priority="1" operator="greaterThan">
      <formula>10</formula>
    </cfRule>
    <cfRule type="cellIs" dxfId="0" priority="2" operator="greaterThan">
      <formula>150</formula>
    </cfRule>
  </conditionalFormatting>
  <pageMargins left="0.7" right="0.7" top="0.75" bottom="0.75" header="0.3" footer="0.3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Dépenses</vt:lpstr>
      <vt:lpstr>Octobre 2019</vt:lpstr>
      <vt:lpstr>Novembre 2019</vt:lpstr>
      <vt:lpstr>Décembre 2019</vt:lpstr>
      <vt:lpstr>Feuil3</vt:lpstr>
      <vt:lpstr>listecategorie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2019-09-23T21:44:08Z</dcterms:modified>
</cp:coreProperties>
</file>