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787" activeTab="2"/>
  </bookViews>
  <sheets>
    <sheet name="M" sheetId="13" r:id="rId1"/>
    <sheet name="service" sheetId="11" r:id="rId2"/>
    <sheet name="class1" sheetId="5" r:id="rId3"/>
    <sheet name="prof" sheetId="8" r:id="rId4"/>
    <sheet name="TSS" sheetId="10" r:id="rId5"/>
    <sheet name="Feuil2" sheetId="12" r:id="rId6"/>
  </sheets>
  <definedNames>
    <definedName name="_xlnm._FilterDatabase">#REF!</definedName>
    <definedName name="_xlnm.Criteria">#REF!</definedName>
    <definedName name="WeekDay" localSheetId="0">{1,2,3,4,5,6,7}</definedName>
    <definedName name="WeekDay" localSheetId="1">{1,2,3,4,5,6,7}</definedName>
    <definedName name="WeekDay">{1,2,3,4,5,6,7}</definedName>
    <definedName name="weekDayNames" localSheetId="0">{"Di","Lu","Ma","Me","Je","Ve","Sa"}</definedName>
    <definedName name="weekDayNames" localSheetId="1">{"Di","Lu","Ma","Me","Je","Ve","Sa"}</definedName>
    <definedName name="weekDayNames">{"Di","Lu","Ma","Me","Je","Ve","Sa"}</definedName>
    <definedName name="WeekNo" localSheetId="0">{1;2;3;4;5;6}</definedName>
    <definedName name="WeekNo" localSheetId="1">{1;2;3;4;5;6}</definedName>
    <definedName name="WeekNo">{1;2;3;4;5;6}</definedName>
  </definedNames>
  <calcPr calcId="124519" iterateDelta="1E-4"/>
</workbook>
</file>

<file path=xl/calcChain.xml><?xml version="1.0" encoding="utf-8"?>
<calcChain xmlns="http://schemas.openxmlformats.org/spreadsheetml/2006/main">
  <c r="B46" i="5"/>
  <c r="A46"/>
  <c r="U59"/>
  <c r="T59"/>
  <c r="O59"/>
  <c r="P59" s="1"/>
  <c r="M59"/>
  <c r="K59"/>
  <c r="I59"/>
  <c r="U58"/>
  <c r="T58"/>
  <c r="O58"/>
  <c r="P58" s="1"/>
  <c r="M58"/>
  <c r="K58"/>
  <c r="I58"/>
  <c r="U57"/>
  <c r="T57"/>
  <c r="O57"/>
  <c r="P57" s="1"/>
  <c r="M57"/>
  <c r="K57"/>
  <c r="I57"/>
  <c r="U56"/>
  <c r="T56"/>
  <c r="O56"/>
  <c r="P56" s="1"/>
  <c r="M56"/>
  <c r="K56"/>
  <c r="I56"/>
  <c r="U55"/>
  <c r="T55"/>
  <c r="O55"/>
  <c r="P55" s="1"/>
  <c r="M55"/>
  <c r="K55"/>
  <c r="I55"/>
  <c r="U54"/>
  <c r="T54"/>
  <c r="O54"/>
  <c r="P54" s="1"/>
  <c r="M54"/>
  <c r="K54"/>
  <c r="I54"/>
  <c r="I52"/>
  <c r="I51"/>
  <c r="I50"/>
  <c r="I49"/>
  <c r="I48"/>
  <c r="I47"/>
  <c r="H46"/>
  <c r="H47" s="1"/>
  <c r="H48" s="1"/>
  <c r="H49" s="1"/>
  <c r="H50" s="1"/>
  <c r="H51" s="1"/>
  <c r="H52" s="1"/>
  <c r="C46"/>
  <c r="B53"/>
  <c r="L4" i="11"/>
  <c r="L5"/>
  <c r="L6"/>
  <c r="L7"/>
  <c r="L8"/>
  <c r="L9"/>
  <c r="L10"/>
  <c r="L11"/>
  <c r="M19" i="5"/>
  <c r="M20"/>
  <c r="M21"/>
  <c r="K8"/>
  <c r="M8"/>
  <c r="O8"/>
  <c r="T8"/>
  <c r="U8"/>
  <c r="K9"/>
  <c r="M9"/>
  <c r="O9"/>
  <c r="T9"/>
  <c r="U9"/>
  <c r="K10"/>
  <c r="M10"/>
  <c r="O10"/>
  <c r="T10"/>
  <c r="U10"/>
  <c r="K11"/>
  <c r="M11"/>
  <c r="O11"/>
  <c r="T11"/>
  <c r="U11"/>
  <c r="K12"/>
  <c r="M12"/>
  <c r="O12"/>
  <c r="T12"/>
  <c r="U12"/>
  <c r="K13"/>
  <c r="M13"/>
  <c r="O13"/>
  <c r="T13"/>
  <c r="U13"/>
  <c r="K14"/>
  <c r="M14"/>
  <c r="O14"/>
  <c r="T14"/>
  <c r="U14"/>
  <c r="K15"/>
  <c r="M15"/>
  <c r="O15"/>
  <c r="R15"/>
  <c r="T15"/>
  <c r="U15"/>
  <c r="K16"/>
  <c r="M16"/>
  <c r="O16"/>
  <c r="T16"/>
  <c r="U16"/>
  <c r="K17"/>
  <c r="M17"/>
  <c r="O17"/>
  <c r="R17" s="1"/>
  <c r="T17"/>
  <c r="U17"/>
  <c r="K18"/>
  <c r="M18"/>
  <c r="O18"/>
  <c r="T18"/>
  <c r="U18"/>
  <c r="K19"/>
  <c r="O19"/>
  <c r="T19"/>
  <c r="U19"/>
  <c r="K20"/>
  <c r="O20"/>
  <c r="T20"/>
  <c r="U20"/>
  <c r="K21"/>
  <c r="O21"/>
  <c r="T21"/>
  <c r="U21"/>
  <c r="K22"/>
  <c r="M22"/>
  <c r="O22"/>
  <c r="R22"/>
  <c r="T22"/>
  <c r="U22"/>
  <c r="K23"/>
  <c r="M23"/>
  <c r="O23"/>
  <c r="R23"/>
  <c r="T23"/>
  <c r="U23"/>
  <c r="K24"/>
  <c r="M24"/>
  <c r="O24"/>
  <c r="R24" s="1"/>
  <c r="T24"/>
  <c r="U24"/>
  <c r="K25"/>
  <c r="M25"/>
  <c r="O25"/>
  <c r="P25" s="1"/>
  <c r="R25"/>
  <c r="T25"/>
  <c r="U25"/>
  <c r="K26"/>
  <c r="M26"/>
  <c r="O26"/>
  <c r="T26"/>
  <c r="U26"/>
  <c r="K27"/>
  <c r="M27"/>
  <c r="O27"/>
  <c r="T27"/>
  <c r="U27"/>
  <c r="K28"/>
  <c r="M28"/>
  <c r="O28"/>
  <c r="T28"/>
  <c r="U28"/>
  <c r="K29"/>
  <c r="M29"/>
  <c r="O29"/>
  <c r="T29"/>
  <c r="U29"/>
  <c r="K30"/>
  <c r="M30"/>
  <c r="O30"/>
  <c r="T30"/>
  <c r="U30"/>
  <c r="K31"/>
  <c r="M31"/>
  <c r="O31"/>
  <c r="P31" s="1"/>
  <c r="R31"/>
  <c r="T31"/>
  <c r="U31"/>
  <c r="K32"/>
  <c r="M32"/>
  <c r="O32"/>
  <c r="T32"/>
  <c r="U32"/>
  <c r="K33"/>
  <c r="M33"/>
  <c r="O33"/>
  <c r="R33" s="1"/>
  <c r="T33"/>
  <c r="U33"/>
  <c r="K34"/>
  <c r="M34"/>
  <c r="O34"/>
  <c r="T34"/>
  <c r="U34"/>
  <c r="K35"/>
  <c r="M35"/>
  <c r="O35"/>
  <c r="R35"/>
  <c r="T35"/>
  <c r="U35"/>
  <c r="K36"/>
  <c r="M36"/>
  <c r="O36"/>
  <c r="T36"/>
  <c r="U36"/>
  <c r="K37"/>
  <c r="M37"/>
  <c r="O37"/>
  <c r="T37"/>
  <c r="U37"/>
  <c r="K38"/>
  <c r="M38"/>
  <c r="O38"/>
  <c r="T38"/>
  <c r="U38"/>
  <c r="K39"/>
  <c r="M39"/>
  <c r="O39"/>
  <c r="R39" s="1"/>
  <c r="T39"/>
  <c r="U39"/>
  <c r="K40"/>
  <c r="M40"/>
  <c r="O40"/>
  <c r="T40"/>
  <c r="U40"/>
  <c r="K41"/>
  <c r="M41"/>
  <c r="O41"/>
  <c r="T41"/>
  <c r="U41"/>
  <c r="K42"/>
  <c r="M42"/>
  <c r="O42"/>
  <c r="R42" s="1"/>
  <c r="T42"/>
  <c r="U42"/>
  <c r="K43"/>
  <c r="M43"/>
  <c r="O43"/>
  <c r="P43" s="1"/>
  <c r="R43"/>
  <c r="T43"/>
  <c r="U43"/>
  <c r="K44"/>
  <c r="M44"/>
  <c r="O44"/>
  <c r="R44"/>
  <c r="T44"/>
  <c r="U44"/>
  <c r="K45"/>
  <c r="M45"/>
  <c r="O45"/>
  <c r="R45"/>
  <c r="T45"/>
  <c r="U45"/>
  <c r="M7"/>
  <c r="T7"/>
  <c r="U7"/>
  <c r="E27" i="13"/>
  <c r="E28" s="1"/>
  <c r="E29" s="1"/>
  <c r="E23"/>
  <c r="E24" s="1"/>
  <c r="E20"/>
  <c r="E21" s="1"/>
  <c r="E22" s="1"/>
  <c r="E14"/>
  <c r="E15" s="1"/>
  <c r="E3"/>
  <c r="G25" i="11"/>
  <c r="D25"/>
  <c r="G24"/>
  <c r="G23"/>
  <c r="G22"/>
  <c r="G21"/>
  <c r="C21"/>
  <c r="C22" s="1"/>
  <c r="G20"/>
  <c r="D20"/>
  <c r="G19"/>
  <c r="D19"/>
  <c r="G18"/>
  <c r="D18"/>
  <c r="G17"/>
  <c r="D17"/>
  <c r="G16"/>
  <c r="D16"/>
  <c r="G15"/>
  <c r="D15"/>
  <c r="G14"/>
  <c r="D14"/>
  <c r="G13"/>
  <c r="D13"/>
  <c r="G12"/>
  <c r="D12"/>
  <c r="G11"/>
  <c r="D11"/>
  <c r="G10"/>
  <c r="D10"/>
  <c r="G9"/>
  <c r="D9"/>
  <c r="G8"/>
  <c r="D8"/>
  <c r="G7"/>
  <c r="D7"/>
  <c r="G6"/>
  <c r="D6"/>
  <c r="G5"/>
  <c r="D5"/>
  <c r="G4"/>
  <c r="D4"/>
  <c r="L3"/>
  <c r="G3"/>
  <c r="D3"/>
  <c r="CI19" i="8"/>
  <c r="CG19"/>
  <c r="CE19"/>
  <c r="CC19"/>
  <c r="CA19"/>
  <c r="BY19"/>
  <c r="BW19"/>
  <c r="CI18"/>
  <c r="CG18"/>
  <c r="CE18"/>
  <c r="CC18"/>
  <c r="CA18"/>
  <c r="BY18"/>
  <c r="BW18"/>
  <c r="CI17"/>
  <c r="CG17"/>
  <c r="CE17"/>
  <c r="CC17"/>
  <c r="CA17"/>
  <c r="BY17"/>
  <c r="BW17"/>
  <c r="CI16"/>
  <c r="CG16"/>
  <c r="CE16"/>
  <c r="CC16"/>
  <c r="CA16"/>
  <c r="BY16"/>
  <c r="BW16"/>
  <c r="CI15"/>
  <c r="CG15"/>
  <c r="CE15"/>
  <c r="CC15"/>
  <c r="CA15"/>
  <c r="BY15"/>
  <c r="BW15"/>
  <c r="CI14"/>
  <c r="CG14"/>
  <c r="CE14"/>
  <c r="CC14"/>
  <c r="CA14"/>
  <c r="BY14"/>
  <c r="BW14"/>
  <c r="CI13"/>
  <c r="CG13"/>
  <c r="CE13"/>
  <c r="CC13"/>
  <c r="CA13"/>
  <c r="BY13"/>
  <c r="BW13"/>
  <c r="CI12"/>
  <c r="CG12"/>
  <c r="CE12"/>
  <c r="CC12"/>
  <c r="CA12"/>
  <c r="BY12"/>
  <c r="BW12"/>
  <c r="CI11"/>
  <c r="CG11"/>
  <c r="CE11"/>
  <c r="CC11"/>
  <c r="CA11"/>
  <c r="BY11"/>
  <c r="BW11"/>
  <c r="CI10"/>
  <c r="CG10"/>
  <c r="CE10"/>
  <c r="CC10"/>
  <c r="CA10"/>
  <c r="BY10"/>
  <c r="BW10"/>
  <c r="CI9"/>
  <c r="CG9"/>
  <c r="CE9"/>
  <c r="CC9"/>
  <c r="CA9"/>
  <c r="BY9"/>
  <c r="BW9"/>
  <c r="CI8"/>
  <c r="CG8"/>
  <c r="CE8"/>
  <c r="CC8"/>
  <c r="CA8"/>
  <c r="BY8"/>
  <c r="BW8"/>
  <c r="CI7"/>
  <c r="CG7"/>
  <c r="CE7"/>
  <c r="CC7"/>
  <c r="CA7"/>
  <c r="BY7"/>
  <c r="BW7"/>
  <c r="CI6"/>
  <c r="CG6"/>
  <c r="CE6"/>
  <c r="CC6"/>
  <c r="CA6"/>
  <c r="BY6"/>
  <c r="BW6"/>
  <c r="BU19"/>
  <c r="BS19"/>
  <c r="BQ19"/>
  <c r="BO19"/>
  <c r="BM19"/>
  <c r="BK19"/>
  <c r="BI19"/>
  <c r="BU18"/>
  <c r="BS18"/>
  <c r="BQ18"/>
  <c r="BO18"/>
  <c r="BM18"/>
  <c r="BK18"/>
  <c r="BI18"/>
  <c r="BU17"/>
  <c r="BS17"/>
  <c r="BQ17"/>
  <c r="BO17"/>
  <c r="BM17"/>
  <c r="BK17"/>
  <c r="BI17"/>
  <c r="BU16"/>
  <c r="BS16"/>
  <c r="BQ16"/>
  <c r="BO16"/>
  <c r="BM16"/>
  <c r="BK16"/>
  <c r="BI16"/>
  <c r="BU15"/>
  <c r="BS15"/>
  <c r="BQ15"/>
  <c r="BO15"/>
  <c r="BM15"/>
  <c r="BK15"/>
  <c r="BI15"/>
  <c r="BU14"/>
  <c r="BS14"/>
  <c r="BQ14"/>
  <c r="BO14"/>
  <c r="BM14"/>
  <c r="BK14"/>
  <c r="BI14"/>
  <c r="BU13"/>
  <c r="BS13"/>
  <c r="BQ13"/>
  <c r="BO13"/>
  <c r="BM13"/>
  <c r="BK13"/>
  <c r="BI13"/>
  <c r="BU12"/>
  <c r="BS12"/>
  <c r="BQ12"/>
  <c r="BO12"/>
  <c r="BM12"/>
  <c r="BK12"/>
  <c r="BI12"/>
  <c r="BU11"/>
  <c r="BS11"/>
  <c r="BQ11"/>
  <c r="BO11"/>
  <c r="BM11"/>
  <c r="BK11"/>
  <c r="BI11"/>
  <c r="BU10"/>
  <c r="BS10"/>
  <c r="BQ10"/>
  <c r="BO10"/>
  <c r="BM10"/>
  <c r="BK10"/>
  <c r="BI10"/>
  <c r="BU9"/>
  <c r="BS9"/>
  <c r="BQ9"/>
  <c r="BO9"/>
  <c r="BM9"/>
  <c r="BK9"/>
  <c r="BI9"/>
  <c r="BU8"/>
  <c r="BS8"/>
  <c r="BQ8"/>
  <c r="BO8"/>
  <c r="BM8"/>
  <c r="BK8"/>
  <c r="BI8"/>
  <c r="BU7"/>
  <c r="BS7"/>
  <c r="BQ7"/>
  <c r="BO7"/>
  <c r="BM7"/>
  <c r="BK7"/>
  <c r="BI7"/>
  <c r="BU6"/>
  <c r="BS6"/>
  <c r="BQ6"/>
  <c r="BO6"/>
  <c r="BM6"/>
  <c r="BK6"/>
  <c r="BI6"/>
  <c r="BG19"/>
  <c r="BE19"/>
  <c r="BC19"/>
  <c r="BA19"/>
  <c r="AY19"/>
  <c r="AW19"/>
  <c r="AU19"/>
  <c r="BG18"/>
  <c r="BE18"/>
  <c r="BC18"/>
  <c r="BA18"/>
  <c r="AY18"/>
  <c r="AW18"/>
  <c r="AU18"/>
  <c r="BG17"/>
  <c r="BE17"/>
  <c r="BC17"/>
  <c r="BA17"/>
  <c r="AY17"/>
  <c r="AW17"/>
  <c r="AU17"/>
  <c r="BG16"/>
  <c r="BE16"/>
  <c r="BC16"/>
  <c r="BA16"/>
  <c r="AY16"/>
  <c r="AW16"/>
  <c r="AU16"/>
  <c r="BG15"/>
  <c r="BE15"/>
  <c r="BC15"/>
  <c r="BA15"/>
  <c r="AY15"/>
  <c r="AW15"/>
  <c r="AU15"/>
  <c r="BG14"/>
  <c r="BE14"/>
  <c r="BC14"/>
  <c r="BA14"/>
  <c r="AY14"/>
  <c r="AW14"/>
  <c r="AU14"/>
  <c r="BG13"/>
  <c r="BE13"/>
  <c r="BC13"/>
  <c r="BA13"/>
  <c r="AY13"/>
  <c r="AW13"/>
  <c r="AU13"/>
  <c r="BG12"/>
  <c r="BE12"/>
  <c r="BC12"/>
  <c r="BA12"/>
  <c r="AY12"/>
  <c r="AW12"/>
  <c r="AU12"/>
  <c r="BG11"/>
  <c r="BE11"/>
  <c r="BC11"/>
  <c r="BA11"/>
  <c r="AY11"/>
  <c r="AW11"/>
  <c r="AU11"/>
  <c r="BG10"/>
  <c r="BE10"/>
  <c r="BC10"/>
  <c r="BA10"/>
  <c r="AY10"/>
  <c r="AW10"/>
  <c r="AU10"/>
  <c r="BG9"/>
  <c r="BE9"/>
  <c r="BC9"/>
  <c r="BA9"/>
  <c r="AY9"/>
  <c r="AW9"/>
  <c r="AU9"/>
  <c r="BG8"/>
  <c r="BE8"/>
  <c r="BC8"/>
  <c r="BA8"/>
  <c r="AY8"/>
  <c r="AW8"/>
  <c r="AU8"/>
  <c r="BG7"/>
  <c r="BE7"/>
  <c r="BC7"/>
  <c r="BA7"/>
  <c r="AY7"/>
  <c r="AW7"/>
  <c r="AU7"/>
  <c r="BG6"/>
  <c r="BE6"/>
  <c r="BC6"/>
  <c r="BA6"/>
  <c r="AY6"/>
  <c r="AW6"/>
  <c r="AU6"/>
  <c r="AS19"/>
  <c r="AQ19"/>
  <c r="AO19"/>
  <c r="AM19"/>
  <c r="AK19"/>
  <c r="AI19"/>
  <c r="AG19"/>
  <c r="AS18"/>
  <c r="AQ18"/>
  <c r="AO18"/>
  <c r="AM18"/>
  <c r="AK18"/>
  <c r="AI18"/>
  <c r="AG18"/>
  <c r="AS17"/>
  <c r="AQ17"/>
  <c r="AO17"/>
  <c r="AM17"/>
  <c r="AK17"/>
  <c r="AI17"/>
  <c r="AG17"/>
  <c r="AS16"/>
  <c r="AQ16"/>
  <c r="AO16"/>
  <c r="AM16"/>
  <c r="AK16"/>
  <c r="AI16"/>
  <c r="AG16"/>
  <c r="AS15"/>
  <c r="AQ15"/>
  <c r="AO15"/>
  <c r="AM15"/>
  <c r="AK15"/>
  <c r="AI15"/>
  <c r="AG15"/>
  <c r="AS14"/>
  <c r="AQ14"/>
  <c r="AO14"/>
  <c r="AM14"/>
  <c r="AK14"/>
  <c r="AI14"/>
  <c r="AG14"/>
  <c r="AS13"/>
  <c r="AQ13"/>
  <c r="AO13"/>
  <c r="AM13"/>
  <c r="AK13"/>
  <c r="AI13"/>
  <c r="AG13"/>
  <c r="AS12"/>
  <c r="AQ12"/>
  <c r="AO12"/>
  <c r="AM12"/>
  <c r="AK12"/>
  <c r="AI12"/>
  <c r="AG12"/>
  <c r="AS11"/>
  <c r="AQ11"/>
  <c r="AO11"/>
  <c r="AM11"/>
  <c r="AK11"/>
  <c r="AI11"/>
  <c r="AG11"/>
  <c r="AS10"/>
  <c r="AQ10"/>
  <c r="AO10"/>
  <c r="AM10"/>
  <c r="AK10"/>
  <c r="AI10"/>
  <c r="AG10"/>
  <c r="AS9"/>
  <c r="AQ9"/>
  <c r="AO9"/>
  <c r="AM9"/>
  <c r="AK9"/>
  <c r="AI9"/>
  <c r="AG9"/>
  <c r="AS8"/>
  <c r="AQ8"/>
  <c r="AO8"/>
  <c r="AM8"/>
  <c r="AK8"/>
  <c r="AI8"/>
  <c r="AG8"/>
  <c r="AS7"/>
  <c r="AQ7"/>
  <c r="AO7"/>
  <c r="AM7"/>
  <c r="AK7"/>
  <c r="AI7"/>
  <c r="AG7"/>
  <c r="AS6"/>
  <c r="AQ6"/>
  <c r="AO6"/>
  <c r="AM6"/>
  <c r="AK6"/>
  <c r="AI6"/>
  <c r="AG6"/>
  <c r="AE19"/>
  <c r="AC19"/>
  <c r="AA19"/>
  <c r="Y19"/>
  <c r="W19"/>
  <c r="U19"/>
  <c r="S19"/>
  <c r="AE18"/>
  <c r="AC18"/>
  <c r="AA18"/>
  <c r="Y18"/>
  <c r="W18"/>
  <c r="U18"/>
  <c r="S18"/>
  <c r="AE17"/>
  <c r="AC17"/>
  <c r="AA17"/>
  <c r="Y17"/>
  <c r="W17"/>
  <c r="U17"/>
  <c r="S17"/>
  <c r="AE16"/>
  <c r="AC16"/>
  <c r="AA16"/>
  <c r="Y16"/>
  <c r="W16"/>
  <c r="U16"/>
  <c r="S16"/>
  <c r="AE15"/>
  <c r="AC15"/>
  <c r="AA15"/>
  <c r="Y15"/>
  <c r="W15"/>
  <c r="U15"/>
  <c r="S15"/>
  <c r="AE14"/>
  <c r="AC14"/>
  <c r="AA14"/>
  <c r="Y14"/>
  <c r="W14"/>
  <c r="U14"/>
  <c r="S14"/>
  <c r="AE13"/>
  <c r="AC13"/>
  <c r="AA13"/>
  <c r="Y13"/>
  <c r="W13"/>
  <c r="U13"/>
  <c r="S13"/>
  <c r="AE12"/>
  <c r="AC12"/>
  <c r="AA12"/>
  <c r="Y12"/>
  <c r="W12"/>
  <c r="U12"/>
  <c r="S12"/>
  <c r="AE11"/>
  <c r="AC11"/>
  <c r="AA11"/>
  <c r="Y11"/>
  <c r="W11"/>
  <c r="U11"/>
  <c r="S11"/>
  <c r="AE10"/>
  <c r="AC10"/>
  <c r="AA10"/>
  <c r="Y10"/>
  <c r="W10"/>
  <c r="U10"/>
  <c r="S10"/>
  <c r="AE9"/>
  <c r="AC9"/>
  <c r="AA9"/>
  <c r="Y9"/>
  <c r="W9"/>
  <c r="U9"/>
  <c r="S9"/>
  <c r="AE8"/>
  <c r="AC8"/>
  <c r="AA8"/>
  <c r="Y8"/>
  <c r="W8"/>
  <c r="U8"/>
  <c r="S8"/>
  <c r="AE7"/>
  <c r="AC7"/>
  <c r="AA7"/>
  <c r="Y7"/>
  <c r="W7"/>
  <c r="U7"/>
  <c r="S7"/>
  <c r="AE6"/>
  <c r="AC6"/>
  <c r="AA6"/>
  <c r="Y6"/>
  <c r="W6"/>
  <c r="U6"/>
  <c r="S6"/>
  <c r="E11"/>
  <c r="E12"/>
  <c r="E13"/>
  <c r="E14"/>
  <c r="G11"/>
  <c r="G12"/>
  <c r="G13"/>
  <c r="G14"/>
  <c r="I11"/>
  <c r="I12"/>
  <c r="I13"/>
  <c r="I14"/>
  <c r="K11"/>
  <c r="K12"/>
  <c r="K13"/>
  <c r="K14"/>
  <c r="M11"/>
  <c r="M12"/>
  <c r="M13"/>
  <c r="M14"/>
  <c r="Q11"/>
  <c r="Q12"/>
  <c r="Q13"/>
  <c r="Q14"/>
  <c r="O11"/>
  <c r="O12"/>
  <c r="O13"/>
  <c r="O14"/>
  <c r="G6" i="10"/>
  <c r="G7"/>
  <c r="G8"/>
  <c r="G9"/>
  <c r="G10"/>
  <c r="G11"/>
  <c r="G12"/>
  <c r="G13"/>
  <c r="G14"/>
  <c r="G15"/>
  <c r="G16"/>
  <c r="D6"/>
  <c r="D7"/>
  <c r="D8"/>
  <c r="D9"/>
  <c r="D10"/>
  <c r="D11"/>
  <c r="D12"/>
  <c r="D13"/>
  <c r="D14"/>
  <c r="D15"/>
  <c r="D16"/>
  <c r="B6"/>
  <c r="B7"/>
  <c r="B8"/>
  <c r="B9"/>
  <c r="B10"/>
  <c r="B11"/>
  <c r="B12"/>
  <c r="B13"/>
  <c r="B14"/>
  <c r="B15"/>
  <c r="B16"/>
  <c r="B7" i="5"/>
  <c r="M6" i="8"/>
  <c r="M7"/>
  <c r="M8"/>
  <c r="M9"/>
  <c r="M10"/>
  <c r="M15"/>
  <c r="M16"/>
  <c r="M17"/>
  <c r="M18"/>
  <c r="M19"/>
  <c r="E6"/>
  <c r="E7"/>
  <c r="E8"/>
  <c r="E9"/>
  <c r="E10"/>
  <c r="E15"/>
  <c r="E16"/>
  <c r="E17"/>
  <c r="E18"/>
  <c r="E19"/>
  <c r="K7" i="5"/>
  <c r="I8"/>
  <c r="I9"/>
  <c r="I10"/>
  <c r="I11"/>
  <c r="I12"/>
  <c r="I13"/>
  <c r="I15"/>
  <c r="I16"/>
  <c r="I17"/>
  <c r="I18"/>
  <c r="I19"/>
  <c r="I20"/>
  <c r="I22"/>
  <c r="I23"/>
  <c r="I24"/>
  <c r="I25"/>
  <c r="I26"/>
  <c r="I27"/>
  <c r="I29"/>
  <c r="I30"/>
  <c r="I31"/>
  <c r="I32"/>
  <c r="I33"/>
  <c r="I34"/>
  <c r="I36"/>
  <c r="I37"/>
  <c r="I38"/>
  <c r="I39"/>
  <c r="I40"/>
  <c r="I41"/>
  <c r="I43"/>
  <c r="I44"/>
  <c r="I45"/>
  <c r="G5" i="10"/>
  <c r="F5"/>
  <c r="D5"/>
  <c r="B5"/>
  <c r="G4"/>
  <c r="F4"/>
  <c r="D4"/>
  <c r="B4"/>
  <c r="G3"/>
  <c r="F3"/>
  <c r="D3"/>
  <c r="B3"/>
  <c r="Q19" i="8"/>
  <c r="O19"/>
  <c r="K19"/>
  <c r="I19"/>
  <c r="G19"/>
  <c r="Q18"/>
  <c r="O18"/>
  <c r="K18"/>
  <c r="I18"/>
  <c r="G18"/>
  <c r="Q17"/>
  <c r="O17"/>
  <c r="K17"/>
  <c r="I17"/>
  <c r="G17"/>
  <c r="Q16"/>
  <c r="O16"/>
  <c r="K16"/>
  <c r="I16"/>
  <c r="G16"/>
  <c r="Q15"/>
  <c r="O15"/>
  <c r="K15"/>
  <c r="I15"/>
  <c r="G15"/>
  <c r="Q10"/>
  <c r="O10"/>
  <c r="K10"/>
  <c r="I10"/>
  <c r="G10"/>
  <c r="Q9"/>
  <c r="O9"/>
  <c r="K9"/>
  <c r="I9"/>
  <c r="G9"/>
  <c r="Q8"/>
  <c r="O8"/>
  <c r="K8"/>
  <c r="I8"/>
  <c r="G8"/>
  <c r="Q7"/>
  <c r="O7"/>
  <c r="K7"/>
  <c r="I7"/>
  <c r="G7"/>
  <c r="Q6"/>
  <c r="O6"/>
  <c r="K6"/>
  <c r="I6"/>
  <c r="G6"/>
  <c r="O7" i="5"/>
  <c r="P23" s="1"/>
  <c r="H7"/>
  <c r="H8" s="1"/>
  <c r="H9" s="1"/>
  <c r="H10" s="1"/>
  <c r="H11" s="1"/>
  <c r="H12" s="1"/>
  <c r="H13" s="1"/>
  <c r="V4"/>
  <c r="D59" l="1"/>
  <c r="D58"/>
  <c r="D57"/>
  <c r="D56"/>
  <c r="D55"/>
  <c r="D54"/>
  <c r="I53"/>
  <c r="D53"/>
  <c r="H53"/>
  <c r="H54" s="1"/>
  <c r="H55" s="1"/>
  <c r="H56" s="1"/>
  <c r="H57" s="1"/>
  <c r="H58" s="1"/>
  <c r="H59" s="1"/>
  <c r="C53"/>
  <c r="R54"/>
  <c r="R55"/>
  <c r="R56"/>
  <c r="R57"/>
  <c r="R58"/>
  <c r="R59"/>
  <c r="D46"/>
  <c r="I46"/>
  <c r="D47"/>
  <c r="D48"/>
  <c r="D49"/>
  <c r="D50"/>
  <c r="D51"/>
  <c r="D52"/>
  <c r="P44"/>
  <c r="P41"/>
  <c r="P38"/>
  <c r="P36"/>
  <c r="P35"/>
  <c r="P32"/>
  <c r="P30"/>
  <c r="P28"/>
  <c r="P26"/>
  <c r="P22"/>
  <c r="P16"/>
  <c r="P15"/>
  <c r="P13"/>
  <c r="P11"/>
  <c r="P9"/>
  <c r="R7"/>
  <c r="P45"/>
  <c r="P42"/>
  <c r="P40"/>
  <c r="P39"/>
  <c r="P37"/>
  <c r="P34"/>
  <c r="P33"/>
  <c r="P29"/>
  <c r="P27"/>
  <c r="P24"/>
  <c r="P21"/>
  <c r="P20"/>
  <c r="P19"/>
  <c r="P18"/>
  <c r="P17"/>
  <c r="P14"/>
  <c r="P12"/>
  <c r="P10"/>
  <c r="P8"/>
  <c r="R13"/>
  <c r="R11"/>
  <c r="R10"/>
  <c r="R21"/>
  <c r="R19"/>
  <c r="R37"/>
  <c r="R29"/>
  <c r="R27"/>
  <c r="R41"/>
  <c r="R40"/>
  <c r="R38"/>
  <c r="R36"/>
  <c r="R34"/>
  <c r="R32"/>
  <c r="R30"/>
  <c r="R28"/>
  <c r="R26"/>
  <c r="R20"/>
  <c r="R18"/>
  <c r="R16"/>
  <c r="R14"/>
  <c r="R9"/>
  <c r="R8"/>
  <c r="R12"/>
  <c r="G20" i="13"/>
  <c r="G27"/>
  <c r="E25"/>
  <c r="G24"/>
  <c r="E16"/>
  <c r="G15"/>
  <c r="G22"/>
  <c r="E30"/>
  <c r="G29"/>
  <c r="G3"/>
  <c r="E4"/>
  <c r="G14"/>
  <c r="G21"/>
  <c r="G23"/>
  <c r="G28"/>
  <c r="C23" i="11"/>
  <c r="D22"/>
  <c r="D21"/>
  <c r="D7" i="5"/>
  <c r="D9"/>
  <c r="D11"/>
  <c r="D13"/>
  <c r="D8"/>
  <c r="D10"/>
  <c r="D12"/>
  <c r="P7"/>
  <c r="C7"/>
  <c r="I7"/>
  <c r="B14"/>
  <c r="D20" l="1"/>
  <c r="D18"/>
  <c r="D16"/>
  <c r="D14"/>
  <c r="D19"/>
  <c r="D17"/>
  <c r="D15"/>
  <c r="E31" i="13"/>
  <c r="G30"/>
  <c r="E17"/>
  <c r="G16"/>
  <c r="E26"/>
  <c r="G26" s="1"/>
  <c r="G25"/>
  <c r="G4"/>
  <c r="E5"/>
  <c r="C24" i="11"/>
  <c r="D24" s="1"/>
  <c r="D23"/>
  <c r="B1" s="1"/>
  <c r="I14" i="5"/>
  <c r="B21"/>
  <c r="C14"/>
  <c r="H14"/>
  <c r="H15" s="1"/>
  <c r="E1" i="11" l="1"/>
  <c r="I21" i="5"/>
  <c r="D26"/>
  <c r="D24"/>
  <c r="D22"/>
  <c r="D27"/>
  <c r="D25"/>
  <c r="D23"/>
  <c r="D21"/>
  <c r="E6" i="13"/>
  <c r="G5"/>
  <c r="E18"/>
  <c r="G17"/>
  <c r="E32"/>
  <c r="G31"/>
  <c r="C21" i="5"/>
  <c r="B28"/>
  <c r="H16"/>
  <c r="H21"/>
  <c r="H22" s="1"/>
  <c r="I28" l="1"/>
  <c r="D34"/>
  <c r="D32"/>
  <c r="D30"/>
  <c r="D28"/>
  <c r="D33"/>
  <c r="D31"/>
  <c r="D29"/>
  <c r="E33" i="13"/>
  <c r="G32"/>
  <c r="E19"/>
  <c r="G18"/>
  <c r="E7"/>
  <c r="G6"/>
  <c r="B35" i="5"/>
  <c r="C28"/>
  <c r="H28"/>
  <c r="H29" s="1"/>
  <c r="H17"/>
  <c r="H23"/>
  <c r="I35" l="1"/>
  <c r="D40"/>
  <c r="D38"/>
  <c r="D36"/>
  <c r="D41"/>
  <c r="D39"/>
  <c r="D37"/>
  <c r="D35"/>
  <c r="E8" i="13"/>
  <c r="G7"/>
  <c r="G19"/>
  <c r="E34"/>
  <c r="G33"/>
  <c r="B42" i="5"/>
  <c r="C35"/>
  <c r="H24"/>
  <c r="H18"/>
  <c r="H35"/>
  <c r="H36" s="1"/>
  <c r="H30"/>
  <c r="I42" l="1"/>
  <c r="D44"/>
  <c r="D42"/>
  <c r="D45"/>
  <c r="D43"/>
  <c r="E9" i="13"/>
  <c r="G8"/>
  <c r="E35"/>
  <c r="G35" s="1"/>
  <c r="G34"/>
  <c r="C42" i="5"/>
  <c r="H31"/>
  <c r="H37"/>
  <c r="H42"/>
  <c r="H43" s="1"/>
  <c r="H19"/>
  <c r="H25"/>
  <c r="E10" i="13" l="1"/>
  <c r="G9"/>
  <c r="H26" i="5"/>
  <c r="H20"/>
  <c r="H44"/>
  <c r="H32"/>
  <c r="H38"/>
  <c r="E11" i="13" l="1"/>
  <c r="G10"/>
  <c r="H39" i="5"/>
  <c r="H45"/>
  <c r="H27"/>
  <c r="H33"/>
  <c r="E12" i="13" l="1"/>
  <c r="G11"/>
  <c r="H34" i="5"/>
  <c r="H40"/>
  <c r="G12" i="13" l="1"/>
  <c r="E13"/>
  <c r="G13" s="1"/>
  <c r="H41" i="5"/>
</calcChain>
</file>

<file path=xl/sharedStrings.xml><?xml version="1.0" encoding="utf-8"?>
<sst xmlns="http://schemas.openxmlformats.org/spreadsheetml/2006/main" count="315" uniqueCount="124">
  <si>
    <t>/</t>
  </si>
  <si>
    <t>date</t>
  </si>
  <si>
    <t>heure</t>
  </si>
  <si>
    <t>#nom ?</t>
  </si>
  <si>
    <t>jour ferier</t>
  </si>
  <si>
    <t>Cause de l’indisponibilité</t>
  </si>
  <si>
    <t>Total heure</t>
  </si>
  <si>
    <t>Code secondaire</t>
  </si>
  <si>
    <t>compagnie</t>
  </si>
  <si>
    <t>Lundi</t>
  </si>
  <si>
    <t>stage</t>
  </si>
  <si>
    <t>08:00 - 08:50</t>
  </si>
  <si>
    <t>09:00 - 09:50</t>
  </si>
  <si>
    <t>10:10 - 11:00</t>
  </si>
  <si>
    <t>11:10 - 12:00</t>
  </si>
  <si>
    <t>14:00 - 14:50</t>
  </si>
  <si>
    <t>15:00 - 15:50</t>
  </si>
  <si>
    <t>16:10 - 17:00</t>
  </si>
  <si>
    <t>lundi</t>
  </si>
  <si>
    <t>administration</t>
  </si>
  <si>
    <t>debut</t>
  </si>
  <si>
    <t>fin</t>
  </si>
  <si>
    <t>nbr semaine</t>
  </si>
  <si>
    <t>Mardi</t>
  </si>
  <si>
    <t>Mercredi</t>
  </si>
  <si>
    <t>Jeudi</t>
  </si>
  <si>
    <t>Vendredi</t>
  </si>
  <si>
    <t>Samedi</t>
  </si>
  <si>
    <t>Code matiere</t>
  </si>
  <si>
    <t>Proposition calculé</t>
  </si>
  <si>
    <t>Matiere</t>
  </si>
  <si>
    <t>Instructeur</t>
  </si>
  <si>
    <t>Proposition</t>
  </si>
  <si>
    <t>Occupé</t>
  </si>
  <si>
    <t>classe1</t>
  </si>
  <si>
    <t>classe2</t>
  </si>
  <si>
    <t>classe3</t>
  </si>
  <si>
    <t>classe4</t>
  </si>
  <si>
    <t>classe5</t>
  </si>
  <si>
    <t>classe6</t>
  </si>
  <si>
    <t>classe7</t>
  </si>
  <si>
    <t>classe8</t>
  </si>
  <si>
    <t>classe9</t>
  </si>
  <si>
    <t>classe10</t>
  </si>
  <si>
    <t>mission</t>
  </si>
  <si>
    <t>classe11</t>
  </si>
  <si>
    <t>classe12</t>
  </si>
  <si>
    <t>classe13</t>
  </si>
  <si>
    <t>classe14</t>
  </si>
  <si>
    <t>a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</si>
  <si>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</si>
  <si>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</si>
  <si>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</si>
  <si>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</si>
  <si>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</si>
  <si>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</si>
  <si>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</si>
  <si>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</si>
  <si>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</si>
  <si>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</si>
  <si>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</si>
  <si>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</si>
  <si>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</si>
  <si>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</si>
  <si>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</si>
  <si>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non</t>
  </si>
  <si>
    <t>Non et prenom</t>
  </si>
  <si>
    <t>aaaaaa</t>
  </si>
  <si>
    <t>bbbb</t>
  </si>
  <si>
    <t>hggjgjg</t>
  </si>
  <si>
    <t>khkhkh</t>
  </si>
  <si>
    <t>hkjhkhkh</t>
  </si>
  <si>
    <t>lkklhkhk</t>
  </si>
  <si>
    <t>permission</t>
  </si>
  <si>
    <t>service</t>
  </si>
  <si>
    <t>code</t>
  </si>
  <si>
    <t>matiere</t>
  </si>
  <si>
    <t>Code second</t>
  </si>
  <si>
    <t>jkhkjhk</t>
  </si>
  <si>
    <t>gfhgfhfghfgfy</t>
  </si>
  <si>
    <t>gjgjhghjghghjghj</t>
  </si>
  <si>
    <t>kjhkjhjklhjhjhl</t>
  </si>
  <si>
    <t>kjljlkjlkj</t>
  </si>
  <si>
    <t>kljlkjkl</t>
  </si>
  <si>
    <t>ljlmmlkm</t>
  </si>
  <si>
    <t>hkjh</t>
  </si>
  <si>
    <t>Matiere 1</t>
  </si>
  <si>
    <t>Matiere 2</t>
  </si>
  <si>
    <t>matiere3</t>
  </si>
  <si>
    <t>matiere 4</t>
  </si>
  <si>
    <t>matiere 6</t>
  </si>
  <si>
    <t>Credit horaire pour code secondaire</t>
  </si>
  <si>
    <t>Credit horaire</t>
  </si>
  <si>
    <t>ggggghjghjgggj</t>
  </si>
  <si>
    <t>instructeur</t>
  </si>
  <si>
    <t>aabb</t>
  </si>
  <si>
    <t>zerrrr</t>
  </si>
  <si>
    <t>ytyutyu</t>
  </si>
  <si>
    <t>kjhkjhkjh</t>
  </si>
  <si>
    <t>hjkhkhk</t>
  </si>
  <si>
    <t>matiere 7</t>
  </si>
  <si>
    <t>matiere 8</t>
  </si>
  <si>
    <t>matiere 9</t>
  </si>
  <si>
    <t>matiere 10</t>
  </si>
  <si>
    <t>matiere 11</t>
  </si>
  <si>
    <t>contenu code secondaire</t>
  </si>
  <si>
    <t>Debut</t>
  </si>
  <si>
    <t>Fin</t>
  </si>
  <si>
    <t>au</t>
  </si>
  <si>
    <t>,,,,,,,,,,,,,,,,,,,,,,,,,,,,,,</t>
  </si>
  <si>
    <t>si vrai Cause de l’indisponibilité</t>
  </si>
  <si>
    <t>code primaire</t>
  </si>
  <si>
    <t>josef</t>
  </si>
  <si>
    <t>je dois chercher si il ya des valeurs dans la meme ligne :
-  inferieur a " L " dans le colonne D
-  superieur a ' L" dans le colonne G
-  valeur egale a M2 dans le colonne H
avec indication cause de l’indisponibilité</t>
  </si>
  <si>
    <t>probleme</t>
  </si>
  <si>
    <t>jhkjhk</t>
  </si>
  <si>
    <t>jljlj</t>
  </si>
  <si>
    <t>mljkmlkm</t>
  </si>
  <si>
    <t>lkmkm</t>
  </si>
  <si>
    <t>mlkmkm</t>
  </si>
  <si>
    <t>mkmlkml</t>
  </si>
  <si>
    <t>gfhfhg</t>
  </si>
  <si>
    <t>je dois chercher si il ya des feuille "service" avec des valeurs dans la meme ligne :
-  inferieur a " L " dans le colonne D
-  superieur a ' L" dans le colonne G
-  valeur egale a M2 dans le colonne H
avec indication cause de l’indisponibilité</t>
  </si>
  <si>
    <r>
      <t>je dois chercher si le prof na pas cour avec d'autre class le meme jour : feuille "</t>
    </r>
    <r>
      <rPr>
        <b/>
        <sz val="14"/>
        <color rgb="FF000000"/>
        <rFont val="Mangal"/>
        <family val="2"/>
        <charset val="1"/>
      </rPr>
      <t>prof</t>
    </r>
    <r>
      <rPr>
        <sz val="14"/>
        <color rgb="FF000000"/>
        <rFont val="Mangal"/>
        <family val="2"/>
        <charset val="1"/>
      </rPr>
      <t>"</t>
    </r>
  </si>
</sst>
</file>

<file path=xl/styles.xml><?xml version="1.0" encoding="utf-8"?>
<styleSheet xmlns="http://schemas.openxmlformats.org/spreadsheetml/2006/main">
  <numFmts count="5">
    <numFmt numFmtId="164" formatCode="dd/mm/yy\ hh:mm"/>
    <numFmt numFmtId="165" formatCode="dd/mm/yy"/>
    <numFmt numFmtId="166" formatCode="yyyy\-mm\-dd"/>
    <numFmt numFmtId="167" formatCode="dd/mm/yyyy\ hh:mm:ss"/>
    <numFmt numFmtId="168" formatCode="d\ mmmm\ yyyy;@"/>
  </numFmts>
  <fonts count="30"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Arabic Typesetting"/>
      <family val="4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Mangal"/>
      <family val="2"/>
      <charset val="1"/>
    </font>
    <font>
      <b/>
      <sz val="18"/>
      <color rgb="FF000000"/>
      <name val="Arabic Typesetting"/>
      <family val="4"/>
      <charset val="1"/>
    </font>
    <font>
      <b/>
      <sz val="13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/>
      <sz val="14"/>
      <color rgb="FF000000"/>
      <name val="Arial"/>
      <family val="2"/>
    </font>
    <font>
      <sz val="16"/>
      <color rgb="FF000000"/>
      <name val="Calibri"/>
      <family val="2"/>
      <charset val="1"/>
    </font>
    <font>
      <sz val="28"/>
      <color rgb="FF000000"/>
      <name val="Calibri"/>
      <family val="2"/>
      <charset val="1"/>
    </font>
    <font>
      <b/>
      <sz val="16"/>
      <color rgb="FF000000"/>
      <name val="Mangal"/>
      <family val="2"/>
      <charset val="1"/>
    </font>
    <font>
      <sz val="12"/>
      <name val="Arabic Transparent"/>
      <charset val="1"/>
    </font>
    <font>
      <b/>
      <sz val="13"/>
      <color rgb="FF000000"/>
      <name val="Arial"/>
      <family val="2"/>
      <charset val="1"/>
    </font>
    <font>
      <b/>
      <sz val="12"/>
      <color rgb="FF000000"/>
      <name val="Mangal"/>
      <family val="2"/>
      <charset val="1"/>
    </font>
    <font>
      <b/>
      <sz val="11"/>
      <color rgb="FF000000"/>
      <name val="Mangal"/>
      <family val="2"/>
      <charset val="1"/>
    </font>
    <font>
      <sz val="14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000000"/>
      <name val="Arial"/>
      <family val="2"/>
      <charset val="1"/>
    </font>
    <font>
      <sz val="18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sz val="22"/>
      <color rgb="FF000000"/>
      <name val="Mangal"/>
      <family val="2"/>
      <charset val="1"/>
    </font>
    <font>
      <b/>
      <sz val="18"/>
      <color rgb="FF000000"/>
      <name val="Mangal"/>
      <family val="2"/>
      <charset val="1"/>
    </font>
    <font>
      <b/>
      <sz val="11"/>
      <color rgb="FF000000"/>
      <name val="Calibri"/>
      <family val="2"/>
    </font>
    <font>
      <b/>
      <u/>
      <sz val="20"/>
      <color rgb="FF000000"/>
      <name val="Calibri"/>
      <family val="2"/>
    </font>
    <font>
      <sz val="14"/>
      <color rgb="FF000000"/>
      <name val="Mangal"/>
      <family val="2"/>
      <charset val="1"/>
    </font>
    <font>
      <b/>
      <sz val="14"/>
      <color rgb="FF000000"/>
      <name val="Mang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EB613D"/>
        <bgColor rgb="FFE46C0A"/>
      </patternFill>
    </fill>
    <fill>
      <patternFill patternType="solid">
        <fgColor rgb="FF00FF00"/>
        <bgColor rgb="FF23FF23"/>
      </patternFill>
    </fill>
    <fill>
      <patternFill patternType="solid">
        <fgColor rgb="FFFFFF00"/>
        <bgColor rgb="FFFFFF66"/>
      </patternFill>
    </fill>
    <fill>
      <patternFill patternType="solid">
        <fgColor rgb="FFFFFF66"/>
        <bgColor rgb="FFE6E64C"/>
      </patternFill>
    </fill>
    <fill>
      <patternFill patternType="solid">
        <fgColor rgb="FFFF420E"/>
        <bgColor rgb="FFFF3333"/>
      </patternFill>
    </fill>
    <fill>
      <patternFill patternType="solid">
        <fgColor rgb="FFFF950E"/>
        <bgColor rgb="FFFF99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6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2" borderId="0">
      <alignment horizontal="center" vertical="center"/>
    </xf>
  </cellStyleXfs>
  <cellXfs count="15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6" fontId="5" fillId="3" borderId="0" xfId="0" applyNumberFormat="1" applyFont="1" applyFill="1" applyBorder="1" applyAlignment="1">
      <alignment horizontal="center" vertical="center"/>
    </xf>
    <xf numFmtId="20" fontId="5" fillId="3" borderId="0" xfId="0" applyNumberFormat="1" applyFont="1" applyFill="1" applyBorder="1" applyAlignment="1">
      <alignment horizontal="center" vertical="center"/>
    </xf>
    <xf numFmtId="20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0" fillId="0" borderId="0" xfId="0" applyNumberFormat="1"/>
    <xf numFmtId="165" fontId="0" fillId="0" borderId="0" xfId="0" applyNumberFormat="1"/>
    <xf numFmtId="167" fontId="0" fillId="0" borderId="0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166" fontId="10" fillId="0" borderId="10" xfId="0" applyNumberFormat="1" applyFont="1" applyBorder="1" applyAlignment="1">
      <alignment horizontal="center" vertical="center"/>
    </xf>
    <xf numFmtId="166" fontId="10" fillId="0" borderId="11" xfId="0" applyNumberFormat="1" applyFont="1" applyBorder="1" applyAlignment="1">
      <alignment horizontal="center" vertical="center"/>
    </xf>
    <xf numFmtId="166" fontId="10" fillId="0" borderId="12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6" fillId="0" borderId="35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right" vertical="center" wrapText="1"/>
    </xf>
    <xf numFmtId="0" fontId="20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right" vertical="center" wrapText="1"/>
    </xf>
    <xf numFmtId="0" fontId="19" fillId="0" borderId="39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6" fontId="4" fillId="0" borderId="48" xfId="0" applyNumberFormat="1" applyFont="1" applyBorder="1" applyAlignment="1">
      <alignment horizontal="center" vertical="center"/>
    </xf>
    <xf numFmtId="164" fontId="4" fillId="0" borderId="49" xfId="0" applyNumberFormat="1" applyFont="1" applyBorder="1" applyAlignment="1">
      <alignment horizontal="center" vertical="center"/>
    </xf>
    <xf numFmtId="164" fontId="4" fillId="0" borderId="50" xfId="0" applyNumberFormat="1" applyFont="1" applyBorder="1" applyAlignment="1">
      <alignment horizontal="center" vertical="center"/>
    </xf>
    <xf numFmtId="166" fontId="4" fillId="0" borderId="51" xfId="0" applyNumberFormat="1" applyFont="1" applyBorder="1" applyAlignment="1">
      <alignment horizontal="center" vertical="center"/>
    </xf>
    <xf numFmtId="166" fontId="4" fillId="0" borderId="52" xfId="0" applyNumberFormat="1" applyFont="1" applyBorder="1" applyAlignment="1">
      <alignment horizontal="center" vertical="center"/>
    </xf>
    <xf numFmtId="20" fontId="4" fillId="0" borderId="53" xfId="0" applyNumberFormat="1" applyFont="1" applyBorder="1" applyAlignment="1">
      <alignment horizontal="center" vertical="center"/>
    </xf>
    <xf numFmtId="164" fontId="4" fillId="0" borderId="54" xfId="0" applyNumberFormat="1" applyFont="1" applyBorder="1" applyAlignment="1">
      <alignment horizontal="center" vertical="center"/>
    </xf>
    <xf numFmtId="0" fontId="13" fillId="2" borderId="55" xfId="0" applyFont="1" applyFill="1" applyBorder="1" applyAlignment="1">
      <alignment horizontal="center" vertical="center"/>
    </xf>
    <xf numFmtId="0" fontId="14" fillId="5" borderId="56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41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6" fillId="0" borderId="0" xfId="0" applyFont="1" applyAlignment="1">
      <alignment vertical="center"/>
    </xf>
    <xf numFmtId="164" fontId="23" fillId="0" borderId="54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2" fillId="0" borderId="5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58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5" fillId="7" borderId="31" xfId="0" applyFont="1" applyFill="1" applyBorder="1" applyAlignment="1">
      <alignment horizontal="center" vertical="center" wrapText="1"/>
    </xf>
    <xf numFmtId="164" fontId="23" fillId="0" borderId="25" xfId="0" applyNumberFormat="1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2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45" xfId="0" applyFont="1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 wrapText="1"/>
    </xf>
    <xf numFmtId="0" fontId="9" fillId="3" borderId="59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166" fontId="7" fillId="0" borderId="14" xfId="0" applyNumberFormat="1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20" fontId="10" fillId="0" borderId="10" xfId="0" applyNumberFormat="1" applyFont="1" applyBorder="1" applyAlignment="1">
      <alignment horizontal="center" vertical="center"/>
    </xf>
    <xf numFmtId="20" fontId="10" fillId="0" borderId="11" xfId="0" applyNumberFormat="1" applyFont="1" applyBorder="1" applyAlignment="1">
      <alignment horizontal="center" vertical="center"/>
    </xf>
    <xf numFmtId="20" fontId="10" fillId="0" borderId="12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65" fontId="12" fillId="0" borderId="15" xfId="0" applyNumberFormat="1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center" vertical="center"/>
    </xf>
    <xf numFmtId="165" fontId="12" fillId="0" borderId="17" xfId="0" applyNumberFormat="1" applyFont="1" applyBorder="1" applyAlignment="1">
      <alignment horizontal="center" vertical="center"/>
    </xf>
    <xf numFmtId="165" fontId="12" fillId="0" borderId="25" xfId="0" applyNumberFormat="1" applyFont="1" applyBorder="1" applyAlignment="1">
      <alignment horizontal="center" vertical="center"/>
    </xf>
    <xf numFmtId="165" fontId="12" fillId="0" borderId="8" xfId="0" applyNumberFormat="1" applyFont="1" applyBorder="1" applyAlignment="1">
      <alignment horizontal="center" vertical="center"/>
    </xf>
    <xf numFmtId="165" fontId="12" fillId="0" borderId="26" xfId="0" applyNumberFormat="1" applyFont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168" fontId="2" fillId="4" borderId="29" xfId="0" applyNumberFormat="1" applyFont="1" applyFill="1" applyBorder="1" applyAlignment="1">
      <alignment horizontal="center" vertical="center"/>
    </xf>
    <xf numFmtId="168" fontId="2" fillId="4" borderId="3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7" fillId="9" borderId="0" xfId="0" applyFont="1" applyFill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164" fontId="26" fillId="8" borderId="39" xfId="0" applyNumberFormat="1" applyFont="1" applyFill="1" applyBorder="1" applyAlignment="1">
      <alignment horizontal="center" vertical="center"/>
    </xf>
    <xf numFmtId="0" fontId="4" fillId="8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10" borderId="0" xfId="0" applyFont="1" applyFill="1" applyBorder="1" applyAlignment="1">
      <alignment vertical="center" wrapText="1"/>
    </xf>
    <xf numFmtId="0" fontId="6" fillId="10" borderId="0" xfId="0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28" fillId="10" borderId="15" xfId="0" applyFont="1" applyFill="1" applyBorder="1" applyAlignment="1">
      <alignment horizontal="center" vertical="center" wrapText="1"/>
    </xf>
    <xf numFmtId="0" fontId="28" fillId="10" borderId="62" xfId="0" applyFont="1" applyFill="1" applyBorder="1" applyAlignment="1">
      <alignment horizontal="center" vertical="center" wrapText="1"/>
    </xf>
    <xf numFmtId="0" fontId="28" fillId="10" borderId="25" xfId="0" applyFont="1" applyFill="1" applyBorder="1" applyAlignment="1">
      <alignment horizontal="center" vertical="center" wrapText="1"/>
    </xf>
    <xf numFmtId="0" fontId="6" fillId="10" borderId="27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/>
    </xf>
    <xf numFmtId="0" fontId="6" fillId="10" borderId="28" xfId="0" applyFont="1" applyFill="1" applyBorder="1" applyAlignment="1">
      <alignment horizontal="center" vertical="center"/>
    </xf>
  </cellXfs>
  <cellStyles count="2">
    <cellStyle name="Normal" xfId="0" builtinId="0"/>
    <cellStyle name="TableStyleLight1" xfId="1"/>
  </cellStyles>
  <dxfs count="6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23FF23"/>
      <rgbColor rgb="00FF420E"/>
      <rgbColor rgb="00008000"/>
      <rgbColor rgb="00000080"/>
      <rgbColor rgb="00808000"/>
      <rgbColor rgb="00800080"/>
      <rgbColor rgb="00008080"/>
      <rgbColor rgb="00C0C0C0"/>
      <rgbColor rgb="00EB613D"/>
      <rgbColor rgb="009999FF"/>
      <rgbColor rgb="007030A0"/>
      <rgbColor rgb="00FFFFCC"/>
      <rgbColor rgb="00CFE7E5"/>
      <rgbColor rgb="00660066"/>
      <rgbColor rgb="00FF8080"/>
      <rgbColor rgb="000066CC"/>
      <rgbColor rgb="00C3D69B"/>
      <rgbColor rgb="00000080"/>
      <rgbColor rgb="00FF3333"/>
      <rgbColor rgb="00E6E64C"/>
      <rgbColor rgb="0000FFFF"/>
      <rgbColor rgb="00800080"/>
      <rgbColor rgb="00800000"/>
      <rgbColor rgb="00008080"/>
      <rgbColor rgb="000000FF"/>
      <rgbColor rgb="0000B0F0"/>
      <rgbColor rgb="00E6E6FF"/>
      <rgbColor rgb="00E5FFB3"/>
      <rgbColor rgb="00FFFF66"/>
      <rgbColor rgb="0099CCFF"/>
      <rgbColor rgb="00FF9966"/>
      <rgbColor rgb="00CC99FF"/>
      <rgbColor rgb="00FFCC99"/>
      <rgbColor rgb="003366FF"/>
      <rgbColor rgb="003DEB3D"/>
      <rgbColor rgb="0099CC00"/>
      <rgbColor rgb="00FF950E"/>
      <rgbColor rgb="00FF9900"/>
      <rgbColor rgb="00E46C0A"/>
      <rgbColor rgb="00666699"/>
      <rgbColor rgb="00969696"/>
      <rgbColor rgb="00003366"/>
      <rgbColor rgb="00339966"/>
      <rgbColor rgb="00003300"/>
      <rgbColor rgb="00333300"/>
      <rgbColor rgb="00993300"/>
      <rgbColor rgb="00FF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0"/>
  <sheetViews>
    <sheetView rightToLeft="1" zoomScale="70" zoomScaleNormal="70" workbookViewId="0">
      <selection activeCell="I3" sqref="I3"/>
    </sheetView>
  </sheetViews>
  <sheetFormatPr baseColWidth="10" defaultRowHeight="15.75"/>
  <cols>
    <col min="1" max="1" width="11.42578125" style="8"/>
    <col min="2" max="3" width="20.85546875" style="53" customWidth="1"/>
    <col min="4" max="7" width="11.42578125" style="8"/>
    <col min="8" max="8" width="19" style="8" customWidth="1"/>
    <col min="9" max="9" width="28.5703125" style="43" customWidth="1"/>
    <col min="10" max="1012" width="11.42578125" style="43"/>
  </cols>
  <sheetData>
    <row r="1" spans="1:9" ht="20.100000000000001" customHeight="1" thickBot="1">
      <c r="A1" s="89" t="s">
        <v>75</v>
      </c>
      <c r="B1" s="90" t="s">
        <v>76</v>
      </c>
      <c r="C1" s="83" t="s">
        <v>94</v>
      </c>
      <c r="D1" s="91" t="s">
        <v>92</v>
      </c>
      <c r="E1" s="92" t="s">
        <v>75</v>
      </c>
      <c r="F1" s="93" t="s">
        <v>77</v>
      </c>
      <c r="G1" s="89"/>
      <c r="H1" s="89" t="s">
        <v>91</v>
      </c>
      <c r="I1" s="89" t="s">
        <v>105</v>
      </c>
    </row>
    <row r="2" spans="1:9" ht="42.75" customHeight="1" thickBot="1">
      <c r="A2" s="89"/>
      <c r="B2" s="90"/>
      <c r="C2" s="84"/>
      <c r="D2" s="91"/>
      <c r="E2" s="91"/>
      <c r="F2" s="93"/>
      <c r="G2" s="89"/>
      <c r="H2" s="89"/>
      <c r="I2" s="89"/>
    </row>
    <row r="3" spans="1:9" ht="40.35" customHeight="1">
      <c r="A3" s="85">
        <v>1</v>
      </c>
      <c r="B3" s="44" t="s">
        <v>86</v>
      </c>
      <c r="C3" s="54" t="s">
        <v>95</v>
      </c>
      <c r="D3" s="3">
        <v>24</v>
      </c>
      <c r="E3" s="3">
        <f t="shared" ref="E3:E19" si="0">IF(ISBLANK(A3),E2,A3)</f>
        <v>1</v>
      </c>
      <c r="F3" s="45">
        <v>1</v>
      </c>
      <c r="G3" s="45" t="str">
        <f t="shared" ref="G3:G35" si="1">CONCATENATE(E3,"-",F3)</f>
        <v>1-1</v>
      </c>
      <c r="H3" s="45">
        <v>1</v>
      </c>
      <c r="I3" s="46" t="s">
        <v>78</v>
      </c>
    </row>
    <row r="4" spans="1:9" ht="20.100000000000001" customHeight="1">
      <c r="A4" s="86"/>
      <c r="B4" s="47"/>
      <c r="C4" s="55"/>
      <c r="D4" s="5"/>
      <c r="E4" s="3">
        <f t="shared" si="0"/>
        <v>1</v>
      </c>
      <c r="F4" s="48">
        <v>2</v>
      </c>
      <c r="G4" s="45" t="str">
        <f t="shared" si="1"/>
        <v>1-2</v>
      </c>
      <c r="H4" s="48">
        <v>2</v>
      </c>
      <c r="I4" s="49" t="s">
        <v>79</v>
      </c>
    </row>
    <row r="5" spans="1:9" ht="20.100000000000001" customHeight="1">
      <c r="A5" s="86"/>
      <c r="B5" s="47"/>
      <c r="C5" s="55"/>
      <c r="D5" s="5"/>
      <c r="E5" s="3">
        <f t="shared" si="0"/>
        <v>1</v>
      </c>
      <c r="F5" s="48">
        <v>3</v>
      </c>
      <c r="G5" s="45" t="str">
        <f t="shared" si="1"/>
        <v>1-3</v>
      </c>
      <c r="H5" s="48">
        <v>3</v>
      </c>
      <c r="I5" s="49" t="s">
        <v>80</v>
      </c>
    </row>
    <row r="6" spans="1:9" ht="20.100000000000001" customHeight="1">
      <c r="A6" s="86"/>
      <c r="B6" s="47"/>
      <c r="C6" s="55"/>
      <c r="D6" s="5"/>
      <c r="E6" s="3">
        <f t="shared" si="0"/>
        <v>1</v>
      </c>
      <c r="F6" s="48">
        <v>4</v>
      </c>
      <c r="G6" s="45" t="str">
        <f t="shared" si="1"/>
        <v>1-4</v>
      </c>
      <c r="H6" s="48">
        <v>4</v>
      </c>
      <c r="I6" s="49" t="s">
        <v>81</v>
      </c>
    </row>
    <row r="7" spans="1:9" ht="20.100000000000001" customHeight="1">
      <c r="A7" s="86"/>
      <c r="B7" s="47"/>
      <c r="C7" s="55"/>
      <c r="D7" s="5"/>
      <c r="E7" s="3">
        <f t="shared" si="0"/>
        <v>1</v>
      </c>
      <c r="F7" s="48">
        <v>5</v>
      </c>
      <c r="G7" s="45" t="str">
        <f t="shared" si="1"/>
        <v>1-5</v>
      </c>
      <c r="H7" s="48">
        <v>5</v>
      </c>
      <c r="I7" s="49" t="s">
        <v>82</v>
      </c>
    </row>
    <row r="8" spans="1:9" ht="20.100000000000001" customHeight="1">
      <c r="A8" s="86"/>
      <c r="B8" s="47"/>
      <c r="C8" s="55"/>
      <c r="D8" s="5"/>
      <c r="E8" s="3">
        <f t="shared" si="0"/>
        <v>1</v>
      </c>
      <c r="F8" s="48">
        <v>6</v>
      </c>
      <c r="G8" s="45" t="str">
        <f t="shared" si="1"/>
        <v>1-6</v>
      </c>
      <c r="H8" s="48">
        <v>2</v>
      </c>
      <c r="I8" s="49" t="s">
        <v>83</v>
      </c>
    </row>
    <row r="9" spans="1:9" ht="20.100000000000001" customHeight="1">
      <c r="A9" s="86"/>
      <c r="B9" s="47"/>
      <c r="C9" s="55"/>
      <c r="D9" s="5"/>
      <c r="E9" s="3">
        <f t="shared" si="0"/>
        <v>1</v>
      </c>
      <c r="F9" s="48">
        <v>7</v>
      </c>
      <c r="G9" s="45" t="str">
        <f t="shared" si="1"/>
        <v>1-7</v>
      </c>
      <c r="H9" s="48">
        <v>1</v>
      </c>
      <c r="I9" s="49" t="s">
        <v>84</v>
      </c>
    </row>
    <row r="10" spans="1:9" ht="20.100000000000001" customHeight="1">
      <c r="A10" s="86"/>
      <c r="B10" s="47"/>
      <c r="C10" s="55"/>
      <c r="D10" s="5"/>
      <c r="E10" s="3">
        <f t="shared" si="0"/>
        <v>1</v>
      </c>
      <c r="F10" s="48">
        <v>8</v>
      </c>
      <c r="G10" s="45" t="str">
        <f t="shared" si="1"/>
        <v>1-8</v>
      </c>
      <c r="H10" s="48">
        <v>1</v>
      </c>
      <c r="I10" s="49" t="s">
        <v>85</v>
      </c>
    </row>
    <row r="11" spans="1:9" ht="20.100000000000001" customHeight="1">
      <c r="A11" s="86"/>
      <c r="B11" s="47"/>
      <c r="C11" s="55"/>
      <c r="D11" s="5"/>
      <c r="E11" s="3">
        <f t="shared" si="0"/>
        <v>1</v>
      </c>
      <c r="F11" s="48">
        <v>9</v>
      </c>
      <c r="G11" s="45" t="str">
        <f t="shared" si="1"/>
        <v>1-9</v>
      </c>
      <c r="H11" s="48">
        <v>3</v>
      </c>
      <c r="I11" s="46" t="s">
        <v>78</v>
      </c>
    </row>
    <row r="12" spans="1:9" ht="20.100000000000001" customHeight="1">
      <c r="A12" s="86"/>
      <c r="B12" s="47"/>
      <c r="C12" s="55"/>
      <c r="D12" s="5"/>
      <c r="E12" s="3">
        <f t="shared" si="0"/>
        <v>1</v>
      </c>
      <c r="F12" s="48">
        <v>10</v>
      </c>
      <c r="G12" s="45" t="str">
        <f t="shared" si="1"/>
        <v>1-10</v>
      </c>
      <c r="H12" s="48">
        <v>1</v>
      </c>
      <c r="I12" s="49" t="s">
        <v>79</v>
      </c>
    </row>
    <row r="13" spans="1:9" ht="20.100000000000001" customHeight="1">
      <c r="A13" s="87"/>
      <c r="B13" s="47"/>
      <c r="C13" s="55"/>
      <c r="D13" s="5"/>
      <c r="E13" s="3">
        <f t="shared" si="0"/>
        <v>1</v>
      </c>
      <c r="F13" s="48">
        <v>11</v>
      </c>
      <c r="G13" s="45" t="str">
        <f t="shared" si="1"/>
        <v>1-11</v>
      </c>
      <c r="H13" s="48">
        <v>1</v>
      </c>
      <c r="I13" s="49" t="s">
        <v>80</v>
      </c>
    </row>
    <row r="14" spans="1:9" ht="43.9" customHeight="1">
      <c r="A14" s="88">
        <v>2</v>
      </c>
      <c r="B14" s="51" t="s">
        <v>87</v>
      </c>
      <c r="C14" s="56" t="s">
        <v>96</v>
      </c>
      <c r="D14" s="5">
        <v>17</v>
      </c>
      <c r="E14" s="3">
        <f t="shared" si="0"/>
        <v>2</v>
      </c>
      <c r="F14" s="48">
        <v>1</v>
      </c>
      <c r="G14" s="45" t="str">
        <f t="shared" si="1"/>
        <v>2-1</v>
      </c>
      <c r="H14" s="48">
        <v>2</v>
      </c>
      <c r="I14" s="49" t="s">
        <v>81</v>
      </c>
    </row>
    <row r="15" spans="1:9" ht="20.100000000000001" customHeight="1">
      <c r="A15" s="86"/>
      <c r="B15" s="47"/>
      <c r="C15" s="55"/>
      <c r="D15" s="5"/>
      <c r="E15" s="3">
        <f t="shared" si="0"/>
        <v>2</v>
      </c>
      <c r="F15" s="48">
        <v>2</v>
      </c>
      <c r="G15" s="45" t="str">
        <f t="shared" si="1"/>
        <v>2-2</v>
      </c>
      <c r="H15" s="48">
        <v>3</v>
      </c>
      <c r="I15" s="49" t="s">
        <v>82</v>
      </c>
    </row>
    <row r="16" spans="1:9" ht="20.100000000000001" customHeight="1">
      <c r="A16" s="86"/>
      <c r="B16" s="47"/>
      <c r="C16" s="55"/>
      <c r="D16" s="5"/>
      <c r="E16" s="3">
        <f t="shared" si="0"/>
        <v>2</v>
      </c>
      <c r="F16" s="48">
        <v>3</v>
      </c>
      <c r="G16" s="45" t="str">
        <f t="shared" si="1"/>
        <v>2-3</v>
      </c>
      <c r="H16" s="48">
        <v>4</v>
      </c>
      <c r="I16" s="49" t="s">
        <v>83</v>
      </c>
    </row>
    <row r="17" spans="1:1024" ht="20.100000000000001" customHeight="1">
      <c r="A17" s="86"/>
      <c r="B17" s="47"/>
      <c r="C17" s="55"/>
      <c r="D17" s="5"/>
      <c r="E17" s="3">
        <f t="shared" si="0"/>
        <v>2</v>
      </c>
      <c r="F17" s="48">
        <v>4</v>
      </c>
      <c r="G17" s="45" t="str">
        <f t="shared" si="1"/>
        <v>2-4</v>
      </c>
      <c r="H17" s="48">
        <v>5</v>
      </c>
      <c r="I17" s="49" t="s">
        <v>84</v>
      </c>
    </row>
    <row r="18" spans="1:1024" ht="20.100000000000001" customHeight="1">
      <c r="A18" s="86"/>
      <c r="B18" s="47"/>
      <c r="C18" s="55"/>
      <c r="D18" s="5"/>
      <c r="E18" s="3">
        <f t="shared" si="0"/>
        <v>2</v>
      </c>
      <c r="F18" s="48">
        <v>5</v>
      </c>
      <c r="G18" s="45" t="str">
        <f t="shared" si="1"/>
        <v>2-5</v>
      </c>
      <c r="H18" s="48">
        <v>2</v>
      </c>
      <c r="I18" s="49" t="s">
        <v>85</v>
      </c>
    </row>
    <row r="19" spans="1:1024" ht="20.100000000000001" customHeight="1">
      <c r="A19" s="87"/>
      <c r="B19" s="47"/>
      <c r="C19" s="55"/>
      <c r="D19" s="5"/>
      <c r="E19" s="3">
        <f t="shared" si="0"/>
        <v>2</v>
      </c>
      <c r="F19" s="48">
        <v>6</v>
      </c>
      <c r="G19" s="45" t="str">
        <f t="shared" si="1"/>
        <v>2-6</v>
      </c>
      <c r="H19" s="48">
        <v>1</v>
      </c>
      <c r="I19" s="46" t="s">
        <v>78</v>
      </c>
    </row>
    <row r="20" spans="1:1024" s="43" customFormat="1" ht="32.85" customHeight="1">
      <c r="A20" s="80">
        <v>3</v>
      </c>
      <c r="B20" s="52" t="s">
        <v>88</v>
      </c>
      <c r="C20" s="57" t="s">
        <v>97</v>
      </c>
      <c r="D20" s="5">
        <v>9</v>
      </c>
      <c r="E20" s="3">
        <f>IF(ISBLANK(A20),#REF!,A20)</f>
        <v>3</v>
      </c>
      <c r="F20" s="50">
        <v>1</v>
      </c>
      <c r="G20" s="45" t="str">
        <f t="shared" si="1"/>
        <v>3-1</v>
      </c>
      <c r="H20" s="48">
        <v>2</v>
      </c>
      <c r="I20" s="49" t="s">
        <v>79</v>
      </c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s="43" customFormat="1" ht="20.100000000000001" customHeight="1">
      <c r="A21" s="81"/>
      <c r="B21" s="47"/>
      <c r="C21" s="55"/>
      <c r="D21" s="5"/>
      <c r="E21" s="3">
        <f>IF(ISBLANK(A21),E20,A21)</f>
        <v>3</v>
      </c>
      <c r="F21" s="50">
        <v>2</v>
      </c>
      <c r="G21" s="45" t="str">
        <f t="shared" si="1"/>
        <v>3-2</v>
      </c>
      <c r="H21" s="48">
        <v>3</v>
      </c>
      <c r="I21" s="49" t="s">
        <v>80</v>
      </c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s="43" customFormat="1" ht="20.100000000000001" customHeight="1">
      <c r="A22" s="82"/>
      <c r="B22" s="47"/>
      <c r="C22" s="55"/>
      <c r="D22" s="5"/>
      <c r="E22" s="3">
        <f>IF(ISBLANK(A22),E21,A22)</f>
        <v>3</v>
      </c>
      <c r="F22" s="50">
        <v>3</v>
      </c>
      <c r="G22" s="45" t="str">
        <f t="shared" si="1"/>
        <v>3-3</v>
      </c>
      <c r="H22" s="48">
        <v>4</v>
      </c>
      <c r="I22" s="49" t="s">
        <v>81</v>
      </c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s="43" customFormat="1" ht="37.35" customHeight="1">
      <c r="A23" s="80">
        <v>4</v>
      </c>
      <c r="B23" s="52" t="s">
        <v>89</v>
      </c>
      <c r="C23" s="57" t="s">
        <v>98</v>
      </c>
      <c r="D23" s="5">
        <v>11</v>
      </c>
      <c r="E23" s="3">
        <f>IF(ISBLANK(A23),#REF!,A23)</f>
        <v>4</v>
      </c>
      <c r="F23" s="50">
        <v>1</v>
      </c>
      <c r="G23" s="45" t="str">
        <f t="shared" si="1"/>
        <v>4-1</v>
      </c>
      <c r="H23" s="48">
        <v>5</v>
      </c>
      <c r="I23" s="49" t="s">
        <v>82</v>
      </c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s="43" customFormat="1" ht="20.100000000000001" customHeight="1">
      <c r="A24" s="81"/>
      <c r="B24" s="47"/>
      <c r="C24" s="55"/>
      <c r="D24" s="5"/>
      <c r="E24" s="3">
        <f t="shared" ref="E24:E35" si="2">IF(ISBLANK(A24),E23,A24)</f>
        <v>4</v>
      </c>
      <c r="F24" s="50">
        <v>2</v>
      </c>
      <c r="G24" s="45" t="str">
        <f t="shared" si="1"/>
        <v>4-2</v>
      </c>
      <c r="H24" s="48">
        <v>2</v>
      </c>
      <c r="I24" s="49" t="s">
        <v>83</v>
      </c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s="43" customFormat="1" ht="20.100000000000001" customHeight="1">
      <c r="A25" s="81"/>
      <c r="B25" s="47"/>
      <c r="C25" s="55"/>
      <c r="D25" s="5"/>
      <c r="E25" s="3">
        <f t="shared" si="2"/>
        <v>4</v>
      </c>
      <c r="F25" s="50">
        <v>3</v>
      </c>
      <c r="G25" s="45" t="str">
        <f t="shared" si="1"/>
        <v>4-3</v>
      </c>
      <c r="H25" s="48">
        <v>1</v>
      </c>
      <c r="I25" s="49" t="s">
        <v>84</v>
      </c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s="43" customFormat="1" ht="20.100000000000001" customHeight="1">
      <c r="A26" s="82"/>
      <c r="B26" s="47"/>
      <c r="C26" s="55"/>
      <c r="D26" s="5"/>
      <c r="E26" s="3">
        <f t="shared" si="2"/>
        <v>4</v>
      </c>
      <c r="F26" s="50">
        <v>4</v>
      </c>
      <c r="G26" s="45" t="str">
        <f t="shared" si="1"/>
        <v>4-4</v>
      </c>
      <c r="H26" s="48">
        <v>3</v>
      </c>
      <c r="I26" s="49" t="s">
        <v>85</v>
      </c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s="43" customFormat="1" ht="32.1" customHeight="1">
      <c r="A27" s="80">
        <v>5</v>
      </c>
      <c r="B27" s="52" t="s">
        <v>90</v>
      </c>
      <c r="C27" s="57" t="s">
        <v>99</v>
      </c>
      <c r="D27" s="5">
        <v>27</v>
      </c>
      <c r="E27" s="3">
        <f t="shared" si="2"/>
        <v>5</v>
      </c>
      <c r="F27" s="50">
        <v>1</v>
      </c>
      <c r="G27" s="45" t="str">
        <f t="shared" si="1"/>
        <v>5-1</v>
      </c>
      <c r="H27" s="48">
        <v>4</v>
      </c>
      <c r="I27" s="46" t="s">
        <v>78</v>
      </c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s="43" customFormat="1" ht="20.100000000000001" customHeight="1">
      <c r="A28" s="81"/>
      <c r="B28" s="47"/>
      <c r="C28" s="55"/>
      <c r="D28" s="5"/>
      <c r="E28" s="3">
        <f t="shared" si="2"/>
        <v>5</v>
      </c>
      <c r="F28" s="50">
        <v>2</v>
      </c>
      <c r="G28" s="45" t="str">
        <f t="shared" si="1"/>
        <v>5-2</v>
      </c>
      <c r="H28" s="48">
        <v>5</v>
      </c>
      <c r="I28" s="49" t="s">
        <v>79</v>
      </c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s="43" customFormat="1" ht="20.100000000000001" customHeight="1">
      <c r="A29" s="81"/>
      <c r="B29" s="47"/>
      <c r="C29" s="55"/>
      <c r="D29" s="5"/>
      <c r="E29" s="3">
        <f t="shared" si="2"/>
        <v>5</v>
      </c>
      <c r="F29" s="50">
        <v>3</v>
      </c>
      <c r="G29" s="45" t="str">
        <f t="shared" si="1"/>
        <v>5-3</v>
      </c>
      <c r="H29" s="48">
        <v>2</v>
      </c>
      <c r="I29" s="49" t="s">
        <v>80</v>
      </c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s="43" customFormat="1" ht="20.100000000000001" customHeight="1">
      <c r="A30" s="81"/>
      <c r="B30" s="47"/>
      <c r="C30" s="55"/>
      <c r="D30" s="5"/>
      <c r="E30" s="3">
        <f t="shared" si="2"/>
        <v>5</v>
      </c>
      <c r="F30" s="50">
        <v>4</v>
      </c>
      <c r="G30" s="45" t="str">
        <f t="shared" si="1"/>
        <v>5-4</v>
      </c>
      <c r="H30" s="48">
        <v>1</v>
      </c>
      <c r="I30" s="49" t="s">
        <v>81</v>
      </c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s="43" customFormat="1" ht="20.100000000000001" customHeight="1">
      <c r="A31" s="81"/>
      <c r="B31" s="47"/>
      <c r="C31" s="55"/>
      <c r="D31" s="5"/>
      <c r="E31" s="3">
        <f t="shared" si="2"/>
        <v>5</v>
      </c>
      <c r="F31" s="50">
        <v>5</v>
      </c>
      <c r="G31" s="45" t="str">
        <f t="shared" si="1"/>
        <v>5-5</v>
      </c>
      <c r="H31" s="48">
        <v>3</v>
      </c>
      <c r="I31" s="49" t="s">
        <v>82</v>
      </c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s="43" customFormat="1" ht="20.100000000000001" customHeight="1">
      <c r="A32" s="81"/>
      <c r="B32" s="47"/>
      <c r="C32" s="55"/>
      <c r="D32" s="5"/>
      <c r="E32" s="3">
        <f t="shared" si="2"/>
        <v>5</v>
      </c>
      <c r="F32" s="50">
        <v>6</v>
      </c>
      <c r="G32" s="45" t="str">
        <f t="shared" si="1"/>
        <v>5-6</v>
      </c>
      <c r="H32" s="48">
        <v>4</v>
      </c>
      <c r="I32" s="49" t="s">
        <v>83</v>
      </c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s="43" customFormat="1" ht="20.100000000000001" customHeight="1">
      <c r="A33" s="81"/>
      <c r="B33" s="47"/>
      <c r="C33" s="55"/>
      <c r="D33" s="5"/>
      <c r="E33" s="3">
        <f t="shared" si="2"/>
        <v>5</v>
      </c>
      <c r="F33" s="50">
        <v>7</v>
      </c>
      <c r="G33" s="45" t="str">
        <f t="shared" si="1"/>
        <v>5-7</v>
      </c>
      <c r="H33" s="48">
        <v>5</v>
      </c>
      <c r="I33" s="49" t="s">
        <v>84</v>
      </c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s="43" customFormat="1" ht="20.100000000000001" customHeight="1">
      <c r="A34" s="81"/>
      <c r="B34" s="47"/>
      <c r="C34" s="55"/>
      <c r="D34" s="5"/>
      <c r="E34" s="3">
        <f t="shared" si="2"/>
        <v>5</v>
      </c>
      <c r="F34" s="50">
        <v>8</v>
      </c>
      <c r="G34" s="45" t="str">
        <f t="shared" si="1"/>
        <v>5-8</v>
      </c>
      <c r="H34" s="48">
        <v>2</v>
      </c>
      <c r="I34" s="49" t="s">
        <v>85</v>
      </c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s="43" customFormat="1" ht="20.100000000000001" customHeight="1">
      <c r="A35" s="82"/>
      <c r="B35" s="47"/>
      <c r="C35" s="55"/>
      <c r="D35" s="5"/>
      <c r="E35" s="3">
        <f t="shared" si="2"/>
        <v>5</v>
      </c>
      <c r="F35" s="50">
        <v>9</v>
      </c>
      <c r="G35" s="45" t="str">
        <f t="shared" si="1"/>
        <v>5-9</v>
      </c>
      <c r="H35" s="48">
        <v>1</v>
      </c>
      <c r="I35" s="49" t="s">
        <v>93</v>
      </c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>
      <c r="A36" s="80">
        <v>6</v>
      </c>
      <c r="B36" s="52" t="s">
        <v>100</v>
      </c>
    </row>
    <row r="37" spans="1:1024">
      <c r="A37" s="81"/>
      <c r="B37" s="47"/>
    </row>
    <row r="38" spans="1:1024">
      <c r="A38" s="81"/>
      <c r="B38" s="47"/>
    </row>
    <row r="39" spans="1:1024">
      <c r="A39" s="81"/>
      <c r="B39" s="47"/>
    </row>
    <row r="40" spans="1:1024">
      <c r="A40" s="81"/>
      <c r="B40" s="47"/>
    </row>
    <row r="41" spans="1:1024">
      <c r="A41" s="81"/>
      <c r="B41" s="47"/>
    </row>
    <row r="42" spans="1:1024">
      <c r="A42" s="81"/>
      <c r="B42" s="47"/>
    </row>
    <row r="43" spans="1:1024">
      <c r="A43" s="81"/>
      <c r="B43" s="47"/>
    </row>
    <row r="44" spans="1:1024">
      <c r="A44" s="82"/>
      <c r="B44" s="47"/>
    </row>
    <row r="45" spans="1:1024">
      <c r="A45" s="80">
        <v>7</v>
      </c>
      <c r="B45" s="52" t="s">
        <v>101</v>
      </c>
    </row>
    <row r="46" spans="1:1024">
      <c r="A46" s="81"/>
      <c r="B46" s="47"/>
    </row>
    <row r="47" spans="1:1024">
      <c r="A47" s="81"/>
      <c r="B47" s="47"/>
    </row>
    <row r="48" spans="1:1024">
      <c r="A48" s="81"/>
      <c r="B48" s="47"/>
    </row>
    <row r="49" spans="1:2">
      <c r="A49" s="81"/>
      <c r="B49" s="47"/>
    </row>
    <row r="50" spans="1:2">
      <c r="A50" s="81"/>
      <c r="B50" s="47"/>
    </row>
    <row r="51" spans="1:2">
      <c r="A51" s="81"/>
      <c r="B51" s="47"/>
    </row>
    <row r="52" spans="1:2">
      <c r="A52" s="81"/>
      <c r="B52" s="47"/>
    </row>
    <row r="53" spans="1:2">
      <c r="A53" s="82"/>
      <c r="B53" s="47"/>
    </row>
    <row r="54" spans="1:2">
      <c r="A54" s="80">
        <v>8</v>
      </c>
      <c r="B54" s="52" t="s">
        <v>102</v>
      </c>
    </row>
    <row r="55" spans="1:2">
      <c r="A55" s="81"/>
      <c r="B55" s="47"/>
    </row>
    <row r="56" spans="1:2">
      <c r="A56" s="81"/>
      <c r="B56" s="47"/>
    </row>
    <row r="57" spans="1:2">
      <c r="A57" s="81"/>
      <c r="B57" s="47"/>
    </row>
    <row r="58" spans="1:2">
      <c r="A58" s="81"/>
      <c r="B58" s="47"/>
    </row>
    <row r="59" spans="1:2">
      <c r="A59" s="81"/>
      <c r="B59" s="47"/>
    </row>
    <row r="60" spans="1:2">
      <c r="A60" s="81"/>
      <c r="B60" s="47"/>
    </row>
    <row r="61" spans="1:2">
      <c r="A61" s="81"/>
      <c r="B61" s="47"/>
    </row>
    <row r="62" spans="1:2">
      <c r="A62" s="82"/>
      <c r="B62" s="47"/>
    </row>
    <row r="63" spans="1:2">
      <c r="A63" s="80">
        <v>9</v>
      </c>
      <c r="B63" s="52" t="s">
        <v>103</v>
      </c>
    </row>
    <row r="64" spans="1:2">
      <c r="A64" s="81"/>
      <c r="B64" s="47"/>
    </row>
    <row r="65" spans="1:2">
      <c r="A65" s="81"/>
      <c r="B65" s="47"/>
    </row>
    <row r="66" spans="1:2">
      <c r="A66" s="81"/>
      <c r="B66" s="47"/>
    </row>
    <row r="67" spans="1:2">
      <c r="A67" s="81"/>
      <c r="B67" s="47"/>
    </row>
    <row r="68" spans="1:2">
      <c r="A68" s="81"/>
      <c r="B68" s="47"/>
    </row>
    <row r="69" spans="1:2">
      <c r="A69" s="81"/>
      <c r="B69" s="47"/>
    </row>
    <row r="70" spans="1:2">
      <c r="A70" s="81"/>
      <c r="B70" s="47"/>
    </row>
    <row r="71" spans="1:2">
      <c r="A71" s="82"/>
      <c r="B71" s="47"/>
    </row>
    <row r="72" spans="1:2">
      <c r="A72" s="80">
        <v>10</v>
      </c>
      <c r="B72" s="52" t="s">
        <v>104</v>
      </c>
    </row>
    <row r="73" spans="1:2">
      <c r="A73" s="81"/>
      <c r="B73" s="47"/>
    </row>
    <row r="74" spans="1:2">
      <c r="A74" s="81"/>
      <c r="B74" s="47"/>
    </row>
    <row r="75" spans="1:2">
      <c r="A75" s="81"/>
      <c r="B75" s="47"/>
    </row>
    <row r="76" spans="1:2">
      <c r="A76" s="81"/>
      <c r="B76" s="47"/>
    </row>
    <row r="77" spans="1:2">
      <c r="A77" s="81"/>
      <c r="B77" s="47"/>
    </row>
    <row r="78" spans="1:2">
      <c r="A78" s="81"/>
      <c r="B78" s="47"/>
    </row>
    <row r="79" spans="1:2">
      <c r="A79" s="81"/>
      <c r="B79" s="47"/>
    </row>
    <row r="80" spans="1:2">
      <c r="A80" s="82"/>
      <c r="B80" s="47"/>
    </row>
  </sheetData>
  <mergeCells count="19">
    <mergeCell ref="G1:G2"/>
    <mergeCell ref="H1:H2"/>
    <mergeCell ref="I1:I2"/>
    <mergeCell ref="A1:A2"/>
    <mergeCell ref="B1:B2"/>
    <mergeCell ref="D1:D2"/>
    <mergeCell ref="E1:E2"/>
    <mergeCell ref="F1:F2"/>
    <mergeCell ref="A54:A62"/>
    <mergeCell ref="A63:A71"/>
    <mergeCell ref="A72:A80"/>
    <mergeCell ref="C1:C2"/>
    <mergeCell ref="A3:A13"/>
    <mergeCell ref="A14:A19"/>
    <mergeCell ref="A20:A22"/>
    <mergeCell ref="A23:A26"/>
    <mergeCell ref="A27:A35"/>
    <mergeCell ref="A36:A44"/>
    <mergeCell ref="A45:A53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7"/>
  <sheetViews>
    <sheetView rightToLeft="1" topLeftCell="G13" zoomScale="70" zoomScaleNormal="70" workbookViewId="0">
      <selection activeCell="N16" sqref="N16:N22"/>
    </sheetView>
  </sheetViews>
  <sheetFormatPr baseColWidth="10" defaultRowHeight="15"/>
  <cols>
    <col min="1" max="1" width="27.7109375" style="8" customWidth="1"/>
    <col min="2" max="2" width="21.28515625" style="8" customWidth="1"/>
    <col min="3" max="3" width="16.28515625" style="8" customWidth="1"/>
    <col min="4" max="4" width="22.7109375" style="8" customWidth="1"/>
    <col min="5" max="5" width="18.5703125" style="8" customWidth="1"/>
    <col min="6" max="6" width="19.5703125" style="8" customWidth="1"/>
    <col min="7" max="7" width="21.140625" style="8" customWidth="1"/>
    <col min="8" max="8" width="43.7109375" style="8" customWidth="1"/>
    <col min="9" max="9" width="16.5703125" style="8" customWidth="1"/>
    <col min="10" max="10" width="14.85546875" style="8" customWidth="1"/>
    <col min="11" max="11" width="15.7109375" style="8" customWidth="1"/>
    <col min="12" max="12" width="21.7109375" style="8" customWidth="1"/>
    <col min="13" max="13" width="18" style="8" customWidth="1"/>
    <col min="14" max="14" width="67.7109375" style="8" customWidth="1"/>
    <col min="15" max="16384" width="11.42578125" style="8"/>
  </cols>
  <sheetData>
    <row r="1" spans="1:18" ht="39.75" customHeight="1" thickBot="1">
      <c r="A1" s="73"/>
      <c r="B1" s="95">
        <f>MAX(D3:D25)</f>
        <v>40932.375</v>
      </c>
      <c r="C1" s="96"/>
      <c r="D1" s="74" t="s">
        <v>108</v>
      </c>
      <c r="E1" s="94">
        <f>MIN(D3:D25)</f>
        <v>40910.375</v>
      </c>
      <c r="F1" s="95"/>
      <c r="G1" s="75" t="s">
        <v>109</v>
      </c>
      <c r="H1" s="73"/>
      <c r="J1" s="97"/>
      <c r="K1" s="97"/>
      <c r="L1" s="97"/>
      <c r="M1" s="97"/>
      <c r="N1" s="97"/>
    </row>
    <row r="2" spans="1:18" ht="54.75" customHeight="1">
      <c r="A2" s="67" t="s">
        <v>66</v>
      </c>
      <c r="B2" s="98" t="s">
        <v>106</v>
      </c>
      <c r="C2" s="99"/>
      <c r="D2" s="100"/>
      <c r="E2" s="98" t="s">
        <v>107</v>
      </c>
      <c r="F2" s="99"/>
      <c r="G2" s="100"/>
      <c r="H2" s="58" t="s">
        <v>5</v>
      </c>
      <c r="J2" s="76" t="s">
        <v>1</v>
      </c>
      <c r="K2" s="77" t="s">
        <v>2</v>
      </c>
      <c r="L2" s="77"/>
      <c r="M2" s="77" t="s">
        <v>65</v>
      </c>
      <c r="N2" s="78" t="s">
        <v>110</v>
      </c>
    </row>
    <row r="3" spans="1:18" ht="30" customHeight="1">
      <c r="A3" s="68" t="s">
        <v>67</v>
      </c>
      <c r="B3" s="60">
        <v>40910</v>
      </c>
      <c r="C3" s="38">
        <v>0.375</v>
      </c>
      <c r="D3" s="61">
        <f t="shared" ref="D3:D25" si="0">B3+C3</f>
        <v>40910.375</v>
      </c>
      <c r="E3" s="60">
        <v>40910</v>
      </c>
      <c r="F3" s="38">
        <v>0.625</v>
      </c>
      <c r="G3" s="61">
        <f t="shared" ref="G3:G25" si="1">E3+F3</f>
        <v>40910.625</v>
      </c>
      <c r="H3" s="59" t="s">
        <v>44</v>
      </c>
      <c r="J3" s="137">
        <v>40910</v>
      </c>
      <c r="K3" s="138">
        <v>0.33333333333333298</v>
      </c>
      <c r="L3" s="139">
        <f>J3+K3</f>
        <v>40910.333333333336</v>
      </c>
      <c r="M3" s="140" t="s">
        <v>112</v>
      </c>
      <c r="N3" s="141"/>
    </row>
    <row r="4" spans="1:18" ht="30" customHeight="1">
      <c r="A4" s="69" t="s">
        <v>68</v>
      </c>
      <c r="B4" s="60">
        <v>40910</v>
      </c>
      <c r="C4" s="38">
        <v>0.375</v>
      </c>
      <c r="D4" s="61">
        <f t="shared" si="0"/>
        <v>40910.375</v>
      </c>
      <c r="E4" s="60">
        <v>40910</v>
      </c>
      <c r="F4" s="41">
        <v>1.375</v>
      </c>
      <c r="G4" s="62">
        <f t="shared" si="1"/>
        <v>40911.375</v>
      </c>
      <c r="H4" s="59" t="s">
        <v>73</v>
      </c>
      <c r="J4" s="137">
        <v>40911</v>
      </c>
      <c r="K4" s="138">
        <v>0.375</v>
      </c>
      <c r="L4" s="139">
        <f t="shared" ref="L4:L11" si="2">J4+K4</f>
        <v>40911.375</v>
      </c>
      <c r="M4" s="140" t="s">
        <v>115</v>
      </c>
      <c r="N4" s="141"/>
    </row>
    <row r="5" spans="1:18" ht="30" customHeight="1">
      <c r="A5" s="69" t="s">
        <v>69</v>
      </c>
      <c r="B5" s="63">
        <v>40910</v>
      </c>
      <c r="C5" s="41">
        <v>0.375</v>
      </c>
      <c r="D5" s="61">
        <f t="shared" si="0"/>
        <v>40910.375</v>
      </c>
      <c r="E5" s="63">
        <v>40912</v>
      </c>
      <c r="F5" s="41">
        <v>2.375</v>
      </c>
      <c r="G5" s="62">
        <f t="shared" si="1"/>
        <v>40914.375</v>
      </c>
      <c r="H5" s="59" t="s">
        <v>74</v>
      </c>
      <c r="J5" s="137">
        <v>40912</v>
      </c>
      <c r="K5" s="138">
        <v>0.41666666666666602</v>
      </c>
      <c r="L5" s="139">
        <f t="shared" si="2"/>
        <v>40912.416666666664</v>
      </c>
      <c r="M5" s="140" t="s">
        <v>116</v>
      </c>
      <c r="N5" s="141"/>
    </row>
    <row r="6" spans="1:18" ht="30" customHeight="1">
      <c r="A6" s="69" t="s">
        <v>70</v>
      </c>
      <c r="B6" s="63">
        <v>40913</v>
      </c>
      <c r="C6" s="41">
        <v>1.375</v>
      </c>
      <c r="D6" s="61">
        <f t="shared" si="0"/>
        <v>40914.375</v>
      </c>
      <c r="E6" s="63">
        <v>40913</v>
      </c>
      <c r="F6" s="41">
        <v>3.375</v>
      </c>
      <c r="G6" s="62">
        <f t="shared" si="1"/>
        <v>40916.375</v>
      </c>
      <c r="H6" s="59" t="s">
        <v>73</v>
      </c>
      <c r="J6" s="137">
        <v>40913</v>
      </c>
      <c r="K6" s="138">
        <v>0.45833333333333298</v>
      </c>
      <c r="L6" s="139">
        <f t="shared" si="2"/>
        <v>40913.458333333336</v>
      </c>
      <c r="M6" s="140" t="s">
        <v>117</v>
      </c>
      <c r="N6" s="141"/>
    </row>
    <row r="7" spans="1:18" ht="30" customHeight="1">
      <c r="A7" s="69" t="s">
        <v>71</v>
      </c>
      <c r="B7" s="63">
        <v>40914</v>
      </c>
      <c r="C7" s="41">
        <v>2.375</v>
      </c>
      <c r="D7" s="61">
        <f t="shared" si="0"/>
        <v>40916.375</v>
      </c>
      <c r="E7" s="63">
        <v>40914</v>
      </c>
      <c r="F7" s="41">
        <v>4.375</v>
      </c>
      <c r="G7" s="62">
        <f t="shared" si="1"/>
        <v>40918.375</v>
      </c>
      <c r="H7" s="59" t="s">
        <v>74</v>
      </c>
      <c r="J7" s="137">
        <v>40914</v>
      </c>
      <c r="K7" s="138">
        <v>0.5</v>
      </c>
      <c r="L7" s="139">
        <f t="shared" si="2"/>
        <v>40914.5</v>
      </c>
      <c r="M7" s="140" t="s">
        <v>118</v>
      </c>
      <c r="N7" s="141"/>
    </row>
    <row r="8" spans="1:18" ht="30" customHeight="1">
      <c r="A8" s="69" t="s">
        <v>72</v>
      </c>
      <c r="B8" s="63">
        <v>40915</v>
      </c>
      <c r="C8" s="41">
        <v>3.375</v>
      </c>
      <c r="D8" s="61">
        <f t="shared" si="0"/>
        <v>40918.375</v>
      </c>
      <c r="E8" s="63">
        <v>40915</v>
      </c>
      <c r="F8" s="41">
        <v>5.375</v>
      </c>
      <c r="G8" s="62">
        <f t="shared" si="1"/>
        <v>40920.375</v>
      </c>
      <c r="H8" s="59" t="s">
        <v>73</v>
      </c>
      <c r="J8" s="137">
        <v>40915</v>
      </c>
      <c r="K8" s="138">
        <v>0.54166666666666596</v>
      </c>
      <c r="L8" s="139">
        <f t="shared" si="2"/>
        <v>40915.541666666664</v>
      </c>
      <c r="M8" s="140" t="s">
        <v>118</v>
      </c>
      <c r="N8" s="141"/>
    </row>
    <row r="9" spans="1:18" ht="30" customHeight="1">
      <c r="A9" s="69" t="s">
        <v>50</v>
      </c>
      <c r="B9" s="63">
        <v>40916</v>
      </c>
      <c r="C9" s="41">
        <v>4.375</v>
      </c>
      <c r="D9" s="61">
        <f t="shared" si="0"/>
        <v>40920.375</v>
      </c>
      <c r="E9" s="63">
        <v>40916</v>
      </c>
      <c r="F9" s="41">
        <v>6.375</v>
      </c>
      <c r="G9" s="62">
        <f t="shared" si="1"/>
        <v>40922.375</v>
      </c>
      <c r="H9" s="59" t="s">
        <v>74</v>
      </c>
      <c r="J9" s="137">
        <v>40916</v>
      </c>
      <c r="K9" s="138">
        <v>0.58333333333333304</v>
      </c>
      <c r="L9" s="139">
        <f t="shared" si="2"/>
        <v>40916.583333333336</v>
      </c>
      <c r="M9" s="140" t="s">
        <v>119</v>
      </c>
      <c r="N9" s="141"/>
    </row>
    <row r="10" spans="1:18" ht="30" customHeight="1">
      <c r="A10" s="69" t="s">
        <v>51</v>
      </c>
      <c r="B10" s="63">
        <v>40917</v>
      </c>
      <c r="C10" s="41">
        <v>5.375</v>
      </c>
      <c r="D10" s="61">
        <f t="shared" si="0"/>
        <v>40922.375</v>
      </c>
      <c r="E10" s="63">
        <v>40917</v>
      </c>
      <c r="F10" s="41">
        <v>7.375</v>
      </c>
      <c r="G10" s="62">
        <f t="shared" si="1"/>
        <v>40924.375</v>
      </c>
      <c r="H10" s="59" t="s">
        <v>44</v>
      </c>
      <c r="J10" s="137">
        <v>40917</v>
      </c>
      <c r="K10" s="138">
        <v>0.625</v>
      </c>
      <c r="L10" s="139">
        <f t="shared" si="2"/>
        <v>40917.625</v>
      </c>
      <c r="M10" s="140" t="s">
        <v>120</v>
      </c>
      <c r="N10" s="141"/>
      <c r="Q10" s="4"/>
      <c r="R10" s="4"/>
    </row>
    <row r="11" spans="1:18" ht="30" customHeight="1">
      <c r="A11" s="69" t="s">
        <v>51</v>
      </c>
      <c r="B11" s="63">
        <v>40917</v>
      </c>
      <c r="C11" s="41">
        <v>0.375</v>
      </c>
      <c r="D11" s="61">
        <f t="shared" si="0"/>
        <v>40917.375</v>
      </c>
      <c r="E11" s="63">
        <v>40918</v>
      </c>
      <c r="F11" s="41">
        <v>8.375</v>
      </c>
      <c r="G11" s="62">
        <f t="shared" si="1"/>
        <v>40926.375</v>
      </c>
      <c r="H11" s="59" t="s">
        <v>73</v>
      </c>
      <c r="J11" s="137">
        <v>40918</v>
      </c>
      <c r="K11" s="138">
        <v>0.66666666666666596</v>
      </c>
      <c r="L11" s="139">
        <f t="shared" si="2"/>
        <v>40918.666666666664</v>
      </c>
      <c r="M11" s="140" t="s">
        <v>121</v>
      </c>
      <c r="N11" s="141"/>
      <c r="Q11" s="39"/>
      <c r="R11" s="40"/>
    </row>
    <row r="12" spans="1:18" ht="30" customHeight="1">
      <c r="A12" s="69" t="s">
        <v>52</v>
      </c>
      <c r="B12" s="63">
        <v>40919</v>
      </c>
      <c r="C12" s="41">
        <v>0.375</v>
      </c>
      <c r="D12" s="61">
        <f t="shared" si="0"/>
        <v>40919.375</v>
      </c>
      <c r="E12" s="63">
        <v>40919</v>
      </c>
      <c r="F12" s="41">
        <v>9.375</v>
      </c>
      <c r="G12" s="62">
        <f t="shared" si="1"/>
        <v>40928.375</v>
      </c>
      <c r="H12" s="59" t="s">
        <v>44</v>
      </c>
    </row>
    <row r="13" spans="1:18" ht="30" customHeight="1">
      <c r="A13" s="69" t="s">
        <v>53</v>
      </c>
      <c r="B13" s="63">
        <v>40920</v>
      </c>
      <c r="C13" s="41">
        <v>0.375</v>
      </c>
      <c r="D13" s="62">
        <f t="shared" si="0"/>
        <v>40920.375</v>
      </c>
      <c r="E13" s="63">
        <v>40920</v>
      </c>
      <c r="F13" s="41">
        <v>10.375</v>
      </c>
      <c r="G13" s="62">
        <f t="shared" si="1"/>
        <v>40930.375</v>
      </c>
      <c r="H13" s="59" t="s">
        <v>73</v>
      </c>
      <c r="L13" s="42"/>
      <c r="M13" s="42"/>
    </row>
    <row r="14" spans="1:18" ht="30" customHeight="1">
      <c r="A14" s="69" t="s">
        <v>54</v>
      </c>
      <c r="B14" s="63">
        <v>40921</v>
      </c>
      <c r="C14" s="41">
        <v>9.375</v>
      </c>
      <c r="D14" s="62">
        <f t="shared" si="0"/>
        <v>40930.375</v>
      </c>
      <c r="E14" s="63">
        <v>40921</v>
      </c>
      <c r="F14" s="41">
        <v>11.375</v>
      </c>
      <c r="G14" s="62">
        <f t="shared" si="1"/>
        <v>40932.375</v>
      </c>
      <c r="H14" s="59" t="s">
        <v>74</v>
      </c>
    </row>
    <row r="15" spans="1:18" ht="30" customHeight="1">
      <c r="A15" s="69" t="s">
        <v>55</v>
      </c>
      <c r="B15" s="63">
        <v>40922</v>
      </c>
      <c r="C15" s="41">
        <v>0.375</v>
      </c>
      <c r="D15" s="62">
        <f t="shared" si="0"/>
        <v>40922.375</v>
      </c>
      <c r="E15" s="63">
        <v>40922</v>
      </c>
      <c r="F15" s="41">
        <v>12.375</v>
      </c>
      <c r="G15" s="62">
        <f t="shared" si="1"/>
        <v>40934.375</v>
      </c>
      <c r="H15" s="59" t="s">
        <v>73</v>
      </c>
    </row>
    <row r="16" spans="1:18" ht="30" customHeight="1">
      <c r="A16" s="69" t="s">
        <v>56</v>
      </c>
      <c r="B16" s="63">
        <v>40923</v>
      </c>
      <c r="C16" s="41">
        <v>0.375</v>
      </c>
      <c r="D16" s="62">
        <f t="shared" si="0"/>
        <v>40923.375</v>
      </c>
      <c r="E16" s="63">
        <v>40923</v>
      </c>
      <c r="F16" s="41">
        <v>13.375</v>
      </c>
      <c r="G16" s="62">
        <f t="shared" si="1"/>
        <v>40936.375</v>
      </c>
      <c r="H16" s="59" t="s">
        <v>74</v>
      </c>
      <c r="N16" s="135" t="s">
        <v>113</v>
      </c>
      <c r="O16" s="136" t="s">
        <v>114</v>
      </c>
      <c r="P16" s="136"/>
    </row>
    <row r="17" spans="1:16" ht="30" customHeight="1">
      <c r="A17" s="69" t="s">
        <v>57</v>
      </c>
      <c r="B17" s="63">
        <v>40924</v>
      </c>
      <c r="C17" s="41">
        <v>0.375</v>
      </c>
      <c r="D17" s="62">
        <f t="shared" si="0"/>
        <v>40924.375</v>
      </c>
      <c r="E17" s="63">
        <v>40924</v>
      </c>
      <c r="F17" s="41">
        <v>14.375</v>
      </c>
      <c r="G17" s="62">
        <f t="shared" si="1"/>
        <v>40938.375</v>
      </c>
      <c r="H17" s="59" t="s">
        <v>44</v>
      </c>
      <c r="N17" s="135"/>
      <c r="O17" s="136"/>
      <c r="P17" s="136"/>
    </row>
    <row r="18" spans="1:16" ht="30" customHeight="1">
      <c r="A18" s="69" t="s">
        <v>58</v>
      </c>
      <c r="B18" s="63">
        <v>40925</v>
      </c>
      <c r="C18" s="41">
        <v>0.375</v>
      </c>
      <c r="D18" s="62">
        <f t="shared" si="0"/>
        <v>40925.375</v>
      </c>
      <c r="E18" s="63">
        <v>40925</v>
      </c>
      <c r="F18" s="41">
        <v>15.375</v>
      </c>
      <c r="G18" s="62">
        <f t="shared" si="1"/>
        <v>40940.375</v>
      </c>
      <c r="H18" s="59" t="s">
        <v>73</v>
      </c>
      <c r="N18" s="135"/>
      <c r="O18" s="136"/>
      <c r="P18" s="136"/>
    </row>
    <row r="19" spans="1:16" ht="30" customHeight="1">
      <c r="A19" s="70" t="s">
        <v>59</v>
      </c>
      <c r="B19" s="63">
        <v>40926</v>
      </c>
      <c r="C19" s="41">
        <v>0.375</v>
      </c>
      <c r="D19" s="62">
        <f t="shared" si="0"/>
        <v>40926.375</v>
      </c>
      <c r="E19" s="63">
        <v>40926</v>
      </c>
      <c r="F19" s="41">
        <v>16.375</v>
      </c>
      <c r="G19" s="62">
        <f t="shared" si="1"/>
        <v>40942.375</v>
      </c>
      <c r="H19" s="59" t="s">
        <v>44</v>
      </c>
      <c r="N19" s="135"/>
      <c r="O19" s="136"/>
      <c r="P19" s="136"/>
    </row>
    <row r="20" spans="1:16" ht="30" customHeight="1">
      <c r="A20" s="69" t="s">
        <v>60</v>
      </c>
      <c r="B20" s="63">
        <v>40926</v>
      </c>
      <c r="C20" s="41">
        <v>0.375</v>
      </c>
      <c r="D20" s="62">
        <f t="shared" si="0"/>
        <v>40926.375</v>
      </c>
      <c r="E20" s="63">
        <v>40927</v>
      </c>
      <c r="F20" s="41">
        <v>17.375</v>
      </c>
      <c r="G20" s="62">
        <f t="shared" si="1"/>
        <v>40944.375</v>
      </c>
      <c r="H20" s="59" t="s">
        <v>74</v>
      </c>
      <c r="N20" s="135"/>
      <c r="O20" s="136"/>
      <c r="P20" s="136"/>
    </row>
    <row r="21" spans="1:16" ht="30" customHeight="1">
      <c r="A21" s="69" t="s">
        <v>61</v>
      </c>
      <c r="B21" s="63">
        <v>40928</v>
      </c>
      <c r="C21" s="41">
        <f>C20</f>
        <v>0.375</v>
      </c>
      <c r="D21" s="62">
        <f t="shared" si="0"/>
        <v>40928.375</v>
      </c>
      <c r="E21" s="63">
        <v>40928</v>
      </c>
      <c r="F21" s="41">
        <v>18.375</v>
      </c>
      <c r="G21" s="62">
        <f t="shared" si="1"/>
        <v>40946.375</v>
      </c>
      <c r="H21" s="59" t="s">
        <v>73</v>
      </c>
      <c r="N21" s="135"/>
      <c r="O21" s="136"/>
      <c r="P21" s="136"/>
    </row>
    <row r="22" spans="1:16" ht="30" customHeight="1">
      <c r="A22" s="69" t="s">
        <v>62</v>
      </c>
      <c r="B22" s="63">
        <v>40929</v>
      </c>
      <c r="C22" s="41">
        <f>C21</f>
        <v>0.375</v>
      </c>
      <c r="D22" s="62">
        <f t="shared" si="0"/>
        <v>40929.375</v>
      </c>
      <c r="E22" s="63">
        <v>40929</v>
      </c>
      <c r="F22" s="41">
        <v>19.375</v>
      </c>
      <c r="G22" s="62">
        <f t="shared" si="1"/>
        <v>40948.375</v>
      </c>
      <c r="H22" s="59" t="s">
        <v>74</v>
      </c>
      <c r="N22" s="135"/>
      <c r="O22" s="136"/>
      <c r="P22" s="136"/>
    </row>
    <row r="23" spans="1:16" ht="30" customHeight="1">
      <c r="A23" s="69" t="s">
        <v>63</v>
      </c>
      <c r="B23" s="63">
        <v>40930</v>
      </c>
      <c r="C23" s="41">
        <f>C22</f>
        <v>0.375</v>
      </c>
      <c r="D23" s="62">
        <f t="shared" si="0"/>
        <v>40930.375</v>
      </c>
      <c r="E23" s="63">
        <v>40930</v>
      </c>
      <c r="F23" s="41">
        <v>20.375</v>
      </c>
      <c r="G23" s="62">
        <f t="shared" si="1"/>
        <v>40950.375</v>
      </c>
      <c r="H23" s="59" t="s">
        <v>44</v>
      </c>
      <c r="L23" s="101"/>
      <c r="M23" s="101"/>
    </row>
    <row r="24" spans="1:16" ht="30" customHeight="1">
      <c r="A24" s="69" t="s">
        <v>64</v>
      </c>
      <c r="B24" s="63">
        <v>40931</v>
      </c>
      <c r="C24" s="41">
        <f>C23</f>
        <v>0.375</v>
      </c>
      <c r="D24" s="62">
        <f t="shared" si="0"/>
        <v>40931.375</v>
      </c>
      <c r="E24" s="63">
        <v>40931</v>
      </c>
      <c r="F24" s="41">
        <v>21.375</v>
      </c>
      <c r="G24" s="62">
        <f t="shared" si="1"/>
        <v>40952.375</v>
      </c>
      <c r="H24" s="59" t="s">
        <v>73</v>
      </c>
      <c r="L24" s="42"/>
      <c r="M24" s="42"/>
    </row>
    <row r="25" spans="1:16" ht="30" customHeight="1" thickBot="1">
      <c r="A25" s="71" t="s">
        <v>49</v>
      </c>
      <c r="B25" s="64">
        <v>40932</v>
      </c>
      <c r="C25" s="65">
        <v>0.375</v>
      </c>
      <c r="D25" s="66">
        <f t="shared" si="0"/>
        <v>40932.375</v>
      </c>
      <c r="E25" s="64">
        <v>40932</v>
      </c>
      <c r="F25" s="65">
        <v>22.375</v>
      </c>
      <c r="G25" s="66">
        <f t="shared" si="1"/>
        <v>40954.375</v>
      </c>
      <c r="H25" s="59" t="s">
        <v>44</v>
      </c>
    </row>
    <row r="26" spans="1:16" ht="37.5" customHeight="1" thickBot="1">
      <c r="B26" s="72"/>
      <c r="C26" s="72"/>
      <c r="D26" s="66"/>
    </row>
    <row r="27" spans="1:16" ht="16.5" thickBot="1">
      <c r="B27" s="72"/>
      <c r="C27" s="72"/>
      <c r="D27" s="66"/>
    </row>
  </sheetData>
  <mergeCells count="8">
    <mergeCell ref="L23:M23"/>
    <mergeCell ref="N16:N22"/>
    <mergeCell ref="O16:P22"/>
    <mergeCell ref="E1:F1"/>
    <mergeCell ref="B1:C1"/>
    <mergeCell ref="J1:N1"/>
    <mergeCell ref="B2:D2"/>
    <mergeCell ref="E2:G2"/>
  </mergeCells>
  <pageMargins left="0.78749999999999998" right="0.78749999999999998" top="1.05277777777778" bottom="1.05277777777778" header="0.78749999999999998" footer="0.78749999999999998"/>
  <pageSetup paperSize="9" firstPageNumber="0" orientation="portrait" r:id="rId1"/>
  <headerFooter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G59"/>
  <sheetViews>
    <sheetView rightToLeft="1" tabSelected="1" topLeftCell="K4" zoomScale="70" zoomScaleNormal="70" workbookViewId="0">
      <selection activeCell="V16" sqref="V16"/>
    </sheetView>
  </sheetViews>
  <sheetFormatPr baseColWidth="10" defaultRowHeight="15"/>
  <cols>
    <col min="1" max="1" width="16.85546875" style="43" customWidth="1"/>
    <col min="2" max="2" width="15.85546875" style="43" customWidth="1"/>
    <col min="3" max="4" width="16" style="43" customWidth="1"/>
    <col min="5" max="7" width="11.42578125" style="43"/>
    <col min="8" max="8" width="17.140625" style="43" customWidth="1"/>
    <col min="9" max="13" width="11.42578125" style="43"/>
    <col min="14" max="14" width="13.7109375" style="43" customWidth="1"/>
    <col min="15" max="18" width="11.42578125" style="43"/>
    <col min="19" max="19" width="27.28515625" style="43" customWidth="1"/>
    <col min="20" max="20" width="16.5703125" style="43" customWidth="1"/>
    <col min="21" max="21" width="17.7109375" style="43" customWidth="1"/>
    <col min="22" max="22" width="29.140625" style="43" customWidth="1"/>
    <col min="23" max="23" width="35.140625" style="43" customWidth="1"/>
    <col min="24" max="24" width="18.5703125" style="43" customWidth="1"/>
    <col min="25" max="16384" width="11.42578125" style="43"/>
  </cols>
  <sheetData>
    <row r="1" spans="1:33" ht="26.25">
      <c r="A1" s="107">
        <v>40777</v>
      </c>
      <c r="B1" s="108"/>
      <c r="G1" s="4"/>
      <c r="S1" s="4"/>
      <c r="T1" s="4"/>
      <c r="U1" s="9"/>
    </row>
    <row r="2" spans="1:33" ht="15.75">
      <c r="G2" s="4"/>
      <c r="S2" s="4"/>
      <c r="T2" s="4"/>
      <c r="U2" s="9"/>
    </row>
    <row r="3" spans="1:33" ht="15.75">
      <c r="G3" s="4"/>
      <c r="S3" s="4" t="b">
        <v>1</v>
      </c>
      <c r="T3" s="4"/>
      <c r="U3" s="9" t="e">
        <v>#REF!</v>
      </c>
    </row>
    <row r="4" spans="1:33">
      <c r="H4" s="37">
        <v>1</v>
      </c>
      <c r="I4" s="37">
        <v>2</v>
      </c>
      <c r="J4" s="37">
        <v>3</v>
      </c>
      <c r="K4" s="37">
        <v>4</v>
      </c>
      <c r="L4" s="37">
        <v>5</v>
      </c>
      <c r="M4" s="37">
        <v>6</v>
      </c>
      <c r="N4" s="37">
        <v>7</v>
      </c>
      <c r="O4" s="37">
        <v>8</v>
      </c>
      <c r="P4" s="37">
        <v>9</v>
      </c>
      <c r="Q4" s="37">
        <v>10</v>
      </c>
      <c r="R4" s="37">
        <v>11</v>
      </c>
      <c r="S4" s="37">
        <v>12</v>
      </c>
      <c r="T4" s="37">
        <v>13</v>
      </c>
      <c r="U4" s="37">
        <v>14</v>
      </c>
      <c r="V4" s="4" t="b">
        <f>ISBLANK(X4)</f>
        <v>1</v>
      </c>
      <c r="W4" s="4"/>
    </row>
    <row r="5" spans="1:33" ht="47.25" customHeight="1">
      <c r="A5" s="97"/>
      <c r="B5" s="10" t="s">
        <v>3</v>
      </c>
      <c r="C5" s="11"/>
      <c r="D5" s="11"/>
      <c r="E5" s="12"/>
      <c r="F5" s="13"/>
      <c r="G5" s="13"/>
      <c r="H5" s="13"/>
      <c r="I5" s="105" t="s">
        <v>4</v>
      </c>
      <c r="J5" s="115" t="s">
        <v>28</v>
      </c>
      <c r="K5" s="115"/>
      <c r="L5" s="115"/>
      <c r="M5" s="115"/>
      <c r="N5" s="115"/>
      <c r="O5" s="115"/>
      <c r="P5" s="115"/>
      <c r="Q5" s="115"/>
      <c r="R5" s="115"/>
      <c r="S5" s="36" t="s">
        <v>29</v>
      </c>
      <c r="T5" s="36" t="s">
        <v>30</v>
      </c>
      <c r="U5" s="36" t="s">
        <v>31</v>
      </c>
      <c r="V5" s="116" t="s">
        <v>5</v>
      </c>
      <c r="W5" s="116"/>
      <c r="X5" s="36" t="s">
        <v>32</v>
      </c>
      <c r="Y5" s="36"/>
      <c r="Z5" s="36"/>
      <c r="AA5" s="36"/>
      <c r="AB5" s="36"/>
      <c r="AC5" s="36"/>
      <c r="AD5" s="36"/>
      <c r="AE5" s="36"/>
      <c r="AF5" s="36"/>
      <c r="AG5" s="36"/>
    </row>
    <row r="6" spans="1:33" ht="35.25" thickBot="1">
      <c r="A6" s="97"/>
      <c r="B6" s="10"/>
      <c r="C6" s="11"/>
      <c r="D6" s="11"/>
      <c r="E6" s="12"/>
      <c r="F6" s="13"/>
      <c r="G6" s="13"/>
      <c r="H6" s="13"/>
      <c r="I6" s="106"/>
      <c r="J6" s="79" t="s">
        <v>111</v>
      </c>
      <c r="K6" s="102" t="s">
        <v>6</v>
      </c>
      <c r="L6" s="102"/>
      <c r="M6" s="102"/>
      <c r="N6" s="103" t="s">
        <v>7</v>
      </c>
      <c r="O6" s="104"/>
      <c r="P6" s="102" t="s">
        <v>6</v>
      </c>
      <c r="Q6" s="102"/>
      <c r="R6" s="102"/>
      <c r="S6" s="36"/>
      <c r="T6" s="36"/>
      <c r="U6" s="36"/>
      <c r="V6" s="36" t="s">
        <v>33</v>
      </c>
      <c r="W6" s="36" t="s">
        <v>44</v>
      </c>
      <c r="X6" s="36"/>
      <c r="Y6" s="36"/>
      <c r="Z6" s="36"/>
      <c r="AA6" s="36"/>
      <c r="AB6" s="36"/>
      <c r="AC6" s="36"/>
      <c r="AD6" s="36"/>
      <c r="AE6" s="36"/>
      <c r="AF6" s="36"/>
      <c r="AG6" s="36"/>
    </row>
    <row r="7" spans="1:33" ht="26.25">
      <c r="A7" s="142">
        <v>1</v>
      </c>
      <c r="B7" s="112">
        <f>A1</f>
        <v>40777</v>
      </c>
      <c r="C7" s="109" t="str">
        <f>CHOOSE(WEEKDAY(B7),"الأحد","الإثنين","الثلاثاء","الإربعاء","الخميس","الجمعة","السبت")</f>
        <v>الإثنين</v>
      </c>
      <c r="D7" s="30">
        <f>B7</f>
        <v>40777</v>
      </c>
      <c r="E7" s="14">
        <v>0.33333333333333298</v>
      </c>
      <c r="F7" s="15">
        <v>0.36805555555555503</v>
      </c>
      <c r="G7" s="15"/>
      <c r="H7" s="16">
        <f>B7+F7</f>
        <v>40777.368055555555</v>
      </c>
      <c r="I7" s="17" t="str">
        <f>IF(ISERROR(VLOOKUP(B7,#REF!,2,0)),"",(VLOOKUP(B7,#REF!,2,0)))</f>
        <v/>
      </c>
      <c r="J7" s="37">
        <v>1</v>
      </c>
      <c r="K7" s="37">
        <f>COUNTIF(class1!$J$7:J7,J7)</f>
        <v>1</v>
      </c>
      <c r="L7" s="37" t="s">
        <v>0</v>
      </c>
      <c r="M7" s="37">
        <f>VLOOKUP(J7,M!$A$3:$I$35,4,0)</f>
        <v>24</v>
      </c>
      <c r="N7" s="37">
        <v>1</v>
      </c>
      <c r="O7" s="37" t="str">
        <f t="shared" ref="O7" si="0">CONCATENATE(J7,"-",N7)</f>
        <v>1-1</v>
      </c>
      <c r="P7" s="37">
        <f>COUNTIF(class1!O$7:$O7,O7)</f>
        <v>1</v>
      </c>
      <c r="Q7" s="37" t="s">
        <v>0</v>
      </c>
      <c r="R7" s="37">
        <f>VLOOKUP(O7,M!G3:I36,2,0)</f>
        <v>1</v>
      </c>
      <c r="S7" s="4"/>
      <c r="T7" s="33" t="str">
        <f>VLOOKUP(J7,M!$A$3:$I$35,2,0)</f>
        <v>Matiere 1</v>
      </c>
      <c r="U7" s="34" t="str">
        <f>VLOOKUP(J7,M!$A$3:$I$35,3,0)</f>
        <v>aabb</v>
      </c>
      <c r="V7" s="147" t="s">
        <v>123</v>
      </c>
      <c r="W7" s="150" t="s">
        <v>122</v>
      </c>
    </row>
    <row r="8" spans="1:33" ht="26.25">
      <c r="A8" s="142"/>
      <c r="B8" s="113"/>
      <c r="C8" s="110"/>
      <c r="D8" s="31">
        <f>B7</f>
        <v>40777</v>
      </c>
      <c r="E8" s="14">
        <v>0.375</v>
      </c>
      <c r="F8" s="15">
        <v>0.40972222222222199</v>
      </c>
      <c r="G8" s="15"/>
      <c r="H8" s="16">
        <f t="shared" ref="H8:H13" si="1">H7+F8-F7</f>
        <v>40777.409722222219</v>
      </c>
      <c r="I8" s="17" t="str">
        <f>IF(ISERROR(VLOOKUP(B8,#REF!,2,0)),"",(VLOOKUP(B8,#REF!,2,0)))</f>
        <v/>
      </c>
      <c r="J8" s="37">
        <v>1</v>
      </c>
      <c r="K8" s="37">
        <f>COUNTIF(class1!$J$7:J8,J8)</f>
        <v>2</v>
      </c>
      <c r="L8" s="37" t="s">
        <v>0</v>
      </c>
      <c r="M8" s="37">
        <f>VLOOKUP(J8,M!$A$3:$I$35,4,0)</f>
        <v>24</v>
      </c>
      <c r="N8" s="37">
        <v>2</v>
      </c>
      <c r="O8" s="37" t="str">
        <f t="shared" ref="O8:O46" si="2">CONCATENATE(J8,"-",N8)</f>
        <v>1-2</v>
      </c>
      <c r="P8" s="37">
        <f>COUNTIF(class1!O$7:$O8,O8)</f>
        <v>1</v>
      </c>
      <c r="Q8" s="37" t="s">
        <v>0</v>
      </c>
      <c r="R8" s="37">
        <f>VLOOKUP(O8,M!G4:I37,2,0)</f>
        <v>2</v>
      </c>
      <c r="S8" s="4"/>
      <c r="T8" s="33" t="str">
        <f>VLOOKUP(J8,M!$A$3:$I$35,2,0)</f>
        <v>Matiere 1</v>
      </c>
      <c r="U8" s="34" t="str">
        <f>VLOOKUP(J8,M!$A$3:$I$35,3,0)</f>
        <v>aabb</v>
      </c>
      <c r="V8" s="148"/>
      <c r="W8" s="151"/>
    </row>
    <row r="9" spans="1:33" ht="26.25">
      <c r="A9" s="142"/>
      <c r="B9" s="113"/>
      <c r="C9" s="110"/>
      <c r="D9" s="31">
        <f>B7</f>
        <v>40777</v>
      </c>
      <c r="E9" s="14">
        <v>0.42361111111111099</v>
      </c>
      <c r="F9" s="15">
        <v>0.45833333333333298</v>
      </c>
      <c r="G9" s="15"/>
      <c r="H9" s="16">
        <f t="shared" si="1"/>
        <v>40777.458333333336</v>
      </c>
      <c r="I9" s="17" t="str">
        <f>IF(ISERROR(VLOOKUP(B9,#REF!,2,0)),"",(VLOOKUP(B9,#REF!,2,0)))</f>
        <v/>
      </c>
      <c r="J9" s="37">
        <v>2</v>
      </c>
      <c r="K9" s="37">
        <f>COUNTIF(class1!$J$7:J9,J9)</f>
        <v>1</v>
      </c>
      <c r="L9" s="37" t="s">
        <v>0</v>
      </c>
      <c r="M9" s="37">
        <f>VLOOKUP(J9,M!$A$3:$I$35,4,0)</f>
        <v>17</v>
      </c>
      <c r="N9" s="37">
        <v>2</v>
      </c>
      <c r="O9" s="37" t="str">
        <f t="shared" si="2"/>
        <v>2-2</v>
      </c>
      <c r="P9" s="37">
        <f>COUNTIF(class1!O$7:$O9,O9)</f>
        <v>1</v>
      </c>
      <c r="Q9" s="37" t="s">
        <v>0</v>
      </c>
      <c r="R9" s="37">
        <f>VLOOKUP(O9,M!G5:I38,2,0)</f>
        <v>3</v>
      </c>
      <c r="S9" s="4"/>
      <c r="T9" s="33" t="str">
        <f>VLOOKUP(J9,M!$A$3:$I$35,2,0)</f>
        <v>Matiere 2</v>
      </c>
      <c r="U9" s="34" t="str">
        <f>VLOOKUP(J9,M!$A$3:$I$35,3,0)</f>
        <v>zerrrr</v>
      </c>
      <c r="V9" s="148"/>
      <c r="W9" s="151"/>
    </row>
    <row r="10" spans="1:33" ht="26.25">
      <c r="A10" s="142"/>
      <c r="B10" s="113"/>
      <c r="C10" s="110"/>
      <c r="D10" s="31">
        <f>B7</f>
        <v>40777</v>
      </c>
      <c r="E10" s="14">
        <v>0.46527777777777801</v>
      </c>
      <c r="F10" s="15">
        <v>0.5</v>
      </c>
      <c r="G10" s="15"/>
      <c r="H10" s="16">
        <f t="shared" si="1"/>
        <v>40777.5</v>
      </c>
      <c r="I10" s="17" t="str">
        <f>IF(ISERROR(VLOOKUP(B10,#REF!,2,0)),"",(VLOOKUP(B10,#REF!,2,0)))</f>
        <v/>
      </c>
      <c r="J10" s="37">
        <v>2</v>
      </c>
      <c r="K10" s="37">
        <f>COUNTIF(class1!$J$7:J10,J10)</f>
        <v>2</v>
      </c>
      <c r="L10" s="37" t="s">
        <v>0</v>
      </c>
      <c r="M10" s="37">
        <f>VLOOKUP(J10,M!$A$3:$I$35,4,0)</f>
        <v>17</v>
      </c>
      <c r="N10" s="37">
        <v>2</v>
      </c>
      <c r="O10" s="37" t="str">
        <f t="shared" si="2"/>
        <v>2-2</v>
      </c>
      <c r="P10" s="37">
        <f>COUNTIF(class1!O$7:$O10,O10)</f>
        <v>2</v>
      </c>
      <c r="Q10" s="37" t="s">
        <v>0</v>
      </c>
      <c r="R10" s="37">
        <f>VLOOKUP(O10,M!G6:I39,2,0)</f>
        <v>3</v>
      </c>
      <c r="S10" s="4"/>
      <c r="T10" s="33" t="str">
        <f>VLOOKUP(J10,M!$A$3:$I$35,2,0)</f>
        <v>Matiere 2</v>
      </c>
      <c r="U10" s="34" t="str">
        <f>VLOOKUP(J10,M!$A$3:$I$35,3,0)</f>
        <v>zerrrr</v>
      </c>
      <c r="V10" s="148"/>
      <c r="W10" s="151"/>
    </row>
    <row r="11" spans="1:33" ht="26.25">
      <c r="A11" s="142"/>
      <c r="B11" s="113"/>
      <c r="C11" s="110"/>
      <c r="D11" s="31">
        <f>B7</f>
        <v>40777</v>
      </c>
      <c r="E11" s="14">
        <v>0.58333333333333304</v>
      </c>
      <c r="F11" s="15">
        <v>0.61805555555555602</v>
      </c>
      <c r="G11" s="15"/>
      <c r="H11" s="16">
        <f t="shared" si="1"/>
        <v>40777.618055555555</v>
      </c>
      <c r="I11" s="17" t="str">
        <f>IF(ISERROR(VLOOKUP(B11,#REF!,2,0)),"",(VLOOKUP(B11,#REF!,2,0)))</f>
        <v/>
      </c>
      <c r="J11" s="37">
        <v>4</v>
      </c>
      <c r="K11" s="37">
        <f>COUNTIF(class1!$J$7:J11,J11)</f>
        <v>1</v>
      </c>
      <c r="L11" s="37" t="s">
        <v>0</v>
      </c>
      <c r="M11" s="37">
        <f>VLOOKUP(J11,M!$A$3:$I$35,4,0)</f>
        <v>11</v>
      </c>
      <c r="N11" s="37">
        <v>2</v>
      </c>
      <c r="O11" s="37" t="str">
        <f t="shared" si="2"/>
        <v>4-2</v>
      </c>
      <c r="P11" s="37">
        <f>COUNTIF(class1!O$7:$O11,O11)</f>
        <v>1</v>
      </c>
      <c r="Q11" s="37" t="s">
        <v>0</v>
      </c>
      <c r="R11" s="37">
        <f>VLOOKUP(O11,M!G7:I40,2,0)</f>
        <v>2</v>
      </c>
      <c r="S11" s="4"/>
      <c r="T11" s="33" t="str">
        <f>VLOOKUP(J11,M!$A$3:$I$35,2,0)</f>
        <v>matiere 4</v>
      </c>
      <c r="U11" s="34" t="str">
        <f>VLOOKUP(J11,M!$A$3:$I$35,3,0)</f>
        <v>kjhkjhkjh</v>
      </c>
      <c r="V11" s="148"/>
      <c r="W11" s="151"/>
    </row>
    <row r="12" spans="1:33" ht="26.25">
      <c r="A12" s="142"/>
      <c r="B12" s="113"/>
      <c r="C12" s="110"/>
      <c r="D12" s="31">
        <f>B7</f>
        <v>40777</v>
      </c>
      <c r="E12" s="14">
        <v>0.625</v>
      </c>
      <c r="F12" s="15">
        <v>0.65972222222222199</v>
      </c>
      <c r="G12" s="15"/>
      <c r="H12" s="16">
        <f t="shared" si="1"/>
        <v>40777.659722222219</v>
      </c>
      <c r="I12" s="17" t="str">
        <f>IF(ISERROR(VLOOKUP(B12,#REF!,2,0)),"",(VLOOKUP(B12,#REF!,2,0)))</f>
        <v/>
      </c>
      <c r="J12" s="37">
        <v>4</v>
      </c>
      <c r="K12" s="37">
        <f>COUNTIF(class1!$J$7:J12,J12)</f>
        <v>2</v>
      </c>
      <c r="L12" s="37" t="s">
        <v>0</v>
      </c>
      <c r="M12" s="37">
        <f>VLOOKUP(J12,M!$A$3:$I$35,4,0)</f>
        <v>11</v>
      </c>
      <c r="N12" s="37">
        <v>2</v>
      </c>
      <c r="O12" s="37" t="str">
        <f t="shared" si="2"/>
        <v>4-2</v>
      </c>
      <c r="P12" s="37">
        <f>COUNTIF(class1!O$7:$O12,O12)</f>
        <v>2</v>
      </c>
      <c r="Q12" s="37" t="s">
        <v>0</v>
      </c>
      <c r="R12" s="37">
        <f>VLOOKUP(O12,M!G8:I41,2,0)</f>
        <v>2</v>
      </c>
      <c r="S12" s="4"/>
      <c r="T12" s="33" t="str">
        <f>VLOOKUP(J12,M!$A$3:$I$35,2,0)</f>
        <v>matiere 4</v>
      </c>
      <c r="U12" s="34" t="str">
        <f>VLOOKUP(J12,M!$A$3:$I$35,3,0)</f>
        <v>kjhkjhkjh</v>
      </c>
      <c r="V12" s="148"/>
      <c r="W12" s="151"/>
    </row>
    <row r="13" spans="1:33" ht="26.25">
      <c r="A13" s="142"/>
      <c r="B13" s="114"/>
      <c r="C13" s="111"/>
      <c r="D13" s="32">
        <f>B7</f>
        <v>40777</v>
      </c>
      <c r="E13" s="14">
        <v>0.67361111111111105</v>
      </c>
      <c r="F13" s="15">
        <v>0.70833333333333304</v>
      </c>
      <c r="G13" s="15"/>
      <c r="H13" s="16">
        <f t="shared" si="1"/>
        <v>40777.708333333336</v>
      </c>
      <c r="I13" s="17" t="str">
        <f>IF(ISERROR(VLOOKUP(B13,#REF!,2,0)),"",(VLOOKUP(B13,#REF!,2,0)))</f>
        <v/>
      </c>
      <c r="J13" s="37">
        <v>5</v>
      </c>
      <c r="K13" s="37">
        <f>COUNTIF(class1!$J$7:J13,J13)</f>
        <v>1</v>
      </c>
      <c r="L13" s="37" t="s">
        <v>0</v>
      </c>
      <c r="M13" s="37">
        <f>VLOOKUP(J13,M!$A$3:$I$35,4,0)</f>
        <v>27</v>
      </c>
      <c r="N13" s="37">
        <v>2</v>
      </c>
      <c r="O13" s="37" t="str">
        <f t="shared" si="2"/>
        <v>5-2</v>
      </c>
      <c r="P13" s="37">
        <f>COUNTIF(class1!O$7:$O13,O13)</f>
        <v>1</v>
      </c>
      <c r="Q13" s="37" t="s">
        <v>0</v>
      </c>
      <c r="R13" s="37">
        <f>VLOOKUP(O13,M!G9:I42,2,0)</f>
        <v>5</v>
      </c>
      <c r="S13" s="4"/>
      <c r="T13" s="33" t="str">
        <f>VLOOKUP(J13,M!$A$3:$I$35,2,0)</f>
        <v>matiere 6</v>
      </c>
      <c r="U13" s="34" t="str">
        <f>VLOOKUP(J13,M!$A$3:$I$35,3,0)</f>
        <v>hjkhkhk</v>
      </c>
      <c r="V13" s="148"/>
      <c r="W13" s="151"/>
    </row>
    <row r="14" spans="1:33" ht="27" thickBot="1">
      <c r="A14" s="142">
        <v>2</v>
      </c>
      <c r="B14" s="112">
        <f>B7+1</f>
        <v>40778</v>
      </c>
      <c r="C14" s="109" t="str">
        <f t="shared" ref="C14" si="3">CHOOSE(WEEKDAY(B14),"الأحد","الإثنين","الثلاثاء","الإربعاء","الخميس","الجمعة","السبت")</f>
        <v>الثلاثاء</v>
      </c>
      <c r="D14" s="30">
        <f>B14</f>
        <v>40778</v>
      </c>
      <c r="E14" s="14">
        <v>0.33333333333333298</v>
      </c>
      <c r="F14" s="15">
        <v>0.36805555555555503</v>
      </c>
      <c r="G14" s="15"/>
      <c r="H14" s="16">
        <f>IF(ISBLANK(B14),H12+F13-F12,B14+F14)</f>
        <v>40778.368055555555</v>
      </c>
      <c r="I14" s="17" t="str">
        <f>IF(ISERROR(VLOOKUP(B14,#REF!,2,0)),"",(VLOOKUP(B14,#REF!,2,0)))</f>
        <v/>
      </c>
      <c r="J14" s="37">
        <v>5</v>
      </c>
      <c r="K14" s="37">
        <f>COUNTIF(class1!$J$7:J14,J14)</f>
        <v>2</v>
      </c>
      <c r="L14" s="37" t="s">
        <v>0</v>
      </c>
      <c r="M14" s="37">
        <f>VLOOKUP(J14,M!$A$3:$I$35,4,0)</f>
        <v>27</v>
      </c>
      <c r="N14" s="37">
        <v>8</v>
      </c>
      <c r="O14" s="37" t="str">
        <f t="shared" si="2"/>
        <v>5-8</v>
      </c>
      <c r="P14" s="37">
        <f>COUNTIF(class1!O$7:$O14,O14)</f>
        <v>1</v>
      </c>
      <c r="Q14" s="37" t="s">
        <v>0</v>
      </c>
      <c r="R14" s="37">
        <f>VLOOKUP(O14,M!G10:I43,2,0)</f>
        <v>2</v>
      </c>
      <c r="S14" s="4"/>
      <c r="T14" s="33" t="str">
        <f>VLOOKUP(J14,M!$A$3:$I$35,2,0)</f>
        <v>matiere 6</v>
      </c>
      <c r="U14" s="34" t="str">
        <f>VLOOKUP(J14,M!$A$3:$I$35,3,0)</f>
        <v>hjkhkhk</v>
      </c>
      <c r="V14" s="149"/>
      <c r="W14" s="152"/>
    </row>
    <row r="15" spans="1:33" ht="26.25">
      <c r="A15" s="142"/>
      <c r="B15" s="113"/>
      <c r="C15" s="110"/>
      <c r="D15" s="31">
        <f>B14</f>
        <v>40778</v>
      </c>
      <c r="E15" s="14">
        <v>0.375</v>
      </c>
      <c r="F15" s="15">
        <v>0.40972222222222199</v>
      </c>
      <c r="G15" s="15"/>
      <c r="H15" s="16">
        <f t="shared" ref="H15:H20" si="4">H14+F15-F14</f>
        <v>40778.409722222219</v>
      </c>
      <c r="I15" s="17" t="str">
        <f>IF(ISERROR(VLOOKUP(B15,#REF!,2,0)),"",(VLOOKUP(B15,#REF!,2,0)))</f>
        <v/>
      </c>
      <c r="J15" s="37">
        <v>3</v>
      </c>
      <c r="K15" s="37">
        <f>COUNTIF(class1!$J$7:J15,J15)</f>
        <v>1</v>
      </c>
      <c r="L15" s="37" t="s">
        <v>0</v>
      </c>
      <c r="M15" s="37">
        <f>VLOOKUP(J15,M!$A$3:$I$35,4,0)</f>
        <v>9</v>
      </c>
      <c r="N15" s="37">
        <v>9</v>
      </c>
      <c r="O15" s="37" t="str">
        <f t="shared" si="2"/>
        <v>3-9</v>
      </c>
      <c r="P15" s="37">
        <f>COUNTIF(class1!O$7:$O15,O15)</f>
        <v>1</v>
      </c>
      <c r="Q15" s="37" t="s">
        <v>0</v>
      </c>
      <c r="R15" s="37" t="e">
        <f>VLOOKUP(O15,M!G11:I44,2,0)</f>
        <v>#N/A</v>
      </c>
      <c r="S15" s="4"/>
      <c r="T15" s="33" t="str">
        <f>VLOOKUP(J15,M!$A$3:$I$35,2,0)</f>
        <v>matiere3</v>
      </c>
      <c r="U15" s="34" t="str">
        <f>VLOOKUP(J15,M!$A$3:$I$35,3,0)</f>
        <v>ytyutyu</v>
      </c>
    </row>
    <row r="16" spans="1:33" ht="26.25">
      <c r="A16" s="142"/>
      <c r="B16" s="113"/>
      <c r="C16" s="110"/>
      <c r="D16" s="31">
        <f>B14</f>
        <v>40778</v>
      </c>
      <c r="E16" s="14">
        <v>0.42361111111111099</v>
      </c>
      <c r="F16" s="15">
        <v>0.45833333333333298</v>
      </c>
      <c r="G16" s="15"/>
      <c r="H16" s="16">
        <f t="shared" si="4"/>
        <v>40778.458333333336</v>
      </c>
      <c r="I16" s="17" t="str">
        <f>IF(ISERROR(VLOOKUP(B16,#REF!,2,0)),"",(VLOOKUP(B16,#REF!,2,0)))</f>
        <v/>
      </c>
      <c r="J16" s="37">
        <v>3</v>
      </c>
      <c r="K16" s="37">
        <f>COUNTIF(class1!$J$7:J16,J16)</f>
        <v>2</v>
      </c>
      <c r="L16" s="37" t="s">
        <v>0</v>
      </c>
      <c r="M16" s="37">
        <f>VLOOKUP(J16,M!$A$3:$I$35,4,0)</f>
        <v>9</v>
      </c>
      <c r="N16" s="37">
        <v>10</v>
      </c>
      <c r="O16" s="37" t="str">
        <f t="shared" si="2"/>
        <v>3-10</v>
      </c>
      <c r="P16" s="37">
        <f>COUNTIF(class1!O$7:$O16,O16)</f>
        <v>1</v>
      </c>
      <c r="Q16" s="37" t="s">
        <v>0</v>
      </c>
      <c r="R16" s="37" t="e">
        <f>VLOOKUP(O16,M!G12:I45,2,0)</f>
        <v>#N/A</v>
      </c>
      <c r="S16" s="4"/>
      <c r="T16" s="33" t="str">
        <f>VLOOKUP(J16,M!$A$3:$I$35,2,0)</f>
        <v>matiere3</v>
      </c>
      <c r="U16" s="34" t="str">
        <f>VLOOKUP(J16,M!$A$3:$I$35,3,0)</f>
        <v>ytyutyu</v>
      </c>
    </row>
    <row r="17" spans="1:21" ht="26.25">
      <c r="A17" s="142"/>
      <c r="B17" s="113"/>
      <c r="C17" s="110"/>
      <c r="D17" s="31">
        <f>B14</f>
        <v>40778</v>
      </c>
      <c r="E17" s="14">
        <v>0.46527777777777801</v>
      </c>
      <c r="F17" s="15">
        <v>0.5</v>
      </c>
      <c r="G17" s="15"/>
      <c r="H17" s="16">
        <f t="shared" si="4"/>
        <v>40778.5</v>
      </c>
      <c r="I17" s="17" t="str">
        <f>IF(ISERROR(VLOOKUP(B17,#REF!,2,0)),"",(VLOOKUP(B17,#REF!,2,0)))</f>
        <v/>
      </c>
      <c r="J17" s="37">
        <v>3</v>
      </c>
      <c r="K17" s="37">
        <f>COUNTIF(class1!$J$7:J17,J17)</f>
        <v>3</v>
      </c>
      <c r="L17" s="37" t="s">
        <v>0</v>
      </c>
      <c r="M17" s="37">
        <f>VLOOKUP(J17,M!$A$3:$I$35,4,0)</f>
        <v>9</v>
      </c>
      <c r="N17" s="37">
        <v>11</v>
      </c>
      <c r="O17" s="37" t="str">
        <f t="shared" si="2"/>
        <v>3-11</v>
      </c>
      <c r="P17" s="37">
        <f>COUNTIF(class1!O$7:$O17,O17)</f>
        <v>1</v>
      </c>
      <c r="Q17" s="37" t="s">
        <v>0</v>
      </c>
      <c r="R17" s="37" t="e">
        <f>VLOOKUP(O17,M!G13:I46,2,0)</f>
        <v>#N/A</v>
      </c>
      <c r="S17" s="4"/>
      <c r="T17" s="33" t="str">
        <f>VLOOKUP(J17,M!$A$3:$I$35,2,0)</f>
        <v>matiere3</v>
      </c>
      <c r="U17" s="34" t="str">
        <f>VLOOKUP(J17,M!$A$3:$I$35,3,0)</f>
        <v>ytyutyu</v>
      </c>
    </row>
    <row r="18" spans="1:21" ht="26.25">
      <c r="A18" s="142"/>
      <c r="B18" s="113"/>
      <c r="C18" s="110"/>
      <c r="D18" s="31">
        <f>B14</f>
        <v>40778</v>
      </c>
      <c r="E18" s="14">
        <v>0.58333333333333304</v>
      </c>
      <c r="F18" s="15">
        <v>0.61805555555555602</v>
      </c>
      <c r="G18" s="15"/>
      <c r="H18" s="16">
        <f t="shared" si="4"/>
        <v>40778.618055555555</v>
      </c>
      <c r="I18" s="17" t="str">
        <f>IF(ISERROR(VLOOKUP(B18,#REF!,2,0)),"",(VLOOKUP(B18,#REF!,2,0)))</f>
        <v/>
      </c>
      <c r="J18" s="37">
        <v>3</v>
      </c>
      <c r="K18" s="37">
        <f>COUNTIF(class1!$J$7:J18,J18)</f>
        <v>4</v>
      </c>
      <c r="L18" s="37" t="s">
        <v>0</v>
      </c>
      <c r="M18" s="37">
        <f>VLOOKUP(J18,M!$A$3:$I$35,4,0)</f>
        <v>9</v>
      </c>
      <c r="N18" s="37">
        <v>12</v>
      </c>
      <c r="O18" s="37" t="str">
        <f t="shared" si="2"/>
        <v>3-12</v>
      </c>
      <c r="P18" s="37">
        <f>COUNTIF(class1!O$7:$O18,O18)</f>
        <v>1</v>
      </c>
      <c r="Q18" s="37" t="s">
        <v>0</v>
      </c>
      <c r="R18" s="37" t="e">
        <f>VLOOKUP(O18,M!G14:I47,2,0)</f>
        <v>#N/A</v>
      </c>
      <c r="S18" s="4"/>
      <c r="T18" s="33" t="str">
        <f>VLOOKUP(J18,M!$A$3:$I$35,2,0)</f>
        <v>matiere3</v>
      </c>
      <c r="U18" s="34" t="str">
        <f>VLOOKUP(J18,M!$A$3:$I$35,3,0)</f>
        <v>ytyutyu</v>
      </c>
    </row>
    <row r="19" spans="1:21" ht="26.25">
      <c r="A19" s="142"/>
      <c r="B19" s="113"/>
      <c r="C19" s="110"/>
      <c r="D19" s="31">
        <f>B14</f>
        <v>40778</v>
      </c>
      <c r="E19" s="14">
        <v>0.625</v>
      </c>
      <c r="F19" s="15">
        <v>0.65972222222222199</v>
      </c>
      <c r="G19" s="15"/>
      <c r="H19" s="16">
        <f t="shared" si="4"/>
        <v>40778.659722222219</v>
      </c>
      <c r="I19" s="17" t="str">
        <f>IF(ISERROR(VLOOKUP(B19,#REF!,2,0)),"",(VLOOKUP(B19,#REF!,2,0)))</f>
        <v/>
      </c>
      <c r="J19" s="37">
        <v>5</v>
      </c>
      <c r="K19" s="37">
        <f>COUNTIF(class1!$J$7:J19,J19)</f>
        <v>3</v>
      </c>
      <c r="L19" s="37" t="s">
        <v>0</v>
      </c>
      <c r="M19" s="37">
        <f>VLOOKUP(J19,M!$A$3:$I$35,4,0)</f>
        <v>27</v>
      </c>
      <c r="N19" s="37">
        <v>13</v>
      </c>
      <c r="O19" s="37" t="str">
        <f t="shared" si="2"/>
        <v>5-13</v>
      </c>
      <c r="P19" s="37">
        <f>COUNTIF(class1!O$7:$O19,O19)</f>
        <v>1</v>
      </c>
      <c r="Q19" s="37" t="s">
        <v>0</v>
      </c>
      <c r="R19" s="37" t="e">
        <f>VLOOKUP(O19,M!G15:I48,2,0)</f>
        <v>#N/A</v>
      </c>
      <c r="S19" s="4"/>
      <c r="T19" s="33" t="str">
        <f>VLOOKUP(J19,M!$A$3:$I$35,2,0)</f>
        <v>matiere 6</v>
      </c>
      <c r="U19" s="34" t="str">
        <f>VLOOKUP(J19,M!$A$3:$I$35,3,0)</f>
        <v>hjkhkhk</v>
      </c>
    </row>
    <row r="20" spans="1:21" ht="26.25">
      <c r="A20" s="142"/>
      <c r="B20" s="114"/>
      <c r="C20" s="111"/>
      <c r="D20" s="32">
        <f>B14</f>
        <v>40778</v>
      </c>
      <c r="E20" s="14">
        <v>0.67361111111111105</v>
      </c>
      <c r="F20" s="15">
        <v>0.70833333333333304</v>
      </c>
      <c r="G20" s="15"/>
      <c r="H20" s="16">
        <f t="shared" si="4"/>
        <v>40778.708333333336</v>
      </c>
      <c r="I20" s="17" t="str">
        <f>IF(ISERROR(VLOOKUP(B20,#REF!,2,0)),"",(VLOOKUP(B20,#REF!,2,0)))</f>
        <v/>
      </c>
      <c r="J20" s="37">
        <v>5</v>
      </c>
      <c r="K20" s="37">
        <f>COUNTIF(class1!$J$7:J20,J20)</f>
        <v>4</v>
      </c>
      <c r="L20" s="37" t="s">
        <v>0</v>
      </c>
      <c r="M20" s="37">
        <f>VLOOKUP(J20,M!$A$3:$I$35,4,0)</f>
        <v>27</v>
      </c>
      <c r="N20" s="37">
        <v>14</v>
      </c>
      <c r="O20" s="37" t="str">
        <f t="shared" si="2"/>
        <v>5-14</v>
      </c>
      <c r="P20" s="37">
        <f>COUNTIF(class1!O$7:$O20,O20)</f>
        <v>1</v>
      </c>
      <c r="Q20" s="37" t="s">
        <v>0</v>
      </c>
      <c r="R20" s="37" t="e">
        <f>VLOOKUP(O20,M!G16:I49,2,0)</f>
        <v>#N/A</v>
      </c>
      <c r="S20" s="4"/>
      <c r="T20" s="33" t="str">
        <f>VLOOKUP(J20,M!$A$3:$I$35,2,0)</f>
        <v>matiere 6</v>
      </c>
      <c r="U20" s="34" t="str">
        <f>VLOOKUP(J20,M!$A$3:$I$35,3,0)</f>
        <v>hjkhkhk</v>
      </c>
    </row>
    <row r="21" spans="1:21" ht="26.25">
      <c r="A21" s="142">
        <v>3</v>
      </c>
      <c r="B21" s="112">
        <f t="shared" ref="B21" si="5">B14+1</f>
        <v>40779</v>
      </c>
      <c r="C21" s="109" t="str">
        <f t="shared" ref="C21" si="6">CHOOSE(WEEKDAY(B21),"الأحد","الإثنين","الثلاثاء","الإربعاء","الخميس","الجمعة","السبت")</f>
        <v>الإربعاء</v>
      </c>
      <c r="D21" s="30">
        <f>B21</f>
        <v>40779</v>
      </c>
      <c r="E21" s="14">
        <v>0.33333333333333298</v>
      </c>
      <c r="F21" s="15">
        <v>0.36805555555555503</v>
      </c>
      <c r="G21" s="15"/>
      <c r="H21" s="16">
        <f>IF(ISBLANK(B21),H19+F20-F19,B21+F21)</f>
        <v>40779.368055555555</v>
      </c>
      <c r="I21" s="17" t="str">
        <f>IF(ISERROR(VLOOKUP(B21,#REF!,2,0)),"",(VLOOKUP(B21,#REF!,2,0)))</f>
        <v/>
      </c>
      <c r="J21" s="37">
        <v>5</v>
      </c>
      <c r="K21" s="37">
        <f>COUNTIF(class1!$J$7:J21,J21)</f>
        <v>5</v>
      </c>
      <c r="L21" s="37" t="s">
        <v>0</v>
      </c>
      <c r="M21" s="37">
        <f>VLOOKUP(J21,M!$A$3:$I$35,4,0)</f>
        <v>27</v>
      </c>
      <c r="N21" s="37">
        <v>15</v>
      </c>
      <c r="O21" s="37" t="str">
        <f t="shared" si="2"/>
        <v>5-15</v>
      </c>
      <c r="P21" s="37">
        <f>COUNTIF(class1!O$7:$O21,O21)</f>
        <v>1</v>
      </c>
      <c r="Q21" s="37" t="s">
        <v>0</v>
      </c>
      <c r="R21" s="37" t="e">
        <f>VLOOKUP(O21,M!G17:I50,2,0)</f>
        <v>#N/A</v>
      </c>
      <c r="S21" s="4"/>
      <c r="T21" s="33" t="str">
        <f>VLOOKUP(J21,M!$A$3:$I$35,2,0)</f>
        <v>matiere 6</v>
      </c>
      <c r="U21" s="34" t="str">
        <f>VLOOKUP(J21,M!$A$3:$I$35,3,0)</f>
        <v>hjkhkhk</v>
      </c>
    </row>
    <row r="22" spans="1:21" ht="26.25">
      <c r="A22" s="142"/>
      <c r="B22" s="113"/>
      <c r="C22" s="110"/>
      <c r="D22" s="31">
        <f>B21</f>
        <v>40779</v>
      </c>
      <c r="E22" s="14">
        <v>0.375</v>
      </c>
      <c r="F22" s="15">
        <v>0.40972222222222199</v>
      </c>
      <c r="G22" s="15"/>
      <c r="H22" s="16">
        <f t="shared" ref="H22:H27" si="7">H21+F22-F21</f>
        <v>40779.409722222219</v>
      </c>
      <c r="I22" s="17" t="str">
        <f>IF(ISERROR(VLOOKUP(B22,#REF!,2,0)),"",(VLOOKUP(B22,#REF!,2,0)))</f>
        <v/>
      </c>
      <c r="J22" s="37">
        <v>1</v>
      </c>
      <c r="K22" s="37">
        <f>COUNTIF(class1!$J$7:J22,J22)</f>
        <v>3</v>
      </c>
      <c r="L22" s="37" t="s">
        <v>0</v>
      </c>
      <c r="M22" s="37">
        <f>VLOOKUP(J22,M!$A$3:$I$35,4,0)</f>
        <v>24</v>
      </c>
      <c r="N22" s="37">
        <v>16</v>
      </c>
      <c r="O22" s="37" t="str">
        <f t="shared" si="2"/>
        <v>1-16</v>
      </c>
      <c r="P22" s="37">
        <f>COUNTIF(class1!O$7:$O22,O22)</f>
        <v>1</v>
      </c>
      <c r="Q22" s="37" t="s">
        <v>0</v>
      </c>
      <c r="R22" s="37" t="e">
        <f>VLOOKUP(O22,M!G18:I51,2,0)</f>
        <v>#N/A</v>
      </c>
      <c r="S22" s="4"/>
      <c r="T22" s="33" t="str">
        <f>VLOOKUP(J22,M!$A$3:$I$35,2,0)</f>
        <v>Matiere 1</v>
      </c>
      <c r="U22" s="34" t="str">
        <f>VLOOKUP(J22,M!$A$3:$I$35,3,0)</f>
        <v>aabb</v>
      </c>
    </row>
    <row r="23" spans="1:21" ht="26.25">
      <c r="A23" s="142"/>
      <c r="B23" s="113"/>
      <c r="C23" s="110"/>
      <c r="D23" s="31">
        <f>B21</f>
        <v>40779</v>
      </c>
      <c r="E23" s="14">
        <v>0.42361111111111099</v>
      </c>
      <c r="F23" s="15">
        <v>0.45833333333333298</v>
      </c>
      <c r="G23" s="15"/>
      <c r="H23" s="16">
        <f t="shared" si="7"/>
        <v>40779.458333333336</v>
      </c>
      <c r="I23" s="17" t="str">
        <f>IF(ISERROR(VLOOKUP(B23,#REF!,2,0)),"",(VLOOKUP(B23,#REF!,2,0)))</f>
        <v/>
      </c>
      <c r="J23" s="37">
        <v>1</v>
      </c>
      <c r="K23" s="37">
        <f>COUNTIF(class1!$J$7:J23,J23)</f>
        <v>4</v>
      </c>
      <c r="L23" s="37" t="s">
        <v>0</v>
      </c>
      <c r="M23" s="37">
        <f>VLOOKUP(J23,M!$A$3:$I$35,4,0)</f>
        <v>24</v>
      </c>
      <c r="N23" s="37">
        <v>17</v>
      </c>
      <c r="O23" s="37" t="str">
        <f t="shared" si="2"/>
        <v>1-17</v>
      </c>
      <c r="P23" s="37">
        <f>COUNTIF(class1!O$7:$O23,O23)</f>
        <v>1</v>
      </c>
      <c r="Q23" s="37" t="s">
        <v>0</v>
      </c>
      <c r="R23" s="37" t="e">
        <f>VLOOKUP(O23,M!G19:I52,2,0)</f>
        <v>#N/A</v>
      </c>
      <c r="S23" s="4"/>
      <c r="T23" s="33" t="str">
        <f>VLOOKUP(J23,M!$A$3:$I$35,2,0)</f>
        <v>Matiere 1</v>
      </c>
      <c r="U23" s="34" t="str">
        <f>VLOOKUP(J23,M!$A$3:$I$35,3,0)</f>
        <v>aabb</v>
      </c>
    </row>
    <row r="24" spans="1:21" ht="26.25">
      <c r="A24" s="142"/>
      <c r="B24" s="113"/>
      <c r="C24" s="110"/>
      <c r="D24" s="31">
        <f>B21</f>
        <v>40779</v>
      </c>
      <c r="E24" s="14">
        <v>0.46527777777777801</v>
      </c>
      <c r="F24" s="15">
        <v>0.5</v>
      </c>
      <c r="G24" s="15"/>
      <c r="H24" s="16">
        <f t="shared" si="7"/>
        <v>40779.5</v>
      </c>
      <c r="I24" s="17" t="str">
        <f>IF(ISERROR(VLOOKUP(B24,#REF!,2,0)),"",(VLOOKUP(B24,#REF!,2,0)))</f>
        <v/>
      </c>
      <c r="J24" s="37">
        <v>1</v>
      </c>
      <c r="K24" s="37">
        <f>COUNTIF(class1!$J$7:J24,J24)</f>
        <v>5</v>
      </c>
      <c r="L24" s="37" t="s">
        <v>0</v>
      </c>
      <c r="M24" s="37">
        <f>VLOOKUP(J24,M!$A$3:$I$35,4,0)</f>
        <v>24</v>
      </c>
      <c r="N24" s="37">
        <v>18</v>
      </c>
      <c r="O24" s="37" t="str">
        <f t="shared" si="2"/>
        <v>1-18</v>
      </c>
      <c r="P24" s="37">
        <f>COUNTIF(class1!O$7:$O24,O24)</f>
        <v>1</v>
      </c>
      <c r="Q24" s="37" t="s">
        <v>0</v>
      </c>
      <c r="R24" s="37" t="e">
        <f>VLOOKUP(O24,M!G20:I53,2,0)</f>
        <v>#N/A</v>
      </c>
      <c r="S24" s="4"/>
      <c r="T24" s="33" t="str">
        <f>VLOOKUP(J24,M!$A$3:$I$35,2,0)</f>
        <v>Matiere 1</v>
      </c>
      <c r="U24" s="34" t="str">
        <f>VLOOKUP(J24,M!$A$3:$I$35,3,0)</f>
        <v>aabb</v>
      </c>
    </row>
    <row r="25" spans="1:21" ht="26.25">
      <c r="A25" s="142"/>
      <c r="B25" s="113"/>
      <c r="C25" s="110"/>
      <c r="D25" s="31">
        <f>B21</f>
        <v>40779</v>
      </c>
      <c r="E25" s="14">
        <v>0.58333333333333304</v>
      </c>
      <c r="F25" s="15">
        <v>0.61805555555555602</v>
      </c>
      <c r="G25" s="15"/>
      <c r="H25" s="16">
        <f t="shared" si="7"/>
        <v>40779.618055555555</v>
      </c>
      <c r="I25" s="17" t="str">
        <f>IF(ISERROR(VLOOKUP(B25,#REF!,2,0)),"",(VLOOKUP(B25,#REF!,2,0)))</f>
        <v/>
      </c>
      <c r="J25" s="37">
        <v>1</v>
      </c>
      <c r="K25" s="37">
        <f>COUNTIF(class1!$J$7:J25,J25)</f>
        <v>6</v>
      </c>
      <c r="L25" s="37" t="s">
        <v>0</v>
      </c>
      <c r="M25" s="37">
        <f>VLOOKUP(J25,M!$A$3:$I$35,4,0)</f>
        <v>24</v>
      </c>
      <c r="N25" s="37">
        <v>19</v>
      </c>
      <c r="O25" s="37" t="str">
        <f t="shared" si="2"/>
        <v>1-19</v>
      </c>
      <c r="P25" s="37">
        <f>COUNTIF(class1!O$7:$O25,O25)</f>
        <v>1</v>
      </c>
      <c r="Q25" s="37" t="s">
        <v>0</v>
      </c>
      <c r="R25" s="37" t="e">
        <f>VLOOKUP(O25,M!G21:I54,2,0)</f>
        <v>#N/A</v>
      </c>
      <c r="S25" s="4"/>
      <c r="T25" s="33" t="str">
        <f>VLOOKUP(J25,M!$A$3:$I$35,2,0)</f>
        <v>Matiere 1</v>
      </c>
      <c r="U25" s="34" t="str">
        <f>VLOOKUP(J25,M!$A$3:$I$35,3,0)</f>
        <v>aabb</v>
      </c>
    </row>
    <row r="26" spans="1:21" ht="26.25">
      <c r="A26" s="142"/>
      <c r="B26" s="113"/>
      <c r="C26" s="110"/>
      <c r="D26" s="31">
        <f>B21</f>
        <v>40779</v>
      </c>
      <c r="E26" s="14">
        <v>0.625</v>
      </c>
      <c r="F26" s="15">
        <v>0.65972222222222199</v>
      </c>
      <c r="G26" s="15"/>
      <c r="H26" s="16">
        <f t="shared" si="7"/>
        <v>40779.659722222219</v>
      </c>
      <c r="I26" s="17" t="str">
        <f>IF(ISERROR(VLOOKUP(B26,#REF!,2,0)),"",(VLOOKUP(B26,#REF!,2,0)))</f>
        <v/>
      </c>
      <c r="J26" s="37">
        <v>4</v>
      </c>
      <c r="K26" s="37">
        <f>COUNTIF(class1!$J$7:J26,J26)</f>
        <v>3</v>
      </c>
      <c r="L26" s="37" t="s">
        <v>0</v>
      </c>
      <c r="M26" s="37">
        <f>VLOOKUP(J26,M!$A$3:$I$35,4,0)</f>
        <v>11</v>
      </c>
      <c r="N26" s="37">
        <v>20</v>
      </c>
      <c r="O26" s="37" t="str">
        <f t="shared" si="2"/>
        <v>4-20</v>
      </c>
      <c r="P26" s="37">
        <f>COUNTIF(class1!O$7:$O26,O26)</f>
        <v>1</v>
      </c>
      <c r="Q26" s="37" t="s">
        <v>0</v>
      </c>
      <c r="R26" s="37" t="e">
        <f>VLOOKUP(O26,M!G22:I55,2,0)</f>
        <v>#N/A</v>
      </c>
      <c r="S26" s="4"/>
      <c r="T26" s="33" t="str">
        <f>VLOOKUP(J26,M!$A$3:$I$35,2,0)</f>
        <v>matiere 4</v>
      </c>
      <c r="U26" s="34" t="str">
        <f>VLOOKUP(J26,M!$A$3:$I$35,3,0)</f>
        <v>kjhkjhkjh</v>
      </c>
    </row>
    <row r="27" spans="1:21" ht="26.25">
      <c r="A27" s="142"/>
      <c r="B27" s="114"/>
      <c r="C27" s="111"/>
      <c r="D27" s="32">
        <f>B21</f>
        <v>40779</v>
      </c>
      <c r="E27" s="14">
        <v>0.67361111111111105</v>
      </c>
      <c r="F27" s="15">
        <v>0.70833333333333304</v>
      </c>
      <c r="G27" s="15"/>
      <c r="H27" s="16">
        <f t="shared" si="7"/>
        <v>40779.708333333336</v>
      </c>
      <c r="I27" s="17" t="str">
        <f>IF(ISERROR(VLOOKUP(B27,#REF!,2,0)),"",(VLOOKUP(B27,#REF!,2,0)))</f>
        <v/>
      </c>
      <c r="J27" s="37">
        <v>4</v>
      </c>
      <c r="K27" s="37">
        <f>COUNTIF(class1!$J$7:J27,J27)</f>
        <v>4</v>
      </c>
      <c r="L27" s="37" t="s">
        <v>0</v>
      </c>
      <c r="M27" s="37">
        <f>VLOOKUP(J27,M!$A$3:$I$35,4,0)</f>
        <v>11</v>
      </c>
      <c r="N27" s="37">
        <v>21</v>
      </c>
      <c r="O27" s="37" t="str">
        <f t="shared" si="2"/>
        <v>4-21</v>
      </c>
      <c r="P27" s="37">
        <f>COUNTIF(class1!O$7:$O27,O27)</f>
        <v>1</v>
      </c>
      <c r="Q27" s="37" t="s">
        <v>0</v>
      </c>
      <c r="R27" s="37" t="e">
        <f>VLOOKUP(O27,M!G23:I56,2,0)</f>
        <v>#N/A</v>
      </c>
      <c r="S27" s="4"/>
      <c r="T27" s="33" t="str">
        <f>VLOOKUP(J27,M!$A$3:$I$35,2,0)</f>
        <v>matiere 4</v>
      </c>
      <c r="U27" s="34" t="str">
        <f>VLOOKUP(J27,M!$A$3:$I$35,3,0)</f>
        <v>kjhkjhkjh</v>
      </c>
    </row>
    <row r="28" spans="1:21" ht="26.25">
      <c r="A28" s="142">
        <v>4</v>
      </c>
      <c r="B28" s="112">
        <f t="shared" ref="B28" si="8">B21+1</f>
        <v>40780</v>
      </c>
      <c r="C28" s="109" t="str">
        <f t="shared" ref="C28" si="9">CHOOSE(WEEKDAY(B28),"الأحد","الإثنين","الثلاثاء","الإربعاء","الخميس","الجمعة","السبت")</f>
        <v>الخميس</v>
      </c>
      <c r="D28" s="30">
        <f>B28</f>
        <v>40780</v>
      </c>
      <c r="E28" s="14">
        <v>0.33333333333333298</v>
      </c>
      <c r="F28" s="15">
        <v>0.36805555555555503</v>
      </c>
      <c r="G28" s="15"/>
      <c r="H28" s="16">
        <f>IF(ISBLANK(B28),H26+F27-F26,B28+F28)</f>
        <v>40780.368055555555</v>
      </c>
      <c r="I28" s="17" t="str">
        <f>IF(ISERROR(VLOOKUP(B28,#REF!,2,0)),"",(VLOOKUP(B28,#REF!,2,0)))</f>
        <v/>
      </c>
      <c r="J28" s="37">
        <v>3</v>
      </c>
      <c r="K28" s="37">
        <f>COUNTIF(class1!$J$7:J28,J28)</f>
        <v>5</v>
      </c>
      <c r="L28" s="37" t="s">
        <v>0</v>
      </c>
      <c r="M28" s="37">
        <f>VLOOKUP(J28,M!$A$3:$I$35,4,0)</f>
        <v>9</v>
      </c>
      <c r="N28" s="37">
        <v>22</v>
      </c>
      <c r="O28" s="37" t="str">
        <f t="shared" si="2"/>
        <v>3-22</v>
      </c>
      <c r="P28" s="37">
        <f>COUNTIF(class1!O$7:$O28,O28)</f>
        <v>1</v>
      </c>
      <c r="Q28" s="37" t="s">
        <v>0</v>
      </c>
      <c r="R28" s="37" t="e">
        <f>VLOOKUP(O28,M!G24:I57,2,0)</f>
        <v>#N/A</v>
      </c>
      <c r="S28" s="4"/>
      <c r="T28" s="33" t="str">
        <f>VLOOKUP(J28,M!$A$3:$I$35,2,0)</f>
        <v>matiere3</v>
      </c>
      <c r="U28" s="34" t="str">
        <f>VLOOKUP(J28,M!$A$3:$I$35,3,0)</f>
        <v>ytyutyu</v>
      </c>
    </row>
    <row r="29" spans="1:21" ht="26.25">
      <c r="A29" s="142"/>
      <c r="B29" s="113"/>
      <c r="C29" s="110"/>
      <c r="D29" s="31">
        <f>B28</f>
        <v>40780</v>
      </c>
      <c r="E29" s="14">
        <v>0.375</v>
      </c>
      <c r="F29" s="15">
        <v>0.40972222222222199</v>
      </c>
      <c r="G29" s="15"/>
      <c r="H29" s="16">
        <f t="shared" ref="H29:H34" si="10">H28+F29-F28</f>
        <v>40780.409722222219</v>
      </c>
      <c r="I29" s="17" t="str">
        <f>IF(ISERROR(VLOOKUP(B29,#REF!,2,0)),"",(VLOOKUP(B29,#REF!,2,0)))</f>
        <v/>
      </c>
      <c r="J29" s="37">
        <v>3</v>
      </c>
      <c r="K29" s="37">
        <f>COUNTIF(class1!$J$7:J29,J29)</f>
        <v>6</v>
      </c>
      <c r="L29" s="37" t="s">
        <v>0</v>
      </c>
      <c r="M29" s="37">
        <f>VLOOKUP(J29,M!$A$3:$I$35,4,0)</f>
        <v>9</v>
      </c>
      <c r="N29" s="37">
        <v>23</v>
      </c>
      <c r="O29" s="37" t="str">
        <f t="shared" si="2"/>
        <v>3-23</v>
      </c>
      <c r="P29" s="37">
        <f>COUNTIF(class1!O$7:$O29,O29)</f>
        <v>1</v>
      </c>
      <c r="Q29" s="37" t="s">
        <v>0</v>
      </c>
      <c r="R29" s="37" t="e">
        <f>VLOOKUP(O29,M!G25:I58,2,0)</f>
        <v>#N/A</v>
      </c>
      <c r="S29" s="4"/>
      <c r="T29" s="33" t="str">
        <f>VLOOKUP(J29,M!$A$3:$I$35,2,0)</f>
        <v>matiere3</v>
      </c>
      <c r="U29" s="34" t="str">
        <f>VLOOKUP(J29,M!$A$3:$I$35,3,0)</f>
        <v>ytyutyu</v>
      </c>
    </row>
    <row r="30" spans="1:21" ht="26.25">
      <c r="A30" s="142"/>
      <c r="B30" s="113"/>
      <c r="C30" s="110"/>
      <c r="D30" s="31">
        <f>B28</f>
        <v>40780</v>
      </c>
      <c r="E30" s="14">
        <v>0.42361111111111099</v>
      </c>
      <c r="F30" s="15">
        <v>0.45833333333333298</v>
      </c>
      <c r="G30" s="15"/>
      <c r="H30" s="16">
        <f t="shared" si="10"/>
        <v>40780.458333333336</v>
      </c>
      <c r="I30" s="17" t="str">
        <f>IF(ISERROR(VLOOKUP(B30,#REF!,2,0)),"",(VLOOKUP(B30,#REF!,2,0)))</f>
        <v/>
      </c>
      <c r="J30" s="37">
        <v>5</v>
      </c>
      <c r="K30" s="37">
        <f>COUNTIF(class1!$J$7:J30,J30)</f>
        <v>6</v>
      </c>
      <c r="L30" s="37" t="s">
        <v>0</v>
      </c>
      <c r="M30" s="37">
        <f>VLOOKUP(J30,M!$A$3:$I$35,4,0)</f>
        <v>27</v>
      </c>
      <c r="N30" s="37">
        <v>24</v>
      </c>
      <c r="O30" s="37" t="str">
        <f t="shared" si="2"/>
        <v>5-24</v>
      </c>
      <c r="P30" s="37">
        <f>COUNTIF(class1!O$7:$O30,O30)</f>
        <v>1</v>
      </c>
      <c r="Q30" s="37" t="s">
        <v>0</v>
      </c>
      <c r="R30" s="37" t="e">
        <f>VLOOKUP(O30,M!G26:I59,2,0)</f>
        <v>#N/A</v>
      </c>
      <c r="S30" s="4"/>
      <c r="T30" s="33" t="str">
        <f>VLOOKUP(J30,M!$A$3:$I$35,2,0)</f>
        <v>matiere 6</v>
      </c>
      <c r="U30" s="34" t="str">
        <f>VLOOKUP(J30,M!$A$3:$I$35,3,0)</f>
        <v>hjkhkhk</v>
      </c>
    </row>
    <row r="31" spans="1:21" ht="26.25">
      <c r="A31" s="142"/>
      <c r="B31" s="113"/>
      <c r="C31" s="110"/>
      <c r="D31" s="31">
        <f>B28</f>
        <v>40780</v>
      </c>
      <c r="E31" s="14">
        <v>0.46527777777777801</v>
      </c>
      <c r="F31" s="15">
        <v>0.5</v>
      </c>
      <c r="G31" s="15"/>
      <c r="H31" s="16">
        <f t="shared" si="10"/>
        <v>40780.5</v>
      </c>
      <c r="I31" s="17" t="str">
        <f>IF(ISERROR(VLOOKUP(B31,#REF!,2,0)),"",(VLOOKUP(B31,#REF!,2,0)))</f>
        <v/>
      </c>
      <c r="J31" s="37">
        <v>5</v>
      </c>
      <c r="K31" s="37">
        <f>COUNTIF(class1!$J$7:J31,J31)</f>
        <v>7</v>
      </c>
      <c r="L31" s="37" t="s">
        <v>0</v>
      </c>
      <c r="M31" s="37">
        <f>VLOOKUP(J31,M!$A$3:$I$35,4,0)</f>
        <v>27</v>
      </c>
      <c r="N31" s="37">
        <v>25</v>
      </c>
      <c r="O31" s="37" t="str">
        <f t="shared" si="2"/>
        <v>5-25</v>
      </c>
      <c r="P31" s="37">
        <f>COUNTIF(class1!O$7:$O31,O31)</f>
        <v>1</v>
      </c>
      <c r="Q31" s="37" t="s">
        <v>0</v>
      </c>
      <c r="R31" s="37" t="e">
        <f>VLOOKUP(O31,M!G27:I60,2,0)</f>
        <v>#N/A</v>
      </c>
      <c r="S31" s="4"/>
      <c r="T31" s="33" t="str">
        <f>VLOOKUP(J31,M!$A$3:$I$35,2,0)</f>
        <v>matiere 6</v>
      </c>
      <c r="U31" s="34" t="str">
        <f>VLOOKUP(J31,M!$A$3:$I$35,3,0)</f>
        <v>hjkhkhk</v>
      </c>
    </row>
    <row r="32" spans="1:21" ht="26.25">
      <c r="A32" s="142"/>
      <c r="B32" s="113"/>
      <c r="C32" s="110"/>
      <c r="D32" s="31">
        <f>B28</f>
        <v>40780</v>
      </c>
      <c r="E32" s="14">
        <v>0.58333333333333304</v>
      </c>
      <c r="F32" s="15">
        <v>0.61805555555555602</v>
      </c>
      <c r="G32" s="15"/>
      <c r="H32" s="16">
        <f t="shared" si="10"/>
        <v>40780.618055555555</v>
      </c>
      <c r="I32" s="17" t="str">
        <f>IF(ISERROR(VLOOKUP(B32,#REF!,2,0)),"",(VLOOKUP(B32,#REF!,2,0)))</f>
        <v/>
      </c>
      <c r="J32" s="37">
        <v>5</v>
      </c>
      <c r="K32" s="37">
        <f>COUNTIF(class1!$J$7:J32,J32)</f>
        <v>8</v>
      </c>
      <c r="L32" s="37" t="s">
        <v>0</v>
      </c>
      <c r="M32" s="37">
        <f>VLOOKUP(J32,M!$A$3:$I$35,4,0)</f>
        <v>27</v>
      </c>
      <c r="N32" s="37">
        <v>26</v>
      </c>
      <c r="O32" s="37" t="str">
        <f t="shared" si="2"/>
        <v>5-26</v>
      </c>
      <c r="P32" s="37">
        <f>COUNTIF(class1!O$7:$O32,O32)</f>
        <v>1</v>
      </c>
      <c r="Q32" s="37" t="s">
        <v>0</v>
      </c>
      <c r="R32" s="37" t="e">
        <f>VLOOKUP(O32,M!G28:I61,2,0)</f>
        <v>#N/A</v>
      </c>
      <c r="S32" s="4"/>
      <c r="T32" s="33" t="str">
        <f>VLOOKUP(J32,M!$A$3:$I$35,2,0)</f>
        <v>matiere 6</v>
      </c>
      <c r="U32" s="34" t="str">
        <f>VLOOKUP(J32,M!$A$3:$I$35,3,0)</f>
        <v>hjkhkhk</v>
      </c>
    </row>
    <row r="33" spans="1:23" ht="26.25">
      <c r="A33" s="142"/>
      <c r="B33" s="113"/>
      <c r="C33" s="110"/>
      <c r="D33" s="31">
        <f>B28</f>
        <v>40780</v>
      </c>
      <c r="E33" s="14">
        <v>0.625</v>
      </c>
      <c r="F33" s="15">
        <v>0.65972222222222199</v>
      </c>
      <c r="G33" s="15"/>
      <c r="H33" s="16">
        <f t="shared" si="10"/>
        <v>40780.659722222219</v>
      </c>
      <c r="I33" s="17" t="str">
        <f>IF(ISERROR(VLOOKUP(B33,#REF!,2,0)),"",(VLOOKUP(B33,#REF!,2,0)))</f>
        <v/>
      </c>
      <c r="J33" s="37">
        <v>5</v>
      </c>
      <c r="K33" s="37">
        <f>COUNTIF(class1!$J$7:J33,J33)</f>
        <v>9</v>
      </c>
      <c r="L33" s="37" t="s">
        <v>0</v>
      </c>
      <c r="M33" s="37">
        <f>VLOOKUP(J33,M!$A$3:$I$35,4,0)</f>
        <v>27</v>
      </c>
      <c r="N33" s="37">
        <v>27</v>
      </c>
      <c r="O33" s="37" t="str">
        <f t="shared" si="2"/>
        <v>5-27</v>
      </c>
      <c r="P33" s="37">
        <f>COUNTIF(class1!O$7:$O33,O33)</f>
        <v>1</v>
      </c>
      <c r="Q33" s="37" t="s">
        <v>0</v>
      </c>
      <c r="R33" s="37" t="e">
        <f>VLOOKUP(O33,M!G29:I62,2,0)</f>
        <v>#N/A</v>
      </c>
      <c r="S33" s="4"/>
      <c r="T33" s="33" t="str">
        <f>VLOOKUP(J33,M!$A$3:$I$35,2,0)</f>
        <v>matiere 6</v>
      </c>
      <c r="U33" s="34" t="str">
        <f>VLOOKUP(J33,M!$A$3:$I$35,3,0)</f>
        <v>hjkhkhk</v>
      </c>
    </row>
    <row r="34" spans="1:23" ht="26.25">
      <c r="A34" s="142"/>
      <c r="B34" s="114"/>
      <c r="C34" s="111"/>
      <c r="D34" s="32">
        <f>B28</f>
        <v>40780</v>
      </c>
      <c r="E34" s="14">
        <v>0.67361111111111105</v>
      </c>
      <c r="F34" s="15">
        <v>0.70833333333333304</v>
      </c>
      <c r="G34" s="15"/>
      <c r="H34" s="16">
        <f t="shared" si="10"/>
        <v>40780.708333333336</v>
      </c>
      <c r="I34" s="17" t="str">
        <f>IF(ISERROR(VLOOKUP(B34,#REF!,2,0)),"",(VLOOKUP(B34,#REF!,2,0)))</f>
        <v/>
      </c>
      <c r="J34" s="37">
        <v>3</v>
      </c>
      <c r="K34" s="37">
        <f>COUNTIF(class1!$J$7:J34,J34)</f>
        <v>7</v>
      </c>
      <c r="L34" s="37" t="s">
        <v>0</v>
      </c>
      <c r="M34" s="37">
        <f>VLOOKUP(J34,M!$A$3:$I$35,4,0)</f>
        <v>9</v>
      </c>
      <c r="N34" s="37">
        <v>28</v>
      </c>
      <c r="O34" s="37" t="str">
        <f t="shared" si="2"/>
        <v>3-28</v>
      </c>
      <c r="P34" s="37">
        <f>COUNTIF(class1!O$7:$O34,O34)</f>
        <v>1</v>
      </c>
      <c r="Q34" s="37" t="s">
        <v>0</v>
      </c>
      <c r="R34" s="37" t="e">
        <f>VLOOKUP(O34,M!G30:I63,2,0)</f>
        <v>#N/A</v>
      </c>
      <c r="S34" s="4"/>
      <c r="T34" s="33" t="str">
        <f>VLOOKUP(J34,M!$A$3:$I$35,2,0)</f>
        <v>matiere3</v>
      </c>
      <c r="U34" s="34" t="str">
        <f>VLOOKUP(J34,M!$A$3:$I$35,3,0)</f>
        <v>ytyutyu</v>
      </c>
    </row>
    <row r="35" spans="1:23" ht="26.25">
      <c r="A35" s="142">
        <v>5</v>
      </c>
      <c r="B35" s="112">
        <f t="shared" ref="B35" si="11">B28+1</f>
        <v>40781</v>
      </c>
      <c r="C35" s="109" t="str">
        <f t="shared" ref="C35" si="12">CHOOSE(WEEKDAY(B35),"الأحد","الإثنين","الثلاثاء","الإربعاء","الخميس","الجمعة","السبت")</f>
        <v>الجمعة</v>
      </c>
      <c r="D35" s="30">
        <f>B35</f>
        <v>40781</v>
      </c>
      <c r="E35" s="14">
        <v>0.33333333333333298</v>
      </c>
      <c r="F35" s="15">
        <v>0.36805555555555503</v>
      </c>
      <c r="G35" s="15"/>
      <c r="H35" s="16">
        <f>IF(ISBLANK(B35),H33+F34-F33,B35+F35)</f>
        <v>40781.368055555555</v>
      </c>
      <c r="I35" s="17" t="str">
        <f>IF(ISERROR(VLOOKUP(B35,#REF!,2,0)),"",(VLOOKUP(B35,#REF!,2,0)))</f>
        <v/>
      </c>
      <c r="J35" s="37">
        <v>3</v>
      </c>
      <c r="K35" s="37">
        <f>COUNTIF(class1!$J$7:J35,J35)</f>
        <v>8</v>
      </c>
      <c r="L35" s="37" t="s">
        <v>0</v>
      </c>
      <c r="M35" s="37">
        <f>VLOOKUP(J35,M!$A$3:$I$35,4,0)</f>
        <v>9</v>
      </c>
      <c r="N35" s="37">
        <v>29</v>
      </c>
      <c r="O35" s="37" t="str">
        <f t="shared" si="2"/>
        <v>3-29</v>
      </c>
      <c r="P35" s="37">
        <f>COUNTIF(class1!O$7:$O35,O35)</f>
        <v>1</v>
      </c>
      <c r="Q35" s="37" t="s">
        <v>0</v>
      </c>
      <c r="R35" s="37" t="e">
        <f>VLOOKUP(O35,M!G31:I64,2,0)</f>
        <v>#N/A</v>
      </c>
      <c r="S35" s="4"/>
      <c r="T35" s="33" t="str">
        <f>VLOOKUP(J35,M!$A$3:$I$35,2,0)</f>
        <v>matiere3</v>
      </c>
      <c r="U35" s="34" t="str">
        <f>VLOOKUP(J35,M!$A$3:$I$35,3,0)</f>
        <v>ytyutyu</v>
      </c>
    </row>
    <row r="36" spans="1:23" ht="26.25">
      <c r="A36" s="142"/>
      <c r="B36" s="113"/>
      <c r="C36" s="110"/>
      <c r="D36" s="31">
        <f>B35</f>
        <v>40781</v>
      </c>
      <c r="E36" s="14">
        <v>0.375</v>
      </c>
      <c r="F36" s="15">
        <v>0.40972222222222199</v>
      </c>
      <c r="G36" s="15"/>
      <c r="H36" s="16">
        <f t="shared" ref="H36:H41" si="13">H35+F36-F35</f>
        <v>40781.409722222219</v>
      </c>
      <c r="I36" s="17" t="str">
        <f>IF(ISERROR(VLOOKUP(B36,#REF!,2,0)),"",(VLOOKUP(B36,#REF!,2,0)))</f>
        <v/>
      </c>
      <c r="J36" s="37">
        <v>3</v>
      </c>
      <c r="K36" s="37">
        <f>COUNTIF(class1!$J$7:J36,J36)</f>
        <v>9</v>
      </c>
      <c r="L36" s="37" t="s">
        <v>0</v>
      </c>
      <c r="M36" s="37">
        <f>VLOOKUP(J36,M!$A$3:$I$35,4,0)</f>
        <v>9</v>
      </c>
      <c r="N36" s="37">
        <v>30</v>
      </c>
      <c r="O36" s="37" t="str">
        <f t="shared" si="2"/>
        <v>3-30</v>
      </c>
      <c r="P36" s="37">
        <f>COUNTIF(class1!O$7:$O36,O36)</f>
        <v>1</v>
      </c>
      <c r="Q36" s="37" t="s">
        <v>0</v>
      </c>
      <c r="R36" s="37" t="e">
        <f>VLOOKUP(O36,M!G32:I65,2,0)</f>
        <v>#N/A</v>
      </c>
      <c r="S36" s="4"/>
      <c r="T36" s="33" t="str">
        <f>VLOOKUP(J36,M!$A$3:$I$35,2,0)</f>
        <v>matiere3</v>
      </c>
      <c r="U36" s="34" t="str">
        <f>VLOOKUP(J36,M!$A$3:$I$35,3,0)</f>
        <v>ytyutyu</v>
      </c>
    </row>
    <row r="37" spans="1:23" ht="26.25">
      <c r="A37" s="142"/>
      <c r="B37" s="113"/>
      <c r="C37" s="110"/>
      <c r="D37" s="31">
        <f>B35</f>
        <v>40781</v>
      </c>
      <c r="E37" s="14">
        <v>0.42361111111111099</v>
      </c>
      <c r="F37" s="15">
        <v>0.45833333333333298</v>
      </c>
      <c r="G37" s="15"/>
      <c r="H37" s="16">
        <f t="shared" si="13"/>
        <v>40781.458333333336</v>
      </c>
      <c r="I37" s="17" t="str">
        <f>IF(ISERROR(VLOOKUP(B37,#REF!,2,0)),"",(VLOOKUP(B37,#REF!,2,0)))</f>
        <v/>
      </c>
      <c r="J37" s="37">
        <v>2</v>
      </c>
      <c r="K37" s="37">
        <f>COUNTIF(class1!$J$7:J37,J37)</f>
        <v>3</v>
      </c>
      <c r="L37" s="37" t="s">
        <v>0</v>
      </c>
      <c r="M37" s="37">
        <f>VLOOKUP(J37,M!$A$3:$I$35,4,0)</f>
        <v>17</v>
      </c>
      <c r="N37" s="37">
        <v>31</v>
      </c>
      <c r="O37" s="37" t="str">
        <f t="shared" si="2"/>
        <v>2-31</v>
      </c>
      <c r="P37" s="37">
        <f>COUNTIF(class1!O$7:$O37,O37)</f>
        <v>1</v>
      </c>
      <c r="Q37" s="37" t="s">
        <v>0</v>
      </c>
      <c r="R37" s="37" t="e">
        <f>VLOOKUP(O37,M!G33:I66,2,0)</f>
        <v>#N/A</v>
      </c>
      <c r="S37" s="4"/>
      <c r="T37" s="33" t="str">
        <f>VLOOKUP(J37,M!$A$3:$I$35,2,0)</f>
        <v>Matiere 2</v>
      </c>
      <c r="U37" s="34" t="str">
        <f>VLOOKUP(J37,M!$A$3:$I$35,3,0)</f>
        <v>zerrrr</v>
      </c>
    </row>
    <row r="38" spans="1:23" ht="26.25">
      <c r="A38" s="142"/>
      <c r="B38" s="113"/>
      <c r="C38" s="110"/>
      <c r="D38" s="31">
        <f>B35</f>
        <v>40781</v>
      </c>
      <c r="E38" s="14">
        <v>0.46527777777777801</v>
      </c>
      <c r="F38" s="15">
        <v>0.5</v>
      </c>
      <c r="G38" s="15"/>
      <c r="H38" s="16">
        <f t="shared" si="13"/>
        <v>40781.5</v>
      </c>
      <c r="I38" s="17" t="str">
        <f>IF(ISERROR(VLOOKUP(B38,#REF!,2,0)),"",(VLOOKUP(B38,#REF!,2,0)))</f>
        <v/>
      </c>
      <c r="J38" s="37">
        <v>2</v>
      </c>
      <c r="K38" s="37">
        <f>COUNTIF(class1!$J$7:J38,J38)</f>
        <v>4</v>
      </c>
      <c r="L38" s="37" t="s">
        <v>0</v>
      </c>
      <c r="M38" s="37">
        <f>VLOOKUP(J38,M!$A$3:$I$35,4,0)</f>
        <v>17</v>
      </c>
      <c r="N38" s="37">
        <v>32</v>
      </c>
      <c r="O38" s="37" t="str">
        <f t="shared" si="2"/>
        <v>2-32</v>
      </c>
      <c r="P38" s="37">
        <f>COUNTIF(class1!O$7:$O38,O38)</f>
        <v>1</v>
      </c>
      <c r="Q38" s="37" t="s">
        <v>0</v>
      </c>
      <c r="R38" s="37" t="e">
        <f>VLOOKUP(O38,M!G34:I67,2,0)</f>
        <v>#N/A</v>
      </c>
      <c r="S38" s="4"/>
      <c r="T38" s="33" t="str">
        <f>VLOOKUP(J38,M!$A$3:$I$35,2,0)</f>
        <v>Matiere 2</v>
      </c>
      <c r="U38" s="34" t="str">
        <f>VLOOKUP(J38,M!$A$3:$I$35,3,0)</f>
        <v>zerrrr</v>
      </c>
    </row>
    <row r="39" spans="1:23" ht="26.25">
      <c r="A39" s="142"/>
      <c r="B39" s="113"/>
      <c r="C39" s="110"/>
      <c r="D39" s="31">
        <f>B35</f>
        <v>40781</v>
      </c>
      <c r="E39" s="14">
        <v>0.58333333333333304</v>
      </c>
      <c r="F39" s="15">
        <v>0.61805555555555602</v>
      </c>
      <c r="G39" s="15"/>
      <c r="H39" s="16">
        <f t="shared" si="13"/>
        <v>40781.618055555555</v>
      </c>
      <c r="I39" s="17" t="str">
        <f>IF(ISERROR(VLOOKUP(B39,#REF!,2,0)),"",(VLOOKUP(B39,#REF!,2,0)))</f>
        <v/>
      </c>
      <c r="J39" s="37">
        <v>2</v>
      </c>
      <c r="K39" s="37">
        <f>COUNTIF(class1!$J$7:J39,J39)</f>
        <v>5</v>
      </c>
      <c r="L39" s="37" t="s">
        <v>0</v>
      </c>
      <c r="M39" s="37">
        <f>VLOOKUP(J39,M!$A$3:$I$35,4,0)</f>
        <v>17</v>
      </c>
      <c r="N39" s="37">
        <v>33</v>
      </c>
      <c r="O39" s="37" t="str">
        <f t="shared" si="2"/>
        <v>2-33</v>
      </c>
      <c r="P39" s="37">
        <f>COUNTIF(class1!O$7:$O39,O39)</f>
        <v>1</v>
      </c>
      <c r="Q39" s="37" t="s">
        <v>0</v>
      </c>
      <c r="R39" s="37" t="e">
        <f>VLOOKUP(O39,M!G35:I68,2,0)</f>
        <v>#N/A</v>
      </c>
      <c r="S39" s="4"/>
      <c r="T39" s="33" t="str">
        <f>VLOOKUP(J39,M!$A$3:$I$35,2,0)</f>
        <v>Matiere 2</v>
      </c>
      <c r="U39" s="34" t="str">
        <f>VLOOKUP(J39,M!$A$3:$I$35,3,0)</f>
        <v>zerrrr</v>
      </c>
    </row>
    <row r="40" spans="1:23" ht="26.25">
      <c r="A40" s="142"/>
      <c r="B40" s="113"/>
      <c r="C40" s="110"/>
      <c r="D40" s="31">
        <f>B35</f>
        <v>40781</v>
      </c>
      <c r="E40" s="14">
        <v>0.625</v>
      </c>
      <c r="F40" s="15">
        <v>0.65972222222222199</v>
      </c>
      <c r="G40" s="15"/>
      <c r="H40" s="16">
        <f t="shared" si="13"/>
        <v>40781.659722222219</v>
      </c>
      <c r="I40" s="17" t="str">
        <f>IF(ISERROR(VLOOKUP(B40,#REF!,2,0)),"",(VLOOKUP(B40,#REF!,2,0)))</f>
        <v/>
      </c>
      <c r="J40" s="37">
        <v>5</v>
      </c>
      <c r="K40" s="37">
        <f>COUNTIF(class1!$J$7:J40,J40)</f>
        <v>10</v>
      </c>
      <c r="L40" s="37" t="s">
        <v>0</v>
      </c>
      <c r="M40" s="37">
        <f>VLOOKUP(J40,M!$A$3:$I$35,4,0)</f>
        <v>27</v>
      </c>
      <c r="N40" s="37">
        <v>34</v>
      </c>
      <c r="O40" s="37" t="str">
        <f t="shared" si="2"/>
        <v>5-34</v>
      </c>
      <c r="P40" s="37">
        <f>COUNTIF(class1!O$7:$O40,O40)</f>
        <v>1</v>
      </c>
      <c r="Q40" s="37" t="s">
        <v>0</v>
      </c>
      <c r="R40" s="37" t="e">
        <f>VLOOKUP(O40,M!G36:I69,2,0)</f>
        <v>#N/A</v>
      </c>
      <c r="S40" s="4"/>
      <c r="T40" s="33" t="str">
        <f>VLOOKUP(J40,M!$A$3:$I$35,2,0)</f>
        <v>matiere 6</v>
      </c>
      <c r="U40" s="34" t="str">
        <f>VLOOKUP(J40,M!$A$3:$I$35,3,0)</f>
        <v>hjkhkhk</v>
      </c>
    </row>
    <row r="41" spans="1:23" ht="26.25">
      <c r="A41" s="142"/>
      <c r="B41" s="114"/>
      <c r="C41" s="111"/>
      <c r="D41" s="32">
        <f>B35</f>
        <v>40781</v>
      </c>
      <c r="E41" s="14">
        <v>0.67361111111111105</v>
      </c>
      <c r="F41" s="15">
        <v>0.70833333333333304</v>
      </c>
      <c r="G41" s="15"/>
      <c r="H41" s="16">
        <f t="shared" si="13"/>
        <v>40781.708333333336</v>
      </c>
      <c r="I41" s="17" t="str">
        <f>IF(ISERROR(VLOOKUP(B41,#REF!,2,0)),"",(VLOOKUP(B41,#REF!,2,0)))</f>
        <v/>
      </c>
      <c r="J41" s="37">
        <v>5</v>
      </c>
      <c r="K41" s="37">
        <f>COUNTIF(class1!$J$7:J41,J41)</f>
        <v>11</v>
      </c>
      <c r="L41" s="37" t="s">
        <v>0</v>
      </c>
      <c r="M41" s="37">
        <f>VLOOKUP(J41,M!$A$3:$I$35,4,0)</f>
        <v>27</v>
      </c>
      <c r="N41" s="37">
        <v>35</v>
      </c>
      <c r="O41" s="37" t="str">
        <f t="shared" si="2"/>
        <v>5-35</v>
      </c>
      <c r="P41" s="37">
        <f>COUNTIF(class1!O$7:$O41,O41)</f>
        <v>1</v>
      </c>
      <c r="Q41" s="37" t="s">
        <v>0</v>
      </c>
      <c r="R41" s="37" t="e">
        <f>VLOOKUP(O41,M!G37:I70,2,0)</f>
        <v>#N/A</v>
      </c>
      <c r="S41" s="4"/>
      <c r="T41" s="33" t="str">
        <f>VLOOKUP(J41,M!$A$3:$I$35,2,0)</f>
        <v>matiere 6</v>
      </c>
      <c r="U41" s="34" t="str">
        <f>VLOOKUP(J41,M!$A$3:$I$35,3,0)</f>
        <v>hjkhkhk</v>
      </c>
    </row>
    <row r="42" spans="1:23" ht="26.25">
      <c r="A42" s="142">
        <v>6</v>
      </c>
      <c r="B42" s="112">
        <f t="shared" ref="B42" si="14">B35+1</f>
        <v>40782</v>
      </c>
      <c r="C42" s="109" t="str">
        <f t="shared" ref="C42" si="15">CHOOSE(WEEKDAY(B42),"الأحد","الإثنين","الثلاثاء","الإربعاء","الخميس","الجمعة","السبت")</f>
        <v>السبت</v>
      </c>
      <c r="D42" s="30">
        <f>B42</f>
        <v>40782</v>
      </c>
      <c r="E42" s="14">
        <v>0.33333333333333298</v>
      </c>
      <c r="F42" s="15">
        <v>0.36805555555555503</v>
      </c>
      <c r="G42" s="15"/>
      <c r="H42" s="16">
        <f>IF(ISBLANK(B42),H40+F41-F40,B42+F42)</f>
        <v>40782.368055555555</v>
      </c>
      <c r="I42" s="17" t="str">
        <f>IF(ISERROR(VLOOKUP(B42,#REF!,2,0)),"",(VLOOKUP(B42,#REF!,2,0)))</f>
        <v/>
      </c>
      <c r="J42" s="37">
        <v>1</v>
      </c>
      <c r="K42" s="37">
        <f>COUNTIF(class1!$J$7:J42,J42)</f>
        <v>7</v>
      </c>
      <c r="L42" s="37" t="s">
        <v>0</v>
      </c>
      <c r="M42" s="37">
        <f>VLOOKUP(J42,M!$A$3:$I$35,4,0)</f>
        <v>24</v>
      </c>
      <c r="N42" s="37">
        <v>36</v>
      </c>
      <c r="O42" s="37" t="str">
        <f t="shared" si="2"/>
        <v>1-36</v>
      </c>
      <c r="P42" s="37">
        <f>COUNTIF(class1!O$7:$O42,O42)</f>
        <v>1</v>
      </c>
      <c r="Q42" s="37" t="s">
        <v>0</v>
      </c>
      <c r="R42" s="37" t="e">
        <f>VLOOKUP(O42,M!G38:I71,2,0)</f>
        <v>#N/A</v>
      </c>
      <c r="S42" s="4"/>
      <c r="T42" s="33" t="str">
        <f>VLOOKUP(J42,M!$A$3:$I$35,2,0)</f>
        <v>Matiere 1</v>
      </c>
      <c r="U42" s="34" t="str">
        <f>VLOOKUP(J42,M!$A$3:$I$35,3,0)</f>
        <v>aabb</v>
      </c>
    </row>
    <row r="43" spans="1:23" ht="26.25">
      <c r="A43" s="142"/>
      <c r="B43" s="113"/>
      <c r="C43" s="110"/>
      <c r="D43" s="31">
        <f>B42</f>
        <v>40782</v>
      </c>
      <c r="E43" s="14">
        <v>0.375</v>
      </c>
      <c r="F43" s="15">
        <v>0.40972222222222199</v>
      </c>
      <c r="G43" s="15"/>
      <c r="H43" s="16">
        <f t="shared" ref="H43:H45" si="16">H42+F43-F42</f>
        <v>40782.409722222219</v>
      </c>
      <c r="I43" s="17" t="str">
        <f>IF(ISERROR(VLOOKUP(B43,#REF!,2,0)),"",(VLOOKUP(B43,#REF!,2,0)))</f>
        <v/>
      </c>
      <c r="J43" s="37">
        <v>1</v>
      </c>
      <c r="K43" s="37">
        <f>COUNTIF(class1!$J$7:J43,J43)</f>
        <v>8</v>
      </c>
      <c r="L43" s="37" t="s">
        <v>0</v>
      </c>
      <c r="M43" s="37">
        <f>VLOOKUP(J43,M!$A$3:$I$35,4,0)</f>
        <v>24</v>
      </c>
      <c r="N43" s="37">
        <v>37</v>
      </c>
      <c r="O43" s="37" t="str">
        <f t="shared" si="2"/>
        <v>1-37</v>
      </c>
      <c r="P43" s="37">
        <f>COUNTIF(class1!O$7:$O43,O43)</f>
        <v>1</v>
      </c>
      <c r="Q43" s="37" t="s">
        <v>0</v>
      </c>
      <c r="R43" s="37" t="e">
        <f>VLOOKUP(O43,M!G39:I72,2,0)</f>
        <v>#N/A</v>
      </c>
      <c r="S43" s="4"/>
      <c r="T43" s="33" t="str">
        <f>VLOOKUP(J43,M!$A$3:$I$35,2,0)</f>
        <v>Matiere 1</v>
      </c>
      <c r="U43" s="34" t="str">
        <f>VLOOKUP(J43,M!$A$3:$I$35,3,0)</f>
        <v>aabb</v>
      </c>
    </row>
    <row r="44" spans="1:23" ht="26.25">
      <c r="A44" s="142"/>
      <c r="B44" s="113"/>
      <c r="C44" s="110"/>
      <c r="D44" s="31">
        <f>B42</f>
        <v>40782</v>
      </c>
      <c r="E44" s="14">
        <v>0.42361111111111099</v>
      </c>
      <c r="F44" s="15">
        <v>0.45833333333333298</v>
      </c>
      <c r="G44" s="15"/>
      <c r="H44" s="16">
        <f t="shared" si="16"/>
        <v>40782.458333333336</v>
      </c>
      <c r="I44" s="17" t="str">
        <f>IF(ISERROR(VLOOKUP(B44,#REF!,2,0)),"",(VLOOKUP(B44,#REF!,2,0)))</f>
        <v/>
      </c>
      <c r="J44" s="37">
        <v>1</v>
      </c>
      <c r="K44" s="37">
        <f>COUNTIF(class1!$J$7:J44,J44)</f>
        <v>9</v>
      </c>
      <c r="L44" s="37" t="s">
        <v>0</v>
      </c>
      <c r="M44" s="37">
        <f>VLOOKUP(J44,M!$A$3:$I$35,4,0)</f>
        <v>24</v>
      </c>
      <c r="N44" s="37">
        <v>38</v>
      </c>
      <c r="O44" s="37" t="str">
        <f t="shared" si="2"/>
        <v>1-38</v>
      </c>
      <c r="P44" s="37">
        <f>COUNTIF(class1!O$7:$O44,O44)</f>
        <v>1</v>
      </c>
      <c r="Q44" s="37" t="s">
        <v>0</v>
      </c>
      <c r="R44" s="37" t="e">
        <f>VLOOKUP(O44,M!G40:I73,2,0)</f>
        <v>#N/A</v>
      </c>
      <c r="S44" s="4"/>
      <c r="T44" s="33" t="str">
        <f>VLOOKUP(J44,M!$A$3:$I$35,2,0)</f>
        <v>Matiere 1</v>
      </c>
      <c r="U44" s="34" t="str">
        <f>VLOOKUP(J44,M!$A$3:$I$35,3,0)</f>
        <v>aabb</v>
      </c>
    </row>
    <row r="45" spans="1:23" ht="26.25">
      <c r="A45" s="142"/>
      <c r="B45" s="113"/>
      <c r="C45" s="110"/>
      <c r="D45" s="31">
        <f>B42</f>
        <v>40782</v>
      </c>
      <c r="E45" s="14">
        <v>0.46527777777777801</v>
      </c>
      <c r="F45" s="15">
        <v>0.5</v>
      </c>
      <c r="G45" s="15"/>
      <c r="H45" s="16">
        <f t="shared" si="16"/>
        <v>40782.5</v>
      </c>
      <c r="I45" s="17" t="str">
        <f>IF(ISERROR(VLOOKUP(B45,#REF!,2,0)),"",(VLOOKUP(B45,#REF!,2,0)))</f>
        <v/>
      </c>
      <c r="J45" s="37">
        <v>1</v>
      </c>
      <c r="K45" s="37">
        <f>COUNTIF(class1!$J$7:J45,J45)</f>
        <v>10</v>
      </c>
      <c r="L45" s="37" t="s">
        <v>0</v>
      </c>
      <c r="M45" s="37">
        <f>VLOOKUP(J45,M!$A$3:$I$35,4,0)</f>
        <v>24</v>
      </c>
      <c r="N45" s="37">
        <v>39</v>
      </c>
      <c r="O45" s="37" t="str">
        <f t="shared" si="2"/>
        <v>1-39</v>
      </c>
      <c r="P45" s="37">
        <f>COUNTIF(class1!O$7:$O45,O45)</f>
        <v>1</v>
      </c>
      <c r="Q45" s="37" t="s">
        <v>0</v>
      </c>
      <c r="R45" s="37" t="e">
        <f>VLOOKUP(O45,M!G41:I74,2,0)</f>
        <v>#N/A</v>
      </c>
      <c r="S45" s="4"/>
      <c r="T45" s="33" t="str">
        <f>VLOOKUP(J45,M!$A$3:$I$35,2,0)</f>
        <v>Matiere 1</v>
      </c>
      <c r="U45" s="34" t="str">
        <f>VLOOKUP(J45,M!$A$3:$I$35,3,0)</f>
        <v>aabb</v>
      </c>
    </row>
    <row r="46" spans="1:23" ht="26.25">
      <c r="A46" s="142">
        <f>A42+1</f>
        <v>7</v>
      </c>
      <c r="B46" s="112">
        <f>B42+1</f>
        <v>40783</v>
      </c>
      <c r="C46" s="109" t="str">
        <f>CHOOSE(WEEKDAY(B46),"الأحد","الإثنين","الثلاثاء","الإربعاء","الخميس","الجمعة","السبت")</f>
        <v>الأحد</v>
      </c>
      <c r="D46" s="30">
        <f>B46</f>
        <v>40783</v>
      </c>
      <c r="E46" s="14">
        <v>0.33333333333333298</v>
      </c>
      <c r="F46" s="15">
        <v>0.36805555555555503</v>
      </c>
      <c r="G46" s="15"/>
      <c r="H46" s="16">
        <f>B46+F46</f>
        <v>40783.368055555555</v>
      </c>
      <c r="I46" s="17" t="str">
        <f>IF(ISERROR(VLOOKUP(B46,#REF!,2,0)),"",(VLOOKUP(B46,#REF!,2,0)))</f>
        <v/>
      </c>
      <c r="J46" s="146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144"/>
    </row>
    <row r="47" spans="1:23" ht="26.25">
      <c r="A47" s="142"/>
      <c r="B47" s="113"/>
      <c r="C47" s="110"/>
      <c r="D47" s="31">
        <f>B46</f>
        <v>40783</v>
      </c>
      <c r="E47" s="14">
        <v>0.375</v>
      </c>
      <c r="F47" s="15">
        <v>0.40972222222222199</v>
      </c>
      <c r="G47" s="15"/>
      <c r="H47" s="16">
        <f t="shared" ref="H47:H52" si="17">H46+F47-F46</f>
        <v>40783.409722222219</v>
      </c>
      <c r="I47" s="17" t="str">
        <f>IF(ISERROR(VLOOKUP(B47,#REF!,2,0)),"",(VLOOKUP(B47,#REF!,2,0)))</f>
        <v/>
      </c>
      <c r="J47" s="146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145"/>
    </row>
    <row r="48" spans="1:23" ht="26.25">
      <c r="A48" s="142"/>
      <c r="B48" s="113"/>
      <c r="C48" s="110"/>
      <c r="D48" s="31">
        <f>B46</f>
        <v>40783</v>
      </c>
      <c r="E48" s="14">
        <v>0.42361111111111099</v>
      </c>
      <c r="F48" s="15">
        <v>0.45833333333333298</v>
      </c>
      <c r="G48" s="15"/>
      <c r="H48" s="16">
        <f t="shared" si="17"/>
        <v>40783.458333333336</v>
      </c>
      <c r="I48" s="17" t="str">
        <f>IF(ISERROR(VLOOKUP(B48,#REF!,2,0)),"",(VLOOKUP(B48,#REF!,2,0)))</f>
        <v/>
      </c>
      <c r="J48" s="146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145"/>
    </row>
    <row r="49" spans="1:23" ht="26.25">
      <c r="A49" s="142"/>
      <c r="B49" s="113"/>
      <c r="C49" s="110"/>
      <c r="D49" s="31">
        <f>B46</f>
        <v>40783</v>
      </c>
      <c r="E49" s="14">
        <v>0.46527777777777801</v>
      </c>
      <c r="F49" s="15">
        <v>0.5</v>
      </c>
      <c r="G49" s="15"/>
      <c r="H49" s="16">
        <f t="shared" si="17"/>
        <v>40783.5</v>
      </c>
      <c r="I49" s="17" t="str">
        <f>IF(ISERROR(VLOOKUP(B49,#REF!,2,0)),"",(VLOOKUP(B49,#REF!,2,0)))</f>
        <v/>
      </c>
      <c r="J49" s="146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145"/>
    </row>
    <row r="50" spans="1:23" ht="26.25">
      <c r="A50" s="142"/>
      <c r="B50" s="113"/>
      <c r="C50" s="110"/>
      <c r="D50" s="31">
        <f>B46</f>
        <v>40783</v>
      </c>
      <c r="E50" s="14">
        <v>0.58333333333333304</v>
      </c>
      <c r="F50" s="15">
        <v>0.61805555555555602</v>
      </c>
      <c r="G50" s="15"/>
      <c r="H50" s="16">
        <f t="shared" si="17"/>
        <v>40783.618055555555</v>
      </c>
      <c r="I50" s="17" t="str">
        <f>IF(ISERROR(VLOOKUP(B50,#REF!,2,0)),"",(VLOOKUP(B50,#REF!,2,0)))</f>
        <v/>
      </c>
      <c r="J50" s="146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145"/>
    </row>
    <row r="51" spans="1:23" ht="26.25">
      <c r="A51" s="142"/>
      <c r="B51" s="113"/>
      <c r="C51" s="110"/>
      <c r="D51" s="31">
        <f>B46</f>
        <v>40783</v>
      </c>
      <c r="E51" s="14">
        <v>0.625</v>
      </c>
      <c r="F51" s="15">
        <v>0.65972222222222199</v>
      </c>
      <c r="G51" s="15"/>
      <c r="H51" s="16">
        <f t="shared" si="17"/>
        <v>40783.659722222219</v>
      </c>
      <c r="I51" s="17" t="str">
        <f>IF(ISERROR(VLOOKUP(B51,#REF!,2,0)),"",(VLOOKUP(B51,#REF!,2,0)))</f>
        <v/>
      </c>
      <c r="J51" s="146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145"/>
    </row>
    <row r="52" spans="1:23" ht="26.25">
      <c r="A52" s="142"/>
      <c r="B52" s="114"/>
      <c r="C52" s="111"/>
      <c r="D52" s="32">
        <f>B46</f>
        <v>40783</v>
      </c>
      <c r="E52" s="14">
        <v>0.67361111111111105</v>
      </c>
      <c r="F52" s="15">
        <v>0.70833333333333304</v>
      </c>
      <c r="G52" s="15"/>
      <c r="H52" s="16">
        <f t="shared" si="17"/>
        <v>40783.708333333336</v>
      </c>
      <c r="I52" s="17" t="str">
        <f>IF(ISERROR(VLOOKUP(B52,#REF!,2,0)),"",(VLOOKUP(B52,#REF!,2,0)))</f>
        <v/>
      </c>
      <c r="J52" s="146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145"/>
    </row>
    <row r="53" spans="1:23" ht="26.25">
      <c r="A53" s="142">
        <v>2</v>
      </c>
      <c r="B53" s="112">
        <f>B46+1</f>
        <v>40784</v>
      </c>
      <c r="C53" s="109" t="str">
        <f t="shared" ref="C53" si="18">CHOOSE(WEEKDAY(B53),"الأحد","الإثنين","الثلاثاء","الإربعاء","الخميس","الجمعة","السبت")</f>
        <v>الإثنين</v>
      </c>
      <c r="D53" s="30">
        <f>B53</f>
        <v>40784</v>
      </c>
      <c r="E53" s="14">
        <v>0.33333333333333298</v>
      </c>
      <c r="F53" s="15">
        <v>0.36805555555555503</v>
      </c>
      <c r="G53" s="15"/>
      <c r="H53" s="16">
        <f>IF(ISBLANK(B53),H51+F52-F51,B53+F53)</f>
        <v>40784.368055555555</v>
      </c>
      <c r="I53" s="17" t="str">
        <f>IF(ISERROR(VLOOKUP(B53,#REF!,2,0)),"",(VLOOKUP(B53,#REF!,2,0)))</f>
        <v/>
      </c>
      <c r="J53" s="37"/>
      <c r="K53" s="37"/>
      <c r="L53" s="37"/>
      <c r="M53" s="37"/>
      <c r="N53" s="37"/>
      <c r="O53" s="37"/>
      <c r="P53" s="37"/>
      <c r="Q53" s="37"/>
      <c r="R53" s="37"/>
      <c r="S53" s="4"/>
      <c r="T53" s="33"/>
      <c r="U53" s="34"/>
      <c r="V53" s="143"/>
      <c r="W53" s="145"/>
    </row>
    <row r="54" spans="1:23" ht="26.25">
      <c r="A54" s="142"/>
      <c r="B54" s="113"/>
      <c r="C54" s="110"/>
      <c r="D54" s="31">
        <f>B53</f>
        <v>40784</v>
      </c>
      <c r="E54" s="14">
        <v>0.375</v>
      </c>
      <c r="F54" s="15">
        <v>0.40972222222222199</v>
      </c>
      <c r="G54" s="15"/>
      <c r="H54" s="16">
        <f t="shared" ref="H54:H59" si="19">H53+F54-F53</f>
        <v>40784.409722222219</v>
      </c>
      <c r="I54" s="17" t="str">
        <f>IF(ISERROR(VLOOKUP(B54,#REF!,2,0)),"",(VLOOKUP(B54,#REF!,2,0)))</f>
        <v/>
      </c>
      <c r="J54" s="37">
        <v>3</v>
      </c>
      <c r="K54" s="37">
        <f>COUNTIF(class1!$J$7:J54,J54)</f>
        <v>10</v>
      </c>
      <c r="L54" s="37" t="s">
        <v>0</v>
      </c>
      <c r="M54" s="37">
        <f>VLOOKUP(J54,M!$A$3:$I$35,4,0)</f>
        <v>9</v>
      </c>
      <c r="N54" s="37">
        <v>9</v>
      </c>
      <c r="O54" s="37" t="str">
        <f t="shared" ref="O47:O59" si="20">CONCATENATE(J54,"-",N54)</f>
        <v>3-9</v>
      </c>
      <c r="P54" s="37">
        <f>COUNTIF(class1!O$7:$O54,O54)</f>
        <v>2</v>
      </c>
      <c r="Q54" s="37" t="s">
        <v>0</v>
      </c>
      <c r="R54" s="37" t="e">
        <f>VLOOKUP(O54,M!G50:I83,2,0)</f>
        <v>#N/A</v>
      </c>
      <c r="S54" s="4"/>
      <c r="T54" s="33" t="str">
        <f>VLOOKUP(J54,M!$A$3:$I$35,2,0)</f>
        <v>matiere3</v>
      </c>
      <c r="U54" s="34" t="str">
        <f>VLOOKUP(J54,M!$A$3:$I$35,3,0)</f>
        <v>ytyutyu</v>
      </c>
    </row>
    <row r="55" spans="1:23" ht="26.25">
      <c r="A55" s="142"/>
      <c r="B55" s="113"/>
      <c r="C55" s="110"/>
      <c r="D55" s="31">
        <f>B53</f>
        <v>40784</v>
      </c>
      <c r="E55" s="14">
        <v>0.42361111111111099</v>
      </c>
      <c r="F55" s="15">
        <v>0.45833333333333298</v>
      </c>
      <c r="G55" s="15"/>
      <c r="H55" s="16">
        <f t="shared" si="19"/>
        <v>40784.458333333336</v>
      </c>
      <c r="I55" s="17" t="str">
        <f>IF(ISERROR(VLOOKUP(B55,#REF!,2,0)),"",(VLOOKUP(B55,#REF!,2,0)))</f>
        <v/>
      </c>
      <c r="J55" s="37">
        <v>3</v>
      </c>
      <c r="K55" s="37">
        <f>COUNTIF(class1!$J$7:J55,J55)</f>
        <v>11</v>
      </c>
      <c r="L55" s="37" t="s">
        <v>0</v>
      </c>
      <c r="M55" s="37">
        <f>VLOOKUP(J55,M!$A$3:$I$35,4,0)</f>
        <v>9</v>
      </c>
      <c r="N55" s="37">
        <v>10</v>
      </c>
      <c r="O55" s="37" t="str">
        <f t="shared" si="20"/>
        <v>3-10</v>
      </c>
      <c r="P55" s="37">
        <f>COUNTIF(class1!O$7:$O55,O55)</f>
        <v>2</v>
      </c>
      <c r="Q55" s="37" t="s">
        <v>0</v>
      </c>
      <c r="R55" s="37" t="e">
        <f>VLOOKUP(O55,M!G51:I84,2,0)</f>
        <v>#N/A</v>
      </c>
      <c r="S55" s="4"/>
      <c r="T55" s="33" t="str">
        <f>VLOOKUP(J55,M!$A$3:$I$35,2,0)</f>
        <v>matiere3</v>
      </c>
      <c r="U55" s="34" t="str">
        <f>VLOOKUP(J55,M!$A$3:$I$35,3,0)</f>
        <v>ytyutyu</v>
      </c>
    </row>
    <row r="56" spans="1:23" ht="26.25">
      <c r="A56" s="142"/>
      <c r="B56" s="113"/>
      <c r="C56" s="110"/>
      <c r="D56" s="31">
        <f>B53</f>
        <v>40784</v>
      </c>
      <c r="E56" s="14">
        <v>0.46527777777777801</v>
      </c>
      <c r="F56" s="15">
        <v>0.5</v>
      </c>
      <c r="G56" s="15"/>
      <c r="H56" s="16">
        <f t="shared" si="19"/>
        <v>40784.5</v>
      </c>
      <c r="I56" s="17" t="str">
        <f>IF(ISERROR(VLOOKUP(B56,#REF!,2,0)),"",(VLOOKUP(B56,#REF!,2,0)))</f>
        <v/>
      </c>
      <c r="J56" s="37">
        <v>3</v>
      </c>
      <c r="K56" s="37">
        <f>COUNTIF(class1!$J$7:J56,J56)</f>
        <v>12</v>
      </c>
      <c r="L56" s="37" t="s">
        <v>0</v>
      </c>
      <c r="M56" s="37">
        <f>VLOOKUP(J56,M!$A$3:$I$35,4,0)</f>
        <v>9</v>
      </c>
      <c r="N56" s="37">
        <v>11</v>
      </c>
      <c r="O56" s="37" t="str">
        <f t="shared" si="20"/>
        <v>3-11</v>
      </c>
      <c r="P56" s="37">
        <f>COUNTIF(class1!O$7:$O56,O56)</f>
        <v>2</v>
      </c>
      <c r="Q56" s="37" t="s">
        <v>0</v>
      </c>
      <c r="R56" s="37" t="e">
        <f>VLOOKUP(O56,M!G52:I85,2,0)</f>
        <v>#N/A</v>
      </c>
      <c r="S56" s="4"/>
      <c r="T56" s="33" t="str">
        <f>VLOOKUP(J56,M!$A$3:$I$35,2,0)</f>
        <v>matiere3</v>
      </c>
      <c r="U56" s="34" t="str">
        <f>VLOOKUP(J56,M!$A$3:$I$35,3,0)</f>
        <v>ytyutyu</v>
      </c>
    </row>
    <row r="57" spans="1:23" ht="26.25">
      <c r="A57" s="142"/>
      <c r="B57" s="113"/>
      <c r="C57" s="110"/>
      <c r="D57" s="31">
        <f>B53</f>
        <v>40784</v>
      </c>
      <c r="E57" s="14">
        <v>0.58333333333333304</v>
      </c>
      <c r="F57" s="15">
        <v>0.61805555555555602</v>
      </c>
      <c r="G57" s="15"/>
      <c r="H57" s="16">
        <f t="shared" si="19"/>
        <v>40784.618055555555</v>
      </c>
      <c r="I57" s="17" t="str">
        <f>IF(ISERROR(VLOOKUP(B57,#REF!,2,0)),"",(VLOOKUP(B57,#REF!,2,0)))</f>
        <v/>
      </c>
      <c r="J57" s="37">
        <v>3</v>
      </c>
      <c r="K57" s="37">
        <f>COUNTIF(class1!$J$7:J57,J57)</f>
        <v>13</v>
      </c>
      <c r="L57" s="37" t="s">
        <v>0</v>
      </c>
      <c r="M57" s="37">
        <f>VLOOKUP(J57,M!$A$3:$I$35,4,0)</f>
        <v>9</v>
      </c>
      <c r="N57" s="37">
        <v>12</v>
      </c>
      <c r="O57" s="37" t="str">
        <f t="shared" si="20"/>
        <v>3-12</v>
      </c>
      <c r="P57" s="37">
        <f>COUNTIF(class1!O$7:$O57,O57)</f>
        <v>2</v>
      </c>
      <c r="Q57" s="37" t="s">
        <v>0</v>
      </c>
      <c r="R57" s="37" t="e">
        <f>VLOOKUP(O57,M!G53:I86,2,0)</f>
        <v>#N/A</v>
      </c>
      <c r="S57" s="4"/>
      <c r="T57" s="33" t="str">
        <f>VLOOKUP(J57,M!$A$3:$I$35,2,0)</f>
        <v>matiere3</v>
      </c>
      <c r="U57" s="34" t="str">
        <f>VLOOKUP(J57,M!$A$3:$I$35,3,0)</f>
        <v>ytyutyu</v>
      </c>
    </row>
    <row r="58" spans="1:23" ht="26.25">
      <c r="A58" s="142"/>
      <c r="B58" s="113"/>
      <c r="C58" s="110"/>
      <c r="D58" s="31">
        <f>B53</f>
        <v>40784</v>
      </c>
      <c r="E58" s="14">
        <v>0.625</v>
      </c>
      <c r="F58" s="15">
        <v>0.65972222222222199</v>
      </c>
      <c r="G58" s="15"/>
      <c r="H58" s="16">
        <f t="shared" si="19"/>
        <v>40784.659722222219</v>
      </c>
      <c r="I58" s="17" t="str">
        <f>IF(ISERROR(VLOOKUP(B58,#REF!,2,0)),"",(VLOOKUP(B58,#REF!,2,0)))</f>
        <v/>
      </c>
      <c r="J58" s="37">
        <v>5</v>
      </c>
      <c r="K58" s="37">
        <f>COUNTIF(class1!$J$7:J58,J58)</f>
        <v>12</v>
      </c>
      <c r="L58" s="37" t="s">
        <v>0</v>
      </c>
      <c r="M58" s="37">
        <f>VLOOKUP(J58,M!$A$3:$I$35,4,0)</f>
        <v>27</v>
      </c>
      <c r="N58" s="37">
        <v>13</v>
      </c>
      <c r="O58" s="37" t="str">
        <f t="shared" si="20"/>
        <v>5-13</v>
      </c>
      <c r="P58" s="37">
        <f>COUNTIF(class1!O$7:$O58,O58)</f>
        <v>2</v>
      </c>
      <c r="Q58" s="37" t="s">
        <v>0</v>
      </c>
      <c r="R58" s="37" t="e">
        <f>VLOOKUP(O58,M!G54:I87,2,0)</f>
        <v>#N/A</v>
      </c>
      <c r="S58" s="4"/>
      <c r="T58" s="33" t="str">
        <f>VLOOKUP(J58,M!$A$3:$I$35,2,0)</f>
        <v>matiere 6</v>
      </c>
      <c r="U58" s="34" t="str">
        <f>VLOOKUP(J58,M!$A$3:$I$35,3,0)</f>
        <v>hjkhkhk</v>
      </c>
    </row>
    <row r="59" spans="1:23" ht="26.25">
      <c r="A59" s="142"/>
      <c r="B59" s="114"/>
      <c r="C59" s="111"/>
      <c r="D59" s="32">
        <f>B53</f>
        <v>40784</v>
      </c>
      <c r="E59" s="14">
        <v>0.67361111111111105</v>
      </c>
      <c r="F59" s="15">
        <v>0.70833333333333304</v>
      </c>
      <c r="G59" s="15"/>
      <c r="H59" s="16">
        <f t="shared" si="19"/>
        <v>40784.708333333336</v>
      </c>
      <c r="I59" s="17" t="str">
        <f>IF(ISERROR(VLOOKUP(B59,#REF!,2,0)),"",(VLOOKUP(B59,#REF!,2,0)))</f>
        <v/>
      </c>
      <c r="J59" s="37">
        <v>5</v>
      </c>
      <c r="K59" s="37">
        <f>COUNTIF(class1!$J$7:J59,J59)</f>
        <v>13</v>
      </c>
      <c r="L59" s="37" t="s">
        <v>0</v>
      </c>
      <c r="M59" s="37">
        <f>VLOOKUP(J59,M!$A$3:$I$35,4,0)</f>
        <v>27</v>
      </c>
      <c r="N59" s="37">
        <v>14</v>
      </c>
      <c r="O59" s="37" t="str">
        <f t="shared" si="20"/>
        <v>5-14</v>
      </c>
      <c r="P59" s="37">
        <f>COUNTIF(class1!O$7:$O59,O59)</f>
        <v>2</v>
      </c>
      <c r="Q59" s="37" t="s">
        <v>0</v>
      </c>
      <c r="R59" s="37" t="e">
        <f>VLOOKUP(O59,M!G55:I88,2,0)</f>
        <v>#N/A</v>
      </c>
      <c r="S59" s="4"/>
      <c r="T59" s="33" t="str">
        <f>VLOOKUP(J59,M!$A$3:$I$35,2,0)</f>
        <v>matiere 6</v>
      </c>
      <c r="U59" s="34" t="str">
        <f>VLOOKUP(J59,M!$A$3:$I$35,3,0)</f>
        <v>hjkhkhk</v>
      </c>
    </row>
  </sheetData>
  <mergeCells count="35">
    <mergeCell ref="A46:A52"/>
    <mergeCell ref="B46:B52"/>
    <mergeCell ref="C46:C52"/>
    <mergeCell ref="A53:A59"/>
    <mergeCell ref="B53:B59"/>
    <mergeCell ref="C53:C59"/>
    <mergeCell ref="J46:V52"/>
    <mergeCell ref="V5:W5"/>
    <mergeCell ref="B28:B34"/>
    <mergeCell ref="B35:B41"/>
    <mergeCell ref="B42:B45"/>
    <mergeCell ref="W7:W14"/>
    <mergeCell ref="V7:V14"/>
    <mergeCell ref="C35:C41"/>
    <mergeCell ref="C42:C45"/>
    <mergeCell ref="B7:B13"/>
    <mergeCell ref="B14:B20"/>
    <mergeCell ref="B21:B27"/>
    <mergeCell ref="A1:B1"/>
    <mergeCell ref="C7:C13"/>
    <mergeCell ref="C14:C20"/>
    <mergeCell ref="C21:C27"/>
    <mergeCell ref="C28:C34"/>
    <mergeCell ref="A5:A6"/>
    <mergeCell ref="A14:A20"/>
    <mergeCell ref="A21:A27"/>
    <mergeCell ref="A28:A34"/>
    <mergeCell ref="A35:A41"/>
    <mergeCell ref="A42:A45"/>
    <mergeCell ref="K6:M6"/>
    <mergeCell ref="P6:R6"/>
    <mergeCell ref="N6:O6"/>
    <mergeCell ref="I5:I6"/>
    <mergeCell ref="A7:A13"/>
    <mergeCell ref="J5:R5"/>
  </mergeCells>
  <conditionalFormatting sqref="K7:K45">
    <cfRule type="expression" dxfId="5" priority="6">
      <formula>K7&gt;M7</formula>
    </cfRule>
  </conditionalFormatting>
  <conditionalFormatting sqref="J7:J26">
    <cfRule type="expression" dxfId="4" priority="3">
      <formula>"k7&gt;m7"</formula>
    </cfRule>
  </conditionalFormatting>
  <conditionalFormatting sqref="K53:K59">
    <cfRule type="expression" dxfId="3" priority="2">
      <formula>K53&gt;M53</formula>
    </cfRule>
  </conditionalFormatting>
  <conditionalFormatting sqref="J46 J53:J59">
    <cfRule type="expression" dxfId="1" priority="1">
      <formula>"k7&gt;m7"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I19"/>
  <sheetViews>
    <sheetView rightToLeft="1" zoomScale="70" zoomScaleNormal="70" workbookViewId="0">
      <selection activeCell="C29" sqref="C29"/>
    </sheetView>
  </sheetViews>
  <sheetFormatPr baseColWidth="10" defaultColWidth="10.5703125" defaultRowHeight="15"/>
  <cols>
    <col min="1" max="1" width="21.5703125" customWidth="1"/>
    <col min="2" max="2" width="14.85546875" customWidth="1"/>
    <col min="4" max="4" width="18.7109375" customWidth="1"/>
    <col min="5" max="5" width="7" customWidth="1"/>
    <col min="6" max="6" width="18.7109375" customWidth="1"/>
    <col min="7" max="7" width="3.7109375" customWidth="1"/>
    <col min="8" max="8" width="18.7109375" customWidth="1"/>
    <col min="9" max="9" width="3.7109375" customWidth="1"/>
    <col min="10" max="10" width="18.7109375" customWidth="1"/>
    <col min="11" max="11" width="3.7109375" customWidth="1"/>
    <col min="12" max="12" width="18.7109375" customWidth="1"/>
    <col min="13" max="13" width="3.7109375" customWidth="1"/>
    <col min="14" max="14" width="18.7109375" customWidth="1"/>
    <col min="15" max="15" width="3.7109375" customWidth="1"/>
    <col min="16" max="16" width="18.7109375" customWidth="1"/>
    <col min="17" max="17" width="3.7109375" customWidth="1"/>
  </cols>
  <sheetData>
    <row r="1" spans="1:87">
      <c r="A1" t="s">
        <v>1</v>
      </c>
    </row>
    <row r="2" spans="1:87" ht="25.5" customHeight="1" thickBot="1">
      <c r="B2" s="19"/>
      <c r="C2" s="18"/>
      <c r="D2" s="20"/>
      <c r="E2" s="20"/>
      <c r="F2" s="20"/>
      <c r="G2" s="2"/>
      <c r="H2" s="2"/>
      <c r="I2" s="2"/>
      <c r="J2" s="2"/>
    </row>
    <row r="3" spans="1:87" ht="15" customHeight="1">
      <c r="A3" s="129" t="s">
        <v>1</v>
      </c>
      <c r="B3" s="129" t="s">
        <v>8</v>
      </c>
      <c r="C3" s="129" t="s">
        <v>10</v>
      </c>
      <c r="D3" s="123" t="s">
        <v>9</v>
      </c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5"/>
      <c r="R3" s="123" t="s">
        <v>23</v>
      </c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5"/>
      <c r="AF3" s="123" t="s">
        <v>24</v>
      </c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  <c r="AT3" s="123" t="s">
        <v>25</v>
      </c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E3" s="124"/>
      <c r="BF3" s="124"/>
      <c r="BG3" s="125"/>
      <c r="BH3" s="123" t="s">
        <v>26</v>
      </c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5"/>
      <c r="BV3" s="123" t="s">
        <v>27</v>
      </c>
      <c r="BW3" s="124"/>
      <c r="BX3" s="124"/>
      <c r="BY3" s="124"/>
      <c r="BZ3" s="124"/>
      <c r="CA3" s="124"/>
      <c r="CB3" s="124"/>
      <c r="CC3" s="124"/>
      <c r="CD3" s="124"/>
      <c r="CE3" s="124"/>
      <c r="CF3" s="124"/>
      <c r="CG3" s="124"/>
      <c r="CH3" s="124"/>
      <c r="CI3" s="125"/>
    </row>
    <row r="4" spans="1:87" ht="33" customHeight="1" thickBot="1">
      <c r="A4" s="130"/>
      <c r="B4" s="130"/>
      <c r="C4" s="130"/>
      <c r="D4" s="126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8"/>
      <c r="R4" s="126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8"/>
      <c r="AF4" s="126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8"/>
      <c r="AT4" s="126"/>
      <c r="AU4" s="127"/>
      <c r="AV4" s="127"/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8"/>
      <c r="BH4" s="126"/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8"/>
      <c r="BV4" s="126"/>
      <c r="BW4" s="127"/>
      <c r="BX4" s="127"/>
      <c r="BY4" s="127"/>
      <c r="BZ4" s="127"/>
      <c r="CA4" s="127"/>
      <c r="CB4" s="127"/>
      <c r="CC4" s="127"/>
      <c r="CD4" s="127"/>
      <c r="CE4" s="127"/>
      <c r="CF4" s="127"/>
      <c r="CG4" s="127"/>
      <c r="CH4" s="127"/>
      <c r="CI4" s="128"/>
    </row>
    <row r="5" spans="1:87" ht="55.9" customHeight="1" thickBot="1">
      <c r="A5" s="131"/>
      <c r="B5" s="131"/>
      <c r="C5" s="131"/>
      <c r="D5" s="132" t="s">
        <v>11</v>
      </c>
      <c r="E5" s="133"/>
      <c r="F5" s="132" t="s">
        <v>12</v>
      </c>
      <c r="G5" s="133"/>
      <c r="H5" s="132" t="s">
        <v>13</v>
      </c>
      <c r="I5" s="133"/>
      <c r="J5" s="132" t="s">
        <v>14</v>
      </c>
      <c r="K5" s="133"/>
      <c r="L5" s="132" t="s">
        <v>15</v>
      </c>
      <c r="M5" s="133"/>
      <c r="N5" s="132" t="s">
        <v>16</v>
      </c>
      <c r="O5" s="133"/>
      <c r="P5" s="132" t="s">
        <v>17</v>
      </c>
      <c r="Q5" s="133"/>
      <c r="R5" s="132" t="s">
        <v>11</v>
      </c>
      <c r="S5" s="133"/>
      <c r="T5" s="132" t="s">
        <v>12</v>
      </c>
      <c r="U5" s="133"/>
      <c r="V5" s="132" t="s">
        <v>13</v>
      </c>
      <c r="W5" s="133"/>
      <c r="X5" s="132" t="s">
        <v>14</v>
      </c>
      <c r="Y5" s="133"/>
      <c r="Z5" s="132" t="s">
        <v>15</v>
      </c>
      <c r="AA5" s="133"/>
      <c r="AB5" s="132" t="s">
        <v>16</v>
      </c>
      <c r="AC5" s="133"/>
      <c r="AD5" s="132" t="s">
        <v>17</v>
      </c>
      <c r="AE5" s="133"/>
      <c r="AF5" s="132" t="s">
        <v>11</v>
      </c>
      <c r="AG5" s="133"/>
      <c r="AH5" s="132" t="s">
        <v>12</v>
      </c>
      <c r="AI5" s="133"/>
      <c r="AJ5" s="132" t="s">
        <v>13</v>
      </c>
      <c r="AK5" s="133"/>
      <c r="AL5" s="132" t="s">
        <v>14</v>
      </c>
      <c r="AM5" s="133"/>
      <c r="AN5" s="132" t="s">
        <v>15</v>
      </c>
      <c r="AO5" s="133"/>
      <c r="AP5" s="132" t="s">
        <v>16</v>
      </c>
      <c r="AQ5" s="133"/>
      <c r="AR5" s="132" t="s">
        <v>17</v>
      </c>
      <c r="AS5" s="133"/>
      <c r="AT5" s="132" t="s">
        <v>11</v>
      </c>
      <c r="AU5" s="133"/>
      <c r="AV5" s="132" t="s">
        <v>12</v>
      </c>
      <c r="AW5" s="133"/>
      <c r="AX5" s="132" t="s">
        <v>13</v>
      </c>
      <c r="AY5" s="133"/>
      <c r="AZ5" s="132" t="s">
        <v>14</v>
      </c>
      <c r="BA5" s="133"/>
      <c r="BB5" s="132" t="s">
        <v>15</v>
      </c>
      <c r="BC5" s="133"/>
      <c r="BD5" s="132" t="s">
        <v>16</v>
      </c>
      <c r="BE5" s="133"/>
      <c r="BF5" s="132" t="s">
        <v>17</v>
      </c>
      <c r="BG5" s="133"/>
      <c r="BH5" s="132" t="s">
        <v>11</v>
      </c>
      <c r="BI5" s="133"/>
      <c r="BJ5" s="132" t="s">
        <v>12</v>
      </c>
      <c r="BK5" s="133"/>
      <c r="BL5" s="132" t="s">
        <v>13</v>
      </c>
      <c r="BM5" s="133"/>
      <c r="BN5" s="132" t="s">
        <v>14</v>
      </c>
      <c r="BO5" s="133"/>
      <c r="BP5" s="132" t="s">
        <v>15</v>
      </c>
      <c r="BQ5" s="133"/>
      <c r="BR5" s="132" t="s">
        <v>16</v>
      </c>
      <c r="BS5" s="133"/>
      <c r="BT5" s="132" t="s">
        <v>17</v>
      </c>
      <c r="BU5" s="133"/>
      <c r="BV5" s="132" t="s">
        <v>11</v>
      </c>
      <c r="BW5" s="133"/>
      <c r="BX5" s="132" t="s">
        <v>12</v>
      </c>
      <c r="BY5" s="133"/>
      <c r="BZ5" s="132" t="s">
        <v>13</v>
      </c>
      <c r="CA5" s="133"/>
      <c r="CB5" s="132" t="s">
        <v>14</v>
      </c>
      <c r="CC5" s="133"/>
      <c r="CD5" s="132" t="s">
        <v>15</v>
      </c>
      <c r="CE5" s="133"/>
      <c r="CF5" s="132" t="s">
        <v>16</v>
      </c>
      <c r="CG5" s="133"/>
      <c r="CH5" s="132" t="s">
        <v>17</v>
      </c>
      <c r="CI5" s="133"/>
    </row>
    <row r="6" spans="1:87">
      <c r="A6" s="117" t="s">
        <v>18</v>
      </c>
      <c r="B6" s="120" t="s">
        <v>19</v>
      </c>
      <c r="C6" s="35" t="s">
        <v>34</v>
      </c>
      <c r="D6" s="29"/>
      <c r="E6" s="28">
        <f>IF(ISBLANK(D6),0,SUMPRODUCT(($D$6:$D$19=D6)))</f>
        <v>0</v>
      </c>
      <c r="F6" s="29"/>
      <c r="G6" s="28">
        <f>IF(ISBLANK(F6),0,SUMPRODUCT(($F$6:$F$19=F6)))</f>
        <v>0</v>
      </c>
      <c r="H6" s="29"/>
      <c r="I6" s="28">
        <f>IF(ISBLANK(H6),0,SUMPRODUCT(($H$6:$H$19=H6)))</f>
        <v>0</v>
      </c>
      <c r="J6" s="29"/>
      <c r="K6" s="28">
        <f>IF(ISBLANK(J6),0,SUMPRODUCT(($J$6:$J$19=J6)))</f>
        <v>0</v>
      </c>
      <c r="L6" s="29"/>
      <c r="M6" s="28">
        <f>IF(ISBLANK(L6),0,SUMPRODUCT(($L$6:$L$19=L6)))</f>
        <v>0</v>
      </c>
      <c r="N6" s="29"/>
      <c r="O6" s="28">
        <f>IF(ISBLANK(N6),0,SUMPRODUCT(($N$6:$N$19=N6)))</f>
        <v>0</v>
      </c>
      <c r="P6" s="3"/>
      <c r="Q6" s="28">
        <f>IF(ISBLANK(P6),0,SUMPRODUCT(($P$6:$P$19=P6)))</f>
        <v>0</v>
      </c>
      <c r="R6" s="29"/>
      <c r="S6" s="28">
        <f>IF(ISBLANK(R6),0,SUMPRODUCT(($D$6:$D$19=R6)))</f>
        <v>0</v>
      </c>
      <c r="T6" s="29"/>
      <c r="U6" s="28">
        <f>IF(ISBLANK(T6),0,SUMPRODUCT(($F$6:$F$19=T6)))</f>
        <v>0</v>
      </c>
      <c r="V6" s="29"/>
      <c r="W6" s="28">
        <f>IF(ISBLANK(V6),0,SUMPRODUCT(($H$6:$H$19=V6)))</f>
        <v>0</v>
      </c>
      <c r="X6" s="29"/>
      <c r="Y6" s="28">
        <f>IF(ISBLANK(X6),0,SUMPRODUCT(($J$6:$J$19=X6)))</f>
        <v>0</v>
      </c>
      <c r="Z6" s="29"/>
      <c r="AA6" s="28">
        <f>IF(ISBLANK(Z6),0,SUMPRODUCT(($L$6:$L$19=Z6)))</f>
        <v>0</v>
      </c>
      <c r="AB6" s="29"/>
      <c r="AC6" s="28">
        <f>IF(ISBLANK(AB6),0,SUMPRODUCT(($N$6:$N$19=AB6)))</f>
        <v>0</v>
      </c>
      <c r="AD6" s="3"/>
      <c r="AE6" s="28">
        <f>IF(ISBLANK(AD6),0,SUMPRODUCT(($P$6:$P$19=AD6)))</f>
        <v>0</v>
      </c>
      <c r="AF6" s="29"/>
      <c r="AG6" s="28">
        <f>IF(ISBLANK(AF6),0,SUMPRODUCT(($D$6:$D$19=AF6)))</f>
        <v>0</v>
      </c>
      <c r="AH6" s="29"/>
      <c r="AI6" s="28">
        <f>IF(ISBLANK(AH6),0,SUMPRODUCT(($F$6:$F$19=AH6)))</f>
        <v>0</v>
      </c>
      <c r="AJ6" s="29"/>
      <c r="AK6" s="28">
        <f>IF(ISBLANK(AJ6),0,SUMPRODUCT(($H$6:$H$19=AJ6)))</f>
        <v>0</v>
      </c>
      <c r="AL6" s="29"/>
      <c r="AM6" s="28">
        <f>IF(ISBLANK(AL6),0,SUMPRODUCT(($J$6:$J$19=AL6)))</f>
        <v>0</v>
      </c>
      <c r="AN6" s="29"/>
      <c r="AO6" s="28">
        <f>IF(ISBLANK(AN6),0,SUMPRODUCT(($L$6:$L$19=AN6)))</f>
        <v>0</v>
      </c>
      <c r="AP6" s="29"/>
      <c r="AQ6" s="28">
        <f>IF(ISBLANK(AP6),0,SUMPRODUCT(($N$6:$N$19=AP6)))</f>
        <v>0</v>
      </c>
      <c r="AR6" s="3"/>
      <c r="AS6" s="28">
        <f>IF(ISBLANK(AR6),0,SUMPRODUCT(($P$6:$P$19=AR6)))</f>
        <v>0</v>
      </c>
      <c r="AT6" s="29"/>
      <c r="AU6" s="28">
        <f>IF(ISBLANK(AT6),0,SUMPRODUCT(($D$6:$D$19=AT6)))</f>
        <v>0</v>
      </c>
      <c r="AV6" s="29"/>
      <c r="AW6" s="28">
        <f>IF(ISBLANK(AV6),0,SUMPRODUCT(($F$6:$F$19=AV6)))</f>
        <v>0</v>
      </c>
      <c r="AX6" s="29"/>
      <c r="AY6" s="28">
        <f>IF(ISBLANK(AX6),0,SUMPRODUCT(($H$6:$H$19=AX6)))</f>
        <v>0</v>
      </c>
      <c r="AZ6" s="29"/>
      <c r="BA6" s="28">
        <f>IF(ISBLANK(AZ6),0,SUMPRODUCT(($J$6:$J$19=AZ6)))</f>
        <v>0</v>
      </c>
      <c r="BB6" s="29"/>
      <c r="BC6" s="28">
        <f>IF(ISBLANK(BB6),0,SUMPRODUCT(($L$6:$L$19=BB6)))</f>
        <v>0</v>
      </c>
      <c r="BD6" s="29"/>
      <c r="BE6" s="28">
        <f>IF(ISBLANK(BD6),0,SUMPRODUCT(($N$6:$N$19=BD6)))</f>
        <v>0</v>
      </c>
      <c r="BF6" s="3"/>
      <c r="BG6" s="28">
        <f>IF(ISBLANK(BF6),0,SUMPRODUCT(($P$6:$P$19=BF6)))</f>
        <v>0</v>
      </c>
      <c r="BH6" s="29"/>
      <c r="BI6" s="28">
        <f>IF(ISBLANK(BH6),0,SUMPRODUCT(($D$6:$D$19=BH6)))</f>
        <v>0</v>
      </c>
      <c r="BJ6" s="29"/>
      <c r="BK6" s="28">
        <f>IF(ISBLANK(BJ6),0,SUMPRODUCT(($F$6:$F$19=BJ6)))</f>
        <v>0</v>
      </c>
      <c r="BL6" s="29"/>
      <c r="BM6" s="28">
        <f>IF(ISBLANK(BL6),0,SUMPRODUCT(($H$6:$H$19=BL6)))</f>
        <v>0</v>
      </c>
      <c r="BN6" s="29"/>
      <c r="BO6" s="28">
        <f>IF(ISBLANK(BN6),0,SUMPRODUCT(($J$6:$J$19=BN6)))</f>
        <v>0</v>
      </c>
      <c r="BP6" s="29"/>
      <c r="BQ6" s="28">
        <f>IF(ISBLANK(BP6),0,SUMPRODUCT(($L$6:$L$19=BP6)))</f>
        <v>0</v>
      </c>
      <c r="BR6" s="29"/>
      <c r="BS6" s="28">
        <f>IF(ISBLANK(BR6),0,SUMPRODUCT(($N$6:$N$19=BR6)))</f>
        <v>0</v>
      </c>
      <c r="BT6" s="3"/>
      <c r="BU6" s="28">
        <f>IF(ISBLANK(BT6),0,SUMPRODUCT(($P$6:$P$19=BT6)))</f>
        <v>0</v>
      </c>
      <c r="BV6" s="29"/>
      <c r="BW6" s="28">
        <f>IF(ISBLANK(BV6),0,SUMPRODUCT(($D$6:$D$19=BV6)))</f>
        <v>0</v>
      </c>
      <c r="BX6" s="29"/>
      <c r="BY6" s="28">
        <f>IF(ISBLANK(BX6),0,SUMPRODUCT(($F$6:$F$19=BX6)))</f>
        <v>0</v>
      </c>
      <c r="BZ6" s="29"/>
      <c r="CA6" s="28">
        <f>IF(ISBLANK(BZ6),0,SUMPRODUCT(($H$6:$H$19=BZ6)))</f>
        <v>0</v>
      </c>
      <c r="CB6" s="29"/>
      <c r="CC6" s="28">
        <f>IF(ISBLANK(CB6),0,SUMPRODUCT(($J$6:$J$19=CB6)))</f>
        <v>0</v>
      </c>
      <c r="CD6" s="29"/>
      <c r="CE6" s="28">
        <f>IF(ISBLANK(CD6),0,SUMPRODUCT(($L$6:$L$19=CD6)))</f>
        <v>0</v>
      </c>
      <c r="CF6" s="29"/>
      <c r="CG6" s="28">
        <f>IF(ISBLANK(CF6),0,SUMPRODUCT(($N$6:$N$19=CF6)))</f>
        <v>0</v>
      </c>
      <c r="CH6" s="3"/>
      <c r="CI6" s="28">
        <f>IF(ISBLANK(CH6),0,SUMPRODUCT(($P$6:$P$19=CH6)))</f>
        <v>0</v>
      </c>
    </row>
    <row r="7" spans="1:87">
      <c r="A7" s="118"/>
      <c r="B7" s="121"/>
      <c r="C7" s="35" t="s">
        <v>35</v>
      </c>
      <c r="D7" s="26"/>
      <c r="E7" s="24">
        <f>IF(ISBLANK(D7),0,SUMPRODUCT(($D$6:$D$19=D7)))</f>
        <v>0</v>
      </c>
      <c r="F7" s="26"/>
      <c r="G7" s="24">
        <f>IF(ISBLANK(F7),0,SUMPRODUCT(($F$6:$F$19=F7)))</f>
        <v>0</v>
      </c>
      <c r="H7" s="26"/>
      <c r="I7" s="24">
        <f>IF(ISBLANK(H7),0,SUMPRODUCT(($H$6:$H$19=H7)))</f>
        <v>0</v>
      </c>
      <c r="J7" s="26"/>
      <c r="K7" s="24">
        <f>IF(ISBLANK(J7),0,SUMPRODUCT(($J$6:$J$19=J7)))</f>
        <v>0</v>
      </c>
      <c r="L7" s="26"/>
      <c r="M7" s="24">
        <f>IF(ISBLANK(L7),0,SUMPRODUCT(($L$6:$L$19=L7)))</f>
        <v>0</v>
      </c>
      <c r="N7" s="26"/>
      <c r="O7" s="24">
        <f>IF(ISBLANK(N7),0,SUMPRODUCT(($N$6:$N$19=N7)))</f>
        <v>0</v>
      </c>
      <c r="P7" s="5"/>
      <c r="Q7" s="24">
        <f>IF(ISBLANK(P7),0,SUMPRODUCT(($P$6:$P$19=P7)))</f>
        <v>0</v>
      </c>
      <c r="R7" s="26"/>
      <c r="S7" s="24">
        <f>IF(ISBLANK(R7),0,SUMPRODUCT(($D$6:$D$19=R7)))</f>
        <v>0</v>
      </c>
      <c r="T7" s="26"/>
      <c r="U7" s="24">
        <f>IF(ISBLANK(T7),0,SUMPRODUCT(($F$6:$F$19=T7)))</f>
        <v>0</v>
      </c>
      <c r="V7" s="26"/>
      <c r="W7" s="24">
        <f>IF(ISBLANK(V7),0,SUMPRODUCT(($H$6:$H$19=V7)))</f>
        <v>0</v>
      </c>
      <c r="X7" s="26"/>
      <c r="Y7" s="24">
        <f>IF(ISBLANK(X7),0,SUMPRODUCT(($J$6:$J$19=X7)))</f>
        <v>0</v>
      </c>
      <c r="Z7" s="26"/>
      <c r="AA7" s="24">
        <f>IF(ISBLANK(Z7),0,SUMPRODUCT(($L$6:$L$19=Z7)))</f>
        <v>0</v>
      </c>
      <c r="AB7" s="26"/>
      <c r="AC7" s="24">
        <f>IF(ISBLANK(AB7),0,SUMPRODUCT(($N$6:$N$19=AB7)))</f>
        <v>0</v>
      </c>
      <c r="AD7" s="5"/>
      <c r="AE7" s="24">
        <f>IF(ISBLANK(AD7),0,SUMPRODUCT(($P$6:$P$19=AD7)))</f>
        <v>0</v>
      </c>
      <c r="AF7" s="26"/>
      <c r="AG7" s="24">
        <f>IF(ISBLANK(AF7),0,SUMPRODUCT(($D$6:$D$19=AF7)))</f>
        <v>0</v>
      </c>
      <c r="AH7" s="26"/>
      <c r="AI7" s="24">
        <f>IF(ISBLANK(AH7),0,SUMPRODUCT(($F$6:$F$19=AH7)))</f>
        <v>0</v>
      </c>
      <c r="AJ7" s="26"/>
      <c r="AK7" s="24">
        <f>IF(ISBLANK(AJ7),0,SUMPRODUCT(($H$6:$H$19=AJ7)))</f>
        <v>0</v>
      </c>
      <c r="AL7" s="26"/>
      <c r="AM7" s="24">
        <f>IF(ISBLANK(AL7),0,SUMPRODUCT(($J$6:$J$19=AL7)))</f>
        <v>0</v>
      </c>
      <c r="AN7" s="26"/>
      <c r="AO7" s="24">
        <f>IF(ISBLANK(AN7),0,SUMPRODUCT(($L$6:$L$19=AN7)))</f>
        <v>0</v>
      </c>
      <c r="AP7" s="26"/>
      <c r="AQ7" s="24">
        <f>IF(ISBLANK(AP7),0,SUMPRODUCT(($N$6:$N$19=AP7)))</f>
        <v>0</v>
      </c>
      <c r="AR7" s="5"/>
      <c r="AS7" s="24">
        <f>IF(ISBLANK(AR7),0,SUMPRODUCT(($P$6:$P$19=AR7)))</f>
        <v>0</v>
      </c>
      <c r="AT7" s="26"/>
      <c r="AU7" s="24">
        <f>IF(ISBLANK(AT7),0,SUMPRODUCT(($D$6:$D$19=AT7)))</f>
        <v>0</v>
      </c>
      <c r="AV7" s="26"/>
      <c r="AW7" s="24">
        <f>IF(ISBLANK(AV7),0,SUMPRODUCT(($F$6:$F$19=AV7)))</f>
        <v>0</v>
      </c>
      <c r="AX7" s="26"/>
      <c r="AY7" s="24">
        <f>IF(ISBLANK(AX7),0,SUMPRODUCT(($H$6:$H$19=AX7)))</f>
        <v>0</v>
      </c>
      <c r="AZ7" s="26"/>
      <c r="BA7" s="24">
        <f>IF(ISBLANK(AZ7),0,SUMPRODUCT(($J$6:$J$19=AZ7)))</f>
        <v>0</v>
      </c>
      <c r="BB7" s="26"/>
      <c r="BC7" s="24">
        <f>IF(ISBLANK(BB7),0,SUMPRODUCT(($L$6:$L$19=BB7)))</f>
        <v>0</v>
      </c>
      <c r="BD7" s="26"/>
      <c r="BE7" s="24">
        <f>IF(ISBLANK(BD7),0,SUMPRODUCT(($N$6:$N$19=BD7)))</f>
        <v>0</v>
      </c>
      <c r="BF7" s="5"/>
      <c r="BG7" s="24">
        <f>IF(ISBLANK(BF7),0,SUMPRODUCT(($P$6:$P$19=BF7)))</f>
        <v>0</v>
      </c>
      <c r="BH7" s="26"/>
      <c r="BI7" s="24">
        <f>IF(ISBLANK(BH7),0,SUMPRODUCT(($D$6:$D$19=BH7)))</f>
        <v>0</v>
      </c>
      <c r="BJ7" s="26"/>
      <c r="BK7" s="24">
        <f>IF(ISBLANK(BJ7),0,SUMPRODUCT(($F$6:$F$19=BJ7)))</f>
        <v>0</v>
      </c>
      <c r="BL7" s="26"/>
      <c r="BM7" s="24">
        <f>IF(ISBLANK(BL7),0,SUMPRODUCT(($H$6:$H$19=BL7)))</f>
        <v>0</v>
      </c>
      <c r="BN7" s="26"/>
      <c r="BO7" s="24">
        <f>IF(ISBLANK(BN7),0,SUMPRODUCT(($J$6:$J$19=BN7)))</f>
        <v>0</v>
      </c>
      <c r="BP7" s="26"/>
      <c r="BQ7" s="24">
        <f>IF(ISBLANK(BP7),0,SUMPRODUCT(($L$6:$L$19=BP7)))</f>
        <v>0</v>
      </c>
      <c r="BR7" s="26"/>
      <c r="BS7" s="24">
        <f>IF(ISBLANK(BR7),0,SUMPRODUCT(($N$6:$N$19=BR7)))</f>
        <v>0</v>
      </c>
      <c r="BT7" s="5"/>
      <c r="BU7" s="24">
        <f>IF(ISBLANK(BT7),0,SUMPRODUCT(($P$6:$P$19=BT7)))</f>
        <v>0</v>
      </c>
      <c r="BV7" s="26"/>
      <c r="BW7" s="24">
        <f>IF(ISBLANK(BV7),0,SUMPRODUCT(($D$6:$D$19=BV7)))</f>
        <v>0</v>
      </c>
      <c r="BX7" s="26"/>
      <c r="BY7" s="24">
        <f>IF(ISBLANK(BX7),0,SUMPRODUCT(($F$6:$F$19=BX7)))</f>
        <v>0</v>
      </c>
      <c r="BZ7" s="26"/>
      <c r="CA7" s="24">
        <f>IF(ISBLANK(BZ7),0,SUMPRODUCT(($H$6:$H$19=BZ7)))</f>
        <v>0</v>
      </c>
      <c r="CB7" s="26"/>
      <c r="CC7" s="24">
        <f>IF(ISBLANK(CB7),0,SUMPRODUCT(($J$6:$J$19=CB7)))</f>
        <v>0</v>
      </c>
      <c r="CD7" s="26"/>
      <c r="CE7" s="24">
        <f>IF(ISBLANK(CD7),0,SUMPRODUCT(($L$6:$L$19=CD7)))</f>
        <v>0</v>
      </c>
      <c r="CF7" s="26"/>
      <c r="CG7" s="24">
        <f>IF(ISBLANK(CF7),0,SUMPRODUCT(($N$6:$N$19=CF7)))</f>
        <v>0</v>
      </c>
      <c r="CH7" s="5"/>
      <c r="CI7" s="24">
        <f>IF(ISBLANK(CH7),0,SUMPRODUCT(($P$6:$P$19=CH7)))</f>
        <v>0</v>
      </c>
    </row>
    <row r="8" spans="1:87">
      <c r="A8" s="118"/>
      <c r="B8" s="121"/>
      <c r="C8" s="35" t="s">
        <v>36</v>
      </c>
      <c r="D8" s="26"/>
      <c r="E8" s="24">
        <f>IF(ISBLANK(D8),0,SUMPRODUCT(($D$6:$D$19=D8)))</f>
        <v>0</v>
      </c>
      <c r="F8" s="26"/>
      <c r="G8" s="24">
        <f>IF(ISBLANK(F8),0,SUMPRODUCT(($F$6:$F$19=F8)))</f>
        <v>0</v>
      </c>
      <c r="H8" s="26"/>
      <c r="I8" s="24">
        <f>IF(ISBLANK(H8),0,SUMPRODUCT(($H$6:$H$19=H8)))</f>
        <v>0</v>
      </c>
      <c r="J8" s="26"/>
      <c r="K8" s="24">
        <f>IF(ISBLANK(J8),0,SUMPRODUCT(($J$6:$J$19=J8)))</f>
        <v>0</v>
      </c>
      <c r="L8" s="26"/>
      <c r="M8" s="24">
        <f>IF(ISBLANK(L8),0,SUMPRODUCT(($L$6:$L$19=L8)))</f>
        <v>0</v>
      </c>
      <c r="N8" s="26"/>
      <c r="O8" s="24">
        <f>IF(ISBLANK(N8),0,SUMPRODUCT(($N$6:$N$19=N8)))</f>
        <v>0</v>
      </c>
      <c r="P8" s="5"/>
      <c r="Q8" s="24">
        <f>IF(ISBLANK(P8),0,SUMPRODUCT(($P$6:$P$19=P8)))</f>
        <v>0</v>
      </c>
      <c r="R8" s="26"/>
      <c r="S8" s="24">
        <f>IF(ISBLANK(R8),0,SUMPRODUCT(($D$6:$D$19=R8)))</f>
        <v>0</v>
      </c>
      <c r="T8" s="26"/>
      <c r="U8" s="24">
        <f>IF(ISBLANK(T8),0,SUMPRODUCT(($F$6:$F$19=T8)))</f>
        <v>0</v>
      </c>
      <c r="V8" s="26"/>
      <c r="W8" s="24">
        <f>IF(ISBLANK(V8),0,SUMPRODUCT(($H$6:$H$19=V8)))</f>
        <v>0</v>
      </c>
      <c r="X8" s="26"/>
      <c r="Y8" s="24">
        <f>IF(ISBLANK(X8),0,SUMPRODUCT(($J$6:$J$19=X8)))</f>
        <v>0</v>
      </c>
      <c r="Z8" s="26"/>
      <c r="AA8" s="24">
        <f>IF(ISBLANK(Z8),0,SUMPRODUCT(($L$6:$L$19=Z8)))</f>
        <v>0</v>
      </c>
      <c r="AB8" s="26"/>
      <c r="AC8" s="24">
        <f>IF(ISBLANK(AB8),0,SUMPRODUCT(($N$6:$N$19=AB8)))</f>
        <v>0</v>
      </c>
      <c r="AD8" s="5"/>
      <c r="AE8" s="24">
        <f>IF(ISBLANK(AD8),0,SUMPRODUCT(($P$6:$P$19=AD8)))</f>
        <v>0</v>
      </c>
      <c r="AF8" s="26"/>
      <c r="AG8" s="24">
        <f>IF(ISBLANK(AF8),0,SUMPRODUCT(($D$6:$D$19=AF8)))</f>
        <v>0</v>
      </c>
      <c r="AH8" s="26"/>
      <c r="AI8" s="24">
        <f>IF(ISBLANK(AH8),0,SUMPRODUCT(($F$6:$F$19=AH8)))</f>
        <v>0</v>
      </c>
      <c r="AJ8" s="26"/>
      <c r="AK8" s="24">
        <f>IF(ISBLANK(AJ8),0,SUMPRODUCT(($H$6:$H$19=AJ8)))</f>
        <v>0</v>
      </c>
      <c r="AL8" s="26"/>
      <c r="AM8" s="24">
        <f>IF(ISBLANK(AL8),0,SUMPRODUCT(($J$6:$J$19=AL8)))</f>
        <v>0</v>
      </c>
      <c r="AN8" s="26"/>
      <c r="AO8" s="24">
        <f>IF(ISBLANK(AN8),0,SUMPRODUCT(($L$6:$L$19=AN8)))</f>
        <v>0</v>
      </c>
      <c r="AP8" s="26"/>
      <c r="AQ8" s="24">
        <f>IF(ISBLANK(AP8),0,SUMPRODUCT(($N$6:$N$19=AP8)))</f>
        <v>0</v>
      </c>
      <c r="AR8" s="5"/>
      <c r="AS8" s="24">
        <f>IF(ISBLANK(AR8),0,SUMPRODUCT(($P$6:$P$19=AR8)))</f>
        <v>0</v>
      </c>
      <c r="AT8" s="26"/>
      <c r="AU8" s="24">
        <f>IF(ISBLANK(AT8),0,SUMPRODUCT(($D$6:$D$19=AT8)))</f>
        <v>0</v>
      </c>
      <c r="AV8" s="26"/>
      <c r="AW8" s="24">
        <f>IF(ISBLANK(AV8),0,SUMPRODUCT(($F$6:$F$19=AV8)))</f>
        <v>0</v>
      </c>
      <c r="AX8" s="26"/>
      <c r="AY8" s="24">
        <f>IF(ISBLANK(AX8),0,SUMPRODUCT(($H$6:$H$19=AX8)))</f>
        <v>0</v>
      </c>
      <c r="AZ8" s="26"/>
      <c r="BA8" s="24">
        <f>IF(ISBLANK(AZ8),0,SUMPRODUCT(($J$6:$J$19=AZ8)))</f>
        <v>0</v>
      </c>
      <c r="BB8" s="26"/>
      <c r="BC8" s="24">
        <f>IF(ISBLANK(BB8),0,SUMPRODUCT(($L$6:$L$19=BB8)))</f>
        <v>0</v>
      </c>
      <c r="BD8" s="26"/>
      <c r="BE8" s="24">
        <f>IF(ISBLANK(BD8),0,SUMPRODUCT(($N$6:$N$19=BD8)))</f>
        <v>0</v>
      </c>
      <c r="BF8" s="5"/>
      <c r="BG8" s="24">
        <f>IF(ISBLANK(BF8),0,SUMPRODUCT(($P$6:$P$19=BF8)))</f>
        <v>0</v>
      </c>
      <c r="BH8" s="26"/>
      <c r="BI8" s="24">
        <f>IF(ISBLANK(BH8),0,SUMPRODUCT(($D$6:$D$19=BH8)))</f>
        <v>0</v>
      </c>
      <c r="BJ8" s="26"/>
      <c r="BK8" s="24">
        <f>IF(ISBLANK(BJ8),0,SUMPRODUCT(($F$6:$F$19=BJ8)))</f>
        <v>0</v>
      </c>
      <c r="BL8" s="26"/>
      <c r="BM8" s="24">
        <f>IF(ISBLANK(BL8),0,SUMPRODUCT(($H$6:$H$19=BL8)))</f>
        <v>0</v>
      </c>
      <c r="BN8" s="26"/>
      <c r="BO8" s="24">
        <f>IF(ISBLANK(BN8),0,SUMPRODUCT(($J$6:$J$19=BN8)))</f>
        <v>0</v>
      </c>
      <c r="BP8" s="26"/>
      <c r="BQ8" s="24">
        <f>IF(ISBLANK(BP8),0,SUMPRODUCT(($L$6:$L$19=BP8)))</f>
        <v>0</v>
      </c>
      <c r="BR8" s="26"/>
      <c r="BS8" s="24">
        <f>IF(ISBLANK(BR8),0,SUMPRODUCT(($N$6:$N$19=BR8)))</f>
        <v>0</v>
      </c>
      <c r="BT8" s="5"/>
      <c r="BU8" s="24">
        <f>IF(ISBLANK(BT8),0,SUMPRODUCT(($P$6:$P$19=BT8)))</f>
        <v>0</v>
      </c>
      <c r="BV8" s="26"/>
      <c r="BW8" s="24">
        <f>IF(ISBLANK(BV8),0,SUMPRODUCT(($D$6:$D$19=BV8)))</f>
        <v>0</v>
      </c>
      <c r="BX8" s="26"/>
      <c r="BY8" s="24">
        <f>IF(ISBLANK(BX8),0,SUMPRODUCT(($F$6:$F$19=BX8)))</f>
        <v>0</v>
      </c>
      <c r="BZ8" s="26"/>
      <c r="CA8" s="24">
        <f>IF(ISBLANK(BZ8),0,SUMPRODUCT(($H$6:$H$19=BZ8)))</f>
        <v>0</v>
      </c>
      <c r="CB8" s="26"/>
      <c r="CC8" s="24">
        <f>IF(ISBLANK(CB8),0,SUMPRODUCT(($J$6:$J$19=CB8)))</f>
        <v>0</v>
      </c>
      <c r="CD8" s="26"/>
      <c r="CE8" s="24">
        <f>IF(ISBLANK(CD8),0,SUMPRODUCT(($L$6:$L$19=CD8)))</f>
        <v>0</v>
      </c>
      <c r="CF8" s="26"/>
      <c r="CG8" s="24">
        <f>IF(ISBLANK(CF8),0,SUMPRODUCT(($N$6:$N$19=CF8)))</f>
        <v>0</v>
      </c>
      <c r="CH8" s="5"/>
      <c r="CI8" s="24">
        <f>IF(ISBLANK(CH8),0,SUMPRODUCT(($P$6:$P$19=CH8)))</f>
        <v>0</v>
      </c>
    </row>
    <row r="9" spans="1:87">
      <c r="A9" s="118"/>
      <c r="B9" s="121"/>
      <c r="C9" s="35" t="s">
        <v>37</v>
      </c>
      <c r="D9" s="26"/>
      <c r="E9" s="24">
        <f>IF(ISBLANK(D9),0,SUMPRODUCT(($D$6:$D$19=D9)))</f>
        <v>0</v>
      </c>
      <c r="F9" s="26"/>
      <c r="G9" s="24">
        <f>IF(ISBLANK(F9),0,SUMPRODUCT(($F$6:$F$19=F9)))</f>
        <v>0</v>
      </c>
      <c r="H9" s="26"/>
      <c r="I9" s="24">
        <f>IF(ISBLANK(H9),0,SUMPRODUCT(($H$6:$H$19=H9)))</f>
        <v>0</v>
      </c>
      <c r="J9" s="26"/>
      <c r="K9" s="24">
        <f>IF(ISBLANK(J9),0,SUMPRODUCT(($J$6:$J$19=J9)))</f>
        <v>0</v>
      </c>
      <c r="L9" s="26"/>
      <c r="M9" s="24">
        <f>IF(ISBLANK(L9),0,SUMPRODUCT(($L$6:$L$19=L9)))</f>
        <v>0</v>
      </c>
      <c r="N9" s="26"/>
      <c r="O9" s="24">
        <f>IF(ISBLANK(N9),0,SUMPRODUCT(($N$6:$N$19=N9)))</f>
        <v>0</v>
      </c>
      <c r="P9" s="5"/>
      <c r="Q9" s="24">
        <f>IF(ISBLANK(P9),0,SUMPRODUCT(($P$6:$P$19=P9)))</f>
        <v>0</v>
      </c>
      <c r="R9" s="26"/>
      <c r="S9" s="24">
        <f>IF(ISBLANK(R9),0,SUMPRODUCT(($D$6:$D$19=R9)))</f>
        <v>0</v>
      </c>
      <c r="T9" s="26"/>
      <c r="U9" s="24">
        <f>IF(ISBLANK(T9),0,SUMPRODUCT(($F$6:$F$19=T9)))</f>
        <v>0</v>
      </c>
      <c r="V9" s="26"/>
      <c r="W9" s="24">
        <f>IF(ISBLANK(V9),0,SUMPRODUCT(($H$6:$H$19=V9)))</f>
        <v>0</v>
      </c>
      <c r="X9" s="26"/>
      <c r="Y9" s="24">
        <f>IF(ISBLANK(X9),0,SUMPRODUCT(($J$6:$J$19=X9)))</f>
        <v>0</v>
      </c>
      <c r="Z9" s="26"/>
      <c r="AA9" s="24">
        <f>IF(ISBLANK(Z9),0,SUMPRODUCT(($L$6:$L$19=Z9)))</f>
        <v>0</v>
      </c>
      <c r="AB9" s="26"/>
      <c r="AC9" s="24">
        <f>IF(ISBLANK(AB9),0,SUMPRODUCT(($N$6:$N$19=AB9)))</f>
        <v>0</v>
      </c>
      <c r="AD9" s="5"/>
      <c r="AE9" s="24">
        <f>IF(ISBLANK(AD9),0,SUMPRODUCT(($P$6:$P$19=AD9)))</f>
        <v>0</v>
      </c>
      <c r="AF9" s="26"/>
      <c r="AG9" s="24">
        <f>IF(ISBLANK(AF9),0,SUMPRODUCT(($D$6:$D$19=AF9)))</f>
        <v>0</v>
      </c>
      <c r="AH9" s="26"/>
      <c r="AI9" s="24">
        <f>IF(ISBLANK(AH9),0,SUMPRODUCT(($F$6:$F$19=AH9)))</f>
        <v>0</v>
      </c>
      <c r="AJ9" s="26"/>
      <c r="AK9" s="24">
        <f>IF(ISBLANK(AJ9),0,SUMPRODUCT(($H$6:$H$19=AJ9)))</f>
        <v>0</v>
      </c>
      <c r="AL9" s="26"/>
      <c r="AM9" s="24">
        <f>IF(ISBLANK(AL9),0,SUMPRODUCT(($J$6:$J$19=AL9)))</f>
        <v>0</v>
      </c>
      <c r="AN9" s="26"/>
      <c r="AO9" s="24">
        <f>IF(ISBLANK(AN9),0,SUMPRODUCT(($L$6:$L$19=AN9)))</f>
        <v>0</v>
      </c>
      <c r="AP9" s="26"/>
      <c r="AQ9" s="24">
        <f>IF(ISBLANK(AP9),0,SUMPRODUCT(($N$6:$N$19=AP9)))</f>
        <v>0</v>
      </c>
      <c r="AR9" s="5"/>
      <c r="AS9" s="24">
        <f>IF(ISBLANK(AR9),0,SUMPRODUCT(($P$6:$P$19=AR9)))</f>
        <v>0</v>
      </c>
      <c r="AT9" s="26"/>
      <c r="AU9" s="24">
        <f>IF(ISBLANK(AT9),0,SUMPRODUCT(($D$6:$D$19=AT9)))</f>
        <v>0</v>
      </c>
      <c r="AV9" s="26"/>
      <c r="AW9" s="24">
        <f>IF(ISBLANK(AV9),0,SUMPRODUCT(($F$6:$F$19=AV9)))</f>
        <v>0</v>
      </c>
      <c r="AX9" s="26"/>
      <c r="AY9" s="24">
        <f>IF(ISBLANK(AX9),0,SUMPRODUCT(($H$6:$H$19=AX9)))</f>
        <v>0</v>
      </c>
      <c r="AZ9" s="26"/>
      <c r="BA9" s="24">
        <f>IF(ISBLANK(AZ9),0,SUMPRODUCT(($J$6:$J$19=AZ9)))</f>
        <v>0</v>
      </c>
      <c r="BB9" s="26"/>
      <c r="BC9" s="24">
        <f>IF(ISBLANK(BB9),0,SUMPRODUCT(($L$6:$L$19=BB9)))</f>
        <v>0</v>
      </c>
      <c r="BD9" s="26"/>
      <c r="BE9" s="24">
        <f>IF(ISBLANK(BD9),0,SUMPRODUCT(($N$6:$N$19=BD9)))</f>
        <v>0</v>
      </c>
      <c r="BF9" s="5"/>
      <c r="BG9" s="24">
        <f>IF(ISBLANK(BF9),0,SUMPRODUCT(($P$6:$P$19=BF9)))</f>
        <v>0</v>
      </c>
      <c r="BH9" s="26"/>
      <c r="BI9" s="24">
        <f>IF(ISBLANK(BH9),0,SUMPRODUCT(($D$6:$D$19=BH9)))</f>
        <v>0</v>
      </c>
      <c r="BJ9" s="26"/>
      <c r="BK9" s="24">
        <f>IF(ISBLANK(BJ9),0,SUMPRODUCT(($F$6:$F$19=BJ9)))</f>
        <v>0</v>
      </c>
      <c r="BL9" s="26"/>
      <c r="BM9" s="24">
        <f>IF(ISBLANK(BL9),0,SUMPRODUCT(($H$6:$H$19=BL9)))</f>
        <v>0</v>
      </c>
      <c r="BN9" s="26"/>
      <c r="BO9" s="24">
        <f>IF(ISBLANK(BN9),0,SUMPRODUCT(($J$6:$J$19=BN9)))</f>
        <v>0</v>
      </c>
      <c r="BP9" s="26"/>
      <c r="BQ9" s="24">
        <f>IF(ISBLANK(BP9),0,SUMPRODUCT(($L$6:$L$19=BP9)))</f>
        <v>0</v>
      </c>
      <c r="BR9" s="26"/>
      <c r="BS9" s="24">
        <f>IF(ISBLANK(BR9),0,SUMPRODUCT(($N$6:$N$19=BR9)))</f>
        <v>0</v>
      </c>
      <c r="BT9" s="5"/>
      <c r="BU9" s="24">
        <f>IF(ISBLANK(BT9),0,SUMPRODUCT(($P$6:$P$19=BT9)))</f>
        <v>0</v>
      </c>
      <c r="BV9" s="26"/>
      <c r="BW9" s="24">
        <f>IF(ISBLANK(BV9),0,SUMPRODUCT(($D$6:$D$19=BV9)))</f>
        <v>0</v>
      </c>
      <c r="BX9" s="26"/>
      <c r="BY9" s="24">
        <f>IF(ISBLANK(BX9),0,SUMPRODUCT(($F$6:$F$19=BX9)))</f>
        <v>0</v>
      </c>
      <c r="BZ9" s="26"/>
      <c r="CA9" s="24">
        <f>IF(ISBLANK(BZ9),0,SUMPRODUCT(($H$6:$H$19=BZ9)))</f>
        <v>0</v>
      </c>
      <c r="CB9" s="26"/>
      <c r="CC9" s="24">
        <f>IF(ISBLANK(CB9),0,SUMPRODUCT(($J$6:$J$19=CB9)))</f>
        <v>0</v>
      </c>
      <c r="CD9" s="26"/>
      <c r="CE9" s="24">
        <f>IF(ISBLANK(CD9),0,SUMPRODUCT(($L$6:$L$19=CD9)))</f>
        <v>0</v>
      </c>
      <c r="CF9" s="26"/>
      <c r="CG9" s="24">
        <f>IF(ISBLANK(CF9),0,SUMPRODUCT(($N$6:$N$19=CF9)))</f>
        <v>0</v>
      </c>
      <c r="CH9" s="5"/>
      <c r="CI9" s="24">
        <f>IF(ISBLANK(CH9),0,SUMPRODUCT(($P$6:$P$19=CH9)))</f>
        <v>0</v>
      </c>
    </row>
    <row r="10" spans="1:87">
      <c r="A10" s="118"/>
      <c r="B10" s="121"/>
      <c r="C10" s="35" t="s">
        <v>38</v>
      </c>
      <c r="D10" s="26"/>
      <c r="E10" s="24">
        <f>IF(ISBLANK(D10),0,SUMPRODUCT(($D$6:$D$19=D10)))</f>
        <v>0</v>
      </c>
      <c r="F10" s="26"/>
      <c r="G10" s="24">
        <f>IF(ISBLANK(F10),0,SUMPRODUCT(($F$6:$F$19=F10)))</f>
        <v>0</v>
      </c>
      <c r="H10" s="26"/>
      <c r="I10" s="24">
        <f>IF(ISBLANK(H10),0,SUMPRODUCT(($H$6:$H$19=H10)))</f>
        <v>0</v>
      </c>
      <c r="J10" s="26"/>
      <c r="K10" s="24">
        <f>IF(ISBLANK(J10),0,SUMPRODUCT(($J$6:$J$19=J10)))</f>
        <v>0</v>
      </c>
      <c r="L10" s="26"/>
      <c r="M10" s="24">
        <f>IF(ISBLANK(L10),0,SUMPRODUCT(($L$6:$L$19=L10)))</f>
        <v>0</v>
      </c>
      <c r="N10" s="26"/>
      <c r="O10" s="24">
        <f>IF(ISBLANK(N10),0,SUMPRODUCT(($N$6:$N$19=N10)))</f>
        <v>0</v>
      </c>
      <c r="P10" s="5"/>
      <c r="Q10" s="24">
        <f>IF(ISBLANK(P10),0,SUMPRODUCT(($P$6:$P$19=P10)))</f>
        <v>0</v>
      </c>
      <c r="R10" s="26"/>
      <c r="S10" s="24">
        <f>IF(ISBLANK(R10),0,SUMPRODUCT(($D$6:$D$19=R10)))</f>
        <v>0</v>
      </c>
      <c r="T10" s="26"/>
      <c r="U10" s="24">
        <f>IF(ISBLANK(T10),0,SUMPRODUCT(($F$6:$F$19=T10)))</f>
        <v>0</v>
      </c>
      <c r="V10" s="26"/>
      <c r="W10" s="24">
        <f>IF(ISBLANK(V10),0,SUMPRODUCT(($H$6:$H$19=V10)))</f>
        <v>0</v>
      </c>
      <c r="X10" s="26"/>
      <c r="Y10" s="24">
        <f>IF(ISBLANK(X10),0,SUMPRODUCT(($J$6:$J$19=X10)))</f>
        <v>0</v>
      </c>
      <c r="Z10" s="26"/>
      <c r="AA10" s="24">
        <f>IF(ISBLANK(Z10),0,SUMPRODUCT(($L$6:$L$19=Z10)))</f>
        <v>0</v>
      </c>
      <c r="AB10" s="26"/>
      <c r="AC10" s="24">
        <f>IF(ISBLANK(AB10),0,SUMPRODUCT(($N$6:$N$19=AB10)))</f>
        <v>0</v>
      </c>
      <c r="AD10" s="5"/>
      <c r="AE10" s="24">
        <f>IF(ISBLANK(AD10),0,SUMPRODUCT(($P$6:$P$19=AD10)))</f>
        <v>0</v>
      </c>
      <c r="AF10" s="26"/>
      <c r="AG10" s="24">
        <f>IF(ISBLANK(AF10),0,SUMPRODUCT(($D$6:$D$19=AF10)))</f>
        <v>0</v>
      </c>
      <c r="AH10" s="26"/>
      <c r="AI10" s="24">
        <f>IF(ISBLANK(AH10),0,SUMPRODUCT(($F$6:$F$19=AH10)))</f>
        <v>0</v>
      </c>
      <c r="AJ10" s="26"/>
      <c r="AK10" s="24">
        <f>IF(ISBLANK(AJ10),0,SUMPRODUCT(($H$6:$H$19=AJ10)))</f>
        <v>0</v>
      </c>
      <c r="AL10" s="26"/>
      <c r="AM10" s="24">
        <f>IF(ISBLANK(AL10),0,SUMPRODUCT(($J$6:$J$19=AL10)))</f>
        <v>0</v>
      </c>
      <c r="AN10" s="26"/>
      <c r="AO10" s="24">
        <f>IF(ISBLANK(AN10),0,SUMPRODUCT(($L$6:$L$19=AN10)))</f>
        <v>0</v>
      </c>
      <c r="AP10" s="26"/>
      <c r="AQ10" s="24">
        <f>IF(ISBLANK(AP10),0,SUMPRODUCT(($N$6:$N$19=AP10)))</f>
        <v>0</v>
      </c>
      <c r="AR10" s="5"/>
      <c r="AS10" s="24">
        <f>IF(ISBLANK(AR10),0,SUMPRODUCT(($P$6:$P$19=AR10)))</f>
        <v>0</v>
      </c>
      <c r="AT10" s="26"/>
      <c r="AU10" s="24">
        <f>IF(ISBLANK(AT10),0,SUMPRODUCT(($D$6:$D$19=AT10)))</f>
        <v>0</v>
      </c>
      <c r="AV10" s="26"/>
      <c r="AW10" s="24">
        <f>IF(ISBLANK(AV10),0,SUMPRODUCT(($F$6:$F$19=AV10)))</f>
        <v>0</v>
      </c>
      <c r="AX10" s="26"/>
      <c r="AY10" s="24">
        <f>IF(ISBLANK(AX10),0,SUMPRODUCT(($H$6:$H$19=AX10)))</f>
        <v>0</v>
      </c>
      <c r="AZ10" s="26"/>
      <c r="BA10" s="24">
        <f>IF(ISBLANK(AZ10),0,SUMPRODUCT(($J$6:$J$19=AZ10)))</f>
        <v>0</v>
      </c>
      <c r="BB10" s="26"/>
      <c r="BC10" s="24">
        <f>IF(ISBLANK(BB10),0,SUMPRODUCT(($L$6:$L$19=BB10)))</f>
        <v>0</v>
      </c>
      <c r="BD10" s="26"/>
      <c r="BE10" s="24">
        <f>IF(ISBLANK(BD10),0,SUMPRODUCT(($N$6:$N$19=BD10)))</f>
        <v>0</v>
      </c>
      <c r="BF10" s="5"/>
      <c r="BG10" s="24">
        <f>IF(ISBLANK(BF10),0,SUMPRODUCT(($P$6:$P$19=BF10)))</f>
        <v>0</v>
      </c>
      <c r="BH10" s="26"/>
      <c r="BI10" s="24">
        <f>IF(ISBLANK(BH10),0,SUMPRODUCT(($D$6:$D$19=BH10)))</f>
        <v>0</v>
      </c>
      <c r="BJ10" s="26"/>
      <c r="BK10" s="24">
        <f>IF(ISBLANK(BJ10),0,SUMPRODUCT(($F$6:$F$19=BJ10)))</f>
        <v>0</v>
      </c>
      <c r="BL10" s="26"/>
      <c r="BM10" s="24">
        <f>IF(ISBLANK(BL10),0,SUMPRODUCT(($H$6:$H$19=BL10)))</f>
        <v>0</v>
      </c>
      <c r="BN10" s="26"/>
      <c r="BO10" s="24">
        <f>IF(ISBLANK(BN10),0,SUMPRODUCT(($J$6:$J$19=BN10)))</f>
        <v>0</v>
      </c>
      <c r="BP10" s="26"/>
      <c r="BQ10" s="24">
        <f>IF(ISBLANK(BP10),0,SUMPRODUCT(($L$6:$L$19=BP10)))</f>
        <v>0</v>
      </c>
      <c r="BR10" s="26"/>
      <c r="BS10" s="24">
        <f>IF(ISBLANK(BR10),0,SUMPRODUCT(($N$6:$N$19=BR10)))</f>
        <v>0</v>
      </c>
      <c r="BT10" s="5"/>
      <c r="BU10" s="24">
        <f>IF(ISBLANK(BT10),0,SUMPRODUCT(($P$6:$P$19=BT10)))</f>
        <v>0</v>
      </c>
      <c r="BV10" s="26"/>
      <c r="BW10" s="24">
        <f>IF(ISBLANK(BV10),0,SUMPRODUCT(($D$6:$D$19=BV10)))</f>
        <v>0</v>
      </c>
      <c r="BX10" s="26"/>
      <c r="BY10" s="24">
        <f>IF(ISBLANK(BX10),0,SUMPRODUCT(($F$6:$F$19=BX10)))</f>
        <v>0</v>
      </c>
      <c r="BZ10" s="26"/>
      <c r="CA10" s="24">
        <f>IF(ISBLANK(BZ10),0,SUMPRODUCT(($H$6:$H$19=BZ10)))</f>
        <v>0</v>
      </c>
      <c r="CB10" s="26"/>
      <c r="CC10" s="24">
        <f>IF(ISBLANK(CB10),0,SUMPRODUCT(($J$6:$J$19=CB10)))</f>
        <v>0</v>
      </c>
      <c r="CD10" s="26"/>
      <c r="CE10" s="24">
        <f>IF(ISBLANK(CD10),0,SUMPRODUCT(($L$6:$L$19=CD10)))</f>
        <v>0</v>
      </c>
      <c r="CF10" s="26"/>
      <c r="CG10" s="24">
        <f>IF(ISBLANK(CF10),0,SUMPRODUCT(($N$6:$N$19=CF10)))</f>
        <v>0</v>
      </c>
      <c r="CH10" s="5"/>
      <c r="CI10" s="24">
        <f>IF(ISBLANK(CH10),0,SUMPRODUCT(($P$6:$P$19=CH10)))</f>
        <v>0</v>
      </c>
    </row>
    <row r="11" spans="1:87">
      <c r="A11" s="118"/>
      <c r="B11" s="121"/>
      <c r="C11" s="35" t="s">
        <v>39</v>
      </c>
      <c r="D11" s="26"/>
      <c r="E11" s="24">
        <f t="shared" ref="E11:E14" si="0">IF(ISBLANK(D11),0,SUMPRODUCT(($D$6:$D$19=D11)))</f>
        <v>0</v>
      </c>
      <c r="F11" s="26"/>
      <c r="G11" s="24">
        <f t="shared" ref="G11:G14" si="1">IF(ISBLANK(F11),0,SUMPRODUCT(($F$6:$F$19=F11)))</f>
        <v>0</v>
      </c>
      <c r="H11" s="26"/>
      <c r="I11" s="24">
        <f t="shared" ref="I11:I14" si="2">IF(ISBLANK(H11),0,SUMPRODUCT(($H$6:$H$19=H11)))</f>
        <v>0</v>
      </c>
      <c r="J11" s="26"/>
      <c r="K11" s="24">
        <f t="shared" ref="K11:K14" si="3">IF(ISBLANK(J11),0,SUMPRODUCT(($J$6:$J$19=J11)))</f>
        <v>0</v>
      </c>
      <c r="L11" s="26"/>
      <c r="M11" s="24">
        <f t="shared" ref="M11:M14" si="4">IF(ISBLANK(L11),0,SUMPRODUCT(($L$6:$L$19=L11)))</f>
        <v>0</v>
      </c>
      <c r="N11" s="26"/>
      <c r="O11" s="24">
        <f t="shared" ref="O11:O14" si="5">IF(ISBLANK(N11),0,SUMPRODUCT(($N$6:$N$19=N11)))</f>
        <v>0</v>
      </c>
      <c r="P11" s="5"/>
      <c r="Q11" s="24">
        <f t="shared" ref="Q11:Q14" si="6">IF(ISBLANK(P11),0,SUMPRODUCT(($P$6:$P$19=P11)))</f>
        <v>0</v>
      </c>
      <c r="R11" s="26"/>
      <c r="S11" s="24">
        <f t="shared" ref="S11:S14" si="7">IF(ISBLANK(R11),0,SUMPRODUCT(($D$6:$D$19=R11)))</f>
        <v>0</v>
      </c>
      <c r="T11" s="26"/>
      <c r="U11" s="24">
        <f t="shared" ref="U11:U14" si="8">IF(ISBLANK(T11),0,SUMPRODUCT(($F$6:$F$19=T11)))</f>
        <v>0</v>
      </c>
      <c r="V11" s="26"/>
      <c r="W11" s="24">
        <f t="shared" ref="W11:W14" si="9">IF(ISBLANK(V11),0,SUMPRODUCT(($H$6:$H$19=V11)))</f>
        <v>0</v>
      </c>
      <c r="X11" s="26"/>
      <c r="Y11" s="24">
        <f t="shared" ref="Y11:Y14" si="10">IF(ISBLANK(X11),0,SUMPRODUCT(($J$6:$J$19=X11)))</f>
        <v>0</v>
      </c>
      <c r="Z11" s="26"/>
      <c r="AA11" s="24">
        <f t="shared" ref="AA11:AA14" si="11">IF(ISBLANK(Z11),0,SUMPRODUCT(($L$6:$L$19=Z11)))</f>
        <v>0</v>
      </c>
      <c r="AB11" s="26"/>
      <c r="AC11" s="24">
        <f t="shared" ref="AC11:AC14" si="12">IF(ISBLANK(AB11),0,SUMPRODUCT(($N$6:$N$19=AB11)))</f>
        <v>0</v>
      </c>
      <c r="AD11" s="5"/>
      <c r="AE11" s="24">
        <f t="shared" ref="AE11:AE14" si="13">IF(ISBLANK(AD11),0,SUMPRODUCT(($P$6:$P$19=AD11)))</f>
        <v>0</v>
      </c>
      <c r="AF11" s="26"/>
      <c r="AG11" s="24">
        <f t="shared" ref="AG11:AG14" si="14">IF(ISBLANK(AF11),0,SUMPRODUCT(($D$6:$D$19=AF11)))</f>
        <v>0</v>
      </c>
      <c r="AH11" s="26"/>
      <c r="AI11" s="24">
        <f t="shared" ref="AI11:AI14" si="15">IF(ISBLANK(AH11),0,SUMPRODUCT(($F$6:$F$19=AH11)))</f>
        <v>0</v>
      </c>
      <c r="AJ11" s="26"/>
      <c r="AK11" s="24">
        <f t="shared" ref="AK11:AK14" si="16">IF(ISBLANK(AJ11),0,SUMPRODUCT(($H$6:$H$19=AJ11)))</f>
        <v>0</v>
      </c>
      <c r="AL11" s="26"/>
      <c r="AM11" s="24">
        <f t="shared" ref="AM11:AM14" si="17">IF(ISBLANK(AL11),0,SUMPRODUCT(($J$6:$J$19=AL11)))</f>
        <v>0</v>
      </c>
      <c r="AN11" s="26"/>
      <c r="AO11" s="24">
        <f t="shared" ref="AO11:AO14" si="18">IF(ISBLANK(AN11),0,SUMPRODUCT(($L$6:$L$19=AN11)))</f>
        <v>0</v>
      </c>
      <c r="AP11" s="26"/>
      <c r="AQ11" s="24">
        <f t="shared" ref="AQ11:AQ14" si="19">IF(ISBLANK(AP11),0,SUMPRODUCT(($N$6:$N$19=AP11)))</f>
        <v>0</v>
      </c>
      <c r="AR11" s="5"/>
      <c r="AS11" s="24">
        <f t="shared" ref="AS11:AS14" si="20">IF(ISBLANK(AR11),0,SUMPRODUCT(($P$6:$P$19=AR11)))</f>
        <v>0</v>
      </c>
      <c r="AT11" s="26"/>
      <c r="AU11" s="24">
        <f t="shared" ref="AU11:AU14" si="21">IF(ISBLANK(AT11),0,SUMPRODUCT(($D$6:$D$19=AT11)))</f>
        <v>0</v>
      </c>
      <c r="AV11" s="26"/>
      <c r="AW11" s="24">
        <f t="shared" ref="AW11:AW14" si="22">IF(ISBLANK(AV11),0,SUMPRODUCT(($F$6:$F$19=AV11)))</f>
        <v>0</v>
      </c>
      <c r="AX11" s="26"/>
      <c r="AY11" s="24">
        <f t="shared" ref="AY11:AY14" si="23">IF(ISBLANK(AX11),0,SUMPRODUCT(($H$6:$H$19=AX11)))</f>
        <v>0</v>
      </c>
      <c r="AZ11" s="26"/>
      <c r="BA11" s="24">
        <f t="shared" ref="BA11:BA14" si="24">IF(ISBLANK(AZ11),0,SUMPRODUCT(($J$6:$J$19=AZ11)))</f>
        <v>0</v>
      </c>
      <c r="BB11" s="26"/>
      <c r="BC11" s="24">
        <f t="shared" ref="BC11:BC14" si="25">IF(ISBLANK(BB11),0,SUMPRODUCT(($L$6:$L$19=BB11)))</f>
        <v>0</v>
      </c>
      <c r="BD11" s="26"/>
      <c r="BE11" s="24">
        <f t="shared" ref="BE11:BE14" si="26">IF(ISBLANK(BD11),0,SUMPRODUCT(($N$6:$N$19=BD11)))</f>
        <v>0</v>
      </c>
      <c r="BF11" s="5"/>
      <c r="BG11" s="24">
        <f t="shared" ref="BG11:BG14" si="27">IF(ISBLANK(BF11),0,SUMPRODUCT(($P$6:$P$19=BF11)))</f>
        <v>0</v>
      </c>
      <c r="BH11" s="26"/>
      <c r="BI11" s="24">
        <f t="shared" ref="BI11:BI14" si="28">IF(ISBLANK(BH11),0,SUMPRODUCT(($D$6:$D$19=BH11)))</f>
        <v>0</v>
      </c>
      <c r="BJ11" s="26"/>
      <c r="BK11" s="24">
        <f t="shared" ref="BK11:BK14" si="29">IF(ISBLANK(BJ11),0,SUMPRODUCT(($F$6:$F$19=BJ11)))</f>
        <v>0</v>
      </c>
      <c r="BL11" s="26"/>
      <c r="BM11" s="24">
        <f t="shared" ref="BM11:BM14" si="30">IF(ISBLANK(BL11),0,SUMPRODUCT(($H$6:$H$19=BL11)))</f>
        <v>0</v>
      </c>
      <c r="BN11" s="26"/>
      <c r="BO11" s="24">
        <f t="shared" ref="BO11:BO14" si="31">IF(ISBLANK(BN11),0,SUMPRODUCT(($J$6:$J$19=BN11)))</f>
        <v>0</v>
      </c>
      <c r="BP11" s="26"/>
      <c r="BQ11" s="24">
        <f t="shared" ref="BQ11:BQ14" si="32">IF(ISBLANK(BP11),0,SUMPRODUCT(($L$6:$L$19=BP11)))</f>
        <v>0</v>
      </c>
      <c r="BR11" s="26"/>
      <c r="BS11" s="24">
        <f t="shared" ref="BS11:BS14" si="33">IF(ISBLANK(BR11),0,SUMPRODUCT(($N$6:$N$19=BR11)))</f>
        <v>0</v>
      </c>
      <c r="BT11" s="5"/>
      <c r="BU11" s="24">
        <f t="shared" ref="BU11:BU14" si="34">IF(ISBLANK(BT11),0,SUMPRODUCT(($P$6:$P$19=BT11)))</f>
        <v>0</v>
      </c>
      <c r="BV11" s="26"/>
      <c r="BW11" s="24">
        <f t="shared" ref="BW11:BW14" si="35">IF(ISBLANK(BV11),0,SUMPRODUCT(($D$6:$D$19=BV11)))</f>
        <v>0</v>
      </c>
      <c r="BX11" s="26"/>
      <c r="BY11" s="24">
        <f t="shared" ref="BY11:BY14" si="36">IF(ISBLANK(BX11),0,SUMPRODUCT(($F$6:$F$19=BX11)))</f>
        <v>0</v>
      </c>
      <c r="BZ11" s="26"/>
      <c r="CA11" s="24">
        <f t="shared" ref="CA11:CA14" si="37">IF(ISBLANK(BZ11),0,SUMPRODUCT(($H$6:$H$19=BZ11)))</f>
        <v>0</v>
      </c>
      <c r="CB11" s="26"/>
      <c r="CC11" s="24">
        <f t="shared" ref="CC11:CC14" si="38">IF(ISBLANK(CB11),0,SUMPRODUCT(($J$6:$J$19=CB11)))</f>
        <v>0</v>
      </c>
      <c r="CD11" s="26"/>
      <c r="CE11" s="24">
        <f t="shared" ref="CE11:CE14" si="39">IF(ISBLANK(CD11),0,SUMPRODUCT(($L$6:$L$19=CD11)))</f>
        <v>0</v>
      </c>
      <c r="CF11" s="26"/>
      <c r="CG11" s="24">
        <f t="shared" ref="CG11:CG14" si="40">IF(ISBLANK(CF11),0,SUMPRODUCT(($N$6:$N$19=CF11)))</f>
        <v>0</v>
      </c>
      <c r="CH11" s="5"/>
      <c r="CI11" s="24">
        <f t="shared" ref="CI11:CI14" si="41">IF(ISBLANK(CH11),0,SUMPRODUCT(($P$6:$P$19=CH11)))</f>
        <v>0</v>
      </c>
    </row>
    <row r="12" spans="1:87">
      <c r="A12" s="118"/>
      <c r="B12" s="121"/>
      <c r="C12" s="35" t="s">
        <v>40</v>
      </c>
      <c r="D12" s="26"/>
      <c r="E12" s="24">
        <f t="shared" si="0"/>
        <v>0</v>
      </c>
      <c r="F12" s="26"/>
      <c r="G12" s="24">
        <f t="shared" si="1"/>
        <v>0</v>
      </c>
      <c r="H12" s="26"/>
      <c r="I12" s="24">
        <f t="shared" si="2"/>
        <v>0</v>
      </c>
      <c r="J12" s="26"/>
      <c r="K12" s="24">
        <f t="shared" si="3"/>
        <v>0</v>
      </c>
      <c r="L12" s="26"/>
      <c r="M12" s="24">
        <f t="shared" si="4"/>
        <v>0</v>
      </c>
      <c r="N12" s="26"/>
      <c r="O12" s="24">
        <f t="shared" si="5"/>
        <v>0</v>
      </c>
      <c r="P12" s="5"/>
      <c r="Q12" s="24">
        <f t="shared" si="6"/>
        <v>0</v>
      </c>
      <c r="R12" s="26"/>
      <c r="S12" s="24">
        <f t="shared" si="7"/>
        <v>0</v>
      </c>
      <c r="T12" s="26"/>
      <c r="U12" s="24">
        <f t="shared" si="8"/>
        <v>0</v>
      </c>
      <c r="V12" s="26"/>
      <c r="W12" s="24">
        <f t="shared" si="9"/>
        <v>0</v>
      </c>
      <c r="X12" s="26"/>
      <c r="Y12" s="24">
        <f t="shared" si="10"/>
        <v>0</v>
      </c>
      <c r="Z12" s="26"/>
      <c r="AA12" s="24">
        <f t="shared" si="11"/>
        <v>0</v>
      </c>
      <c r="AB12" s="26"/>
      <c r="AC12" s="24">
        <f t="shared" si="12"/>
        <v>0</v>
      </c>
      <c r="AD12" s="5"/>
      <c r="AE12" s="24">
        <f t="shared" si="13"/>
        <v>0</v>
      </c>
      <c r="AF12" s="26"/>
      <c r="AG12" s="24">
        <f t="shared" si="14"/>
        <v>0</v>
      </c>
      <c r="AH12" s="26"/>
      <c r="AI12" s="24">
        <f t="shared" si="15"/>
        <v>0</v>
      </c>
      <c r="AJ12" s="26"/>
      <c r="AK12" s="24">
        <f t="shared" si="16"/>
        <v>0</v>
      </c>
      <c r="AL12" s="26"/>
      <c r="AM12" s="24">
        <f t="shared" si="17"/>
        <v>0</v>
      </c>
      <c r="AN12" s="26"/>
      <c r="AO12" s="24">
        <f t="shared" si="18"/>
        <v>0</v>
      </c>
      <c r="AP12" s="26"/>
      <c r="AQ12" s="24">
        <f t="shared" si="19"/>
        <v>0</v>
      </c>
      <c r="AR12" s="5"/>
      <c r="AS12" s="24">
        <f t="shared" si="20"/>
        <v>0</v>
      </c>
      <c r="AT12" s="26"/>
      <c r="AU12" s="24">
        <f t="shared" si="21"/>
        <v>0</v>
      </c>
      <c r="AV12" s="26"/>
      <c r="AW12" s="24">
        <f t="shared" si="22"/>
        <v>0</v>
      </c>
      <c r="AX12" s="26"/>
      <c r="AY12" s="24">
        <f t="shared" si="23"/>
        <v>0</v>
      </c>
      <c r="AZ12" s="26"/>
      <c r="BA12" s="24">
        <f t="shared" si="24"/>
        <v>0</v>
      </c>
      <c r="BB12" s="26"/>
      <c r="BC12" s="24">
        <f t="shared" si="25"/>
        <v>0</v>
      </c>
      <c r="BD12" s="26"/>
      <c r="BE12" s="24">
        <f t="shared" si="26"/>
        <v>0</v>
      </c>
      <c r="BF12" s="5"/>
      <c r="BG12" s="24">
        <f t="shared" si="27"/>
        <v>0</v>
      </c>
      <c r="BH12" s="26"/>
      <c r="BI12" s="24">
        <f t="shared" si="28"/>
        <v>0</v>
      </c>
      <c r="BJ12" s="26"/>
      <c r="BK12" s="24">
        <f t="shared" si="29"/>
        <v>0</v>
      </c>
      <c r="BL12" s="26"/>
      <c r="BM12" s="24">
        <f t="shared" si="30"/>
        <v>0</v>
      </c>
      <c r="BN12" s="26"/>
      <c r="BO12" s="24">
        <f t="shared" si="31"/>
        <v>0</v>
      </c>
      <c r="BP12" s="26"/>
      <c r="BQ12" s="24">
        <f t="shared" si="32"/>
        <v>0</v>
      </c>
      <c r="BR12" s="26"/>
      <c r="BS12" s="24">
        <f t="shared" si="33"/>
        <v>0</v>
      </c>
      <c r="BT12" s="5"/>
      <c r="BU12" s="24">
        <f t="shared" si="34"/>
        <v>0</v>
      </c>
      <c r="BV12" s="26"/>
      <c r="BW12" s="24">
        <f t="shared" si="35"/>
        <v>0</v>
      </c>
      <c r="BX12" s="26"/>
      <c r="BY12" s="24">
        <f t="shared" si="36"/>
        <v>0</v>
      </c>
      <c r="BZ12" s="26"/>
      <c r="CA12" s="24">
        <f t="shared" si="37"/>
        <v>0</v>
      </c>
      <c r="CB12" s="26"/>
      <c r="CC12" s="24">
        <f t="shared" si="38"/>
        <v>0</v>
      </c>
      <c r="CD12" s="26"/>
      <c r="CE12" s="24">
        <f t="shared" si="39"/>
        <v>0</v>
      </c>
      <c r="CF12" s="26"/>
      <c r="CG12" s="24">
        <f t="shared" si="40"/>
        <v>0</v>
      </c>
      <c r="CH12" s="5"/>
      <c r="CI12" s="24">
        <f t="shared" si="41"/>
        <v>0</v>
      </c>
    </row>
    <row r="13" spans="1:87">
      <c r="A13" s="118"/>
      <c r="B13" s="121"/>
      <c r="C13" s="35" t="s">
        <v>41</v>
      </c>
      <c r="D13" s="26"/>
      <c r="E13" s="24">
        <f t="shared" si="0"/>
        <v>0</v>
      </c>
      <c r="F13" s="26"/>
      <c r="G13" s="24">
        <f t="shared" si="1"/>
        <v>0</v>
      </c>
      <c r="H13" s="26"/>
      <c r="I13" s="24">
        <f t="shared" si="2"/>
        <v>0</v>
      </c>
      <c r="J13" s="26"/>
      <c r="K13" s="24">
        <f t="shared" si="3"/>
        <v>0</v>
      </c>
      <c r="L13" s="26"/>
      <c r="M13" s="24">
        <f t="shared" si="4"/>
        <v>0</v>
      </c>
      <c r="N13" s="26"/>
      <c r="O13" s="24">
        <f t="shared" si="5"/>
        <v>0</v>
      </c>
      <c r="P13" s="5"/>
      <c r="Q13" s="24">
        <f t="shared" si="6"/>
        <v>0</v>
      </c>
      <c r="R13" s="26"/>
      <c r="S13" s="24">
        <f t="shared" si="7"/>
        <v>0</v>
      </c>
      <c r="T13" s="26"/>
      <c r="U13" s="24">
        <f t="shared" si="8"/>
        <v>0</v>
      </c>
      <c r="V13" s="26"/>
      <c r="W13" s="24">
        <f t="shared" si="9"/>
        <v>0</v>
      </c>
      <c r="X13" s="26"/>
      <c r="Y13" s="24">
        <f t="shared" si="10"/>
        <v>0</v>
      </c>
      <c r="Z13" s="26"/>
      <c r="AA13" s="24">
        <f t="shared" si="11"/>
        <v>0</v>
      </c>
      <c r="AB13" s="26"/>
      <c r="AC13" s="24">
        <f t="shared" si="12"/>
        <v>0</v>
      </c>
      <c r="AD13" s="5"/>
      <c r="AE13" s="24">
        <f t="shared" si="13"/>
        <v>0</v>
      </c>
      <c r="AF13" s="26"/>
      <c r="AG13" s="24">
        <f t="shared" si="14"/>
        <v>0</v>
      </c>
      <c r="AH13" s="26"/>
      <c r="AI13" s="24">
        <f t="shared" si="15"/>
        <v>0</v>
      </c>
      <c r="AJ13" s="26"/>
      <c r="AK13" s="24">
        <f t="shared" si="16"/>
        <v>0</v>
      </c>
      <c r="AL13" s="26"/>
      <c r="AM13" s="24">
        <f t="shared" si="17"/>
        <v>0</v>
      </c>
      <c r="AN13" s="26"/>
      <c r="AO13" s="24">
        <f t="shared" si="18"/>
        <v>0</v>
      </c>
      <c r="AP13" s="26"/>
      <c r="AQ13" s="24">
        <f t="shared" si="19"/>
        <v>0</v>
      </c>
      <c r="AR13" s="5"/>
      <c r="AS13" s="24">
        <f t="shared" si="20"/>
        <v>0</v>
      </c>
      <c r="AT13" s="26"/>
      <c r="AU13" s="24">
        <f t="shared" si="21"/>
        <v>0</v>
      </c>
      <c r="AV13" s="26"/>
      <c r="AW13" s="24">
        <f t="shared" si="22"/>
        <v>0</v>
      </c>
      <c r="AX13" s="26"/>
      <c r="AY13" s="24">
        <f t="shared" si="23"/>
        <v>0</v>
      </c>
      <c r="AZ13" s="26"/>
      <c r="BA13" s="24">
        <f t="shared" si="24"/>
        <v>0</v>
      </c>
      <c r="BB13" s="26"/>
      <c r="BC13" s="24">
        <f t="shared" si="25"/>
        <v>0</v>
      </c>
      <c r="BD13" s="26"/>
      <c r="BE13" s="24">
        <f t="shared" si="26"/>
        <v>0</v>
      </c>
      <c r="BF13" s="5"/>
      <c r="BG13" s="24">
        <f t="shared" si="27"/>
        <v>0</v>
      </c>
      <c r="BH13" s="26"/>
      <c r="BI13" s="24">
        <f t="shared" si="28"/>
        <v>0</v>
      </c>
      <c r="BJ13" s="26"/>
      <c r="BK13" s="24">
        <f t="shared" si="29"/>
        <v>0</v>
      </c>
      <c r="BL13" s="26"/>
      <c r="BM13" s="24">
        <f t="shared" si="30"/>
        <v>0</v>
      </c>
      <c r="BN13" s="26"/>
      <c r="BO13" s="24">
        <f t="shared" si="31"/>
        <v>0</v>
      </c>
      <c r="BP13" s="26"/>
      <c r="BQ13" s="24">
        <f t="shared" si="32"/>
        <v>0</v>
      </c>
      <c r="BR13" s="26"/>
      <c r="BS13" s="24">
        <f t="shared" si="33"/>
        <v>0</v>
      </c>
      <c r="BT13" s="5"/>
      <c r="BU13" s="24">
        <f t="shared" si="34"/>
        <v>0</v>
      </c>
      <c r="BV13" s="26"/>
      <c r="BW13" s="24">
        <f t="shared" si="35"/>
        <v>0</v>
      </c>
      <c r="BX13" s="26"/>
      <c r="BY13" s="24">
        <f t="shared" si="36"/>
        <v>0</v>
      </c>
      <c r="BZ13" s="26"/>
      <c r="CA13" s="24">
        <f t="shared" si="37"/>
        <v>0</v>
      </c>
      <c r="CB13" s="26"/>
      <c r="CC13" s="24">
        <f t="shared" si="38"/>
        <v>0</v>
      </c>
      <c r="CD13" s="26"/>
      <c r="CE13" s="24">
        <f t="shared" si="39"/>
        <v>0</v>
      </c>
      <c r="CF13" s="26"/>
      <c r="CG13" s="24">
        <f t="shared" si="40"/>
        <v>0</v>
      </c>
      <c r="CH13" s="5"/>
      <c r="CI13" s="24">
        <f t="shared" si="41"/>
        <v>0</v>
      </c>
    </row>
    <row r="14" spans="1:87">
      <c r="A14" s="118"/>
      <c r="B14" s="121"/>
      <c r="C14" s="35" t="s">
        <v>42</v>
      </c>
      <c r="D14" s="26"/>
      <c r="E14" s="24">
        <f t="shared" si="0"/>
        <v>0</v>
      </c>
      <c r="F14" s="26"/>
      <c r="G14" s="24">
        <f t="shared" si="1"/>
        <v>0</v>
      </c>
      <c r="H14" s="26"/>
      <c r="I14" s="24">
        <f t="shared" si="2"/>
        <v>0</v>
      </c>
      <c r="J14" s="26"/>
      <c r="K14" s="24">
        <f t="shared" si="3"/>
        <v>0</v>
      </c>
      <c r="L14" s="26"/>
      <c r="M14" s="24">
        <f t="shared" si="4"/>
        <v>0</v>
      </c>
      <c r="N14" s="26"/>
      <c r="O14" s="24">
        <f t="shared" si="5"/>
        <v>0</v>
      </c>
      <c r="P14" s="5"/>
      <c r="Q14" s="24">
        <f t="shared" si="6"/>
        <v>0</v>
      </c>
      <c r="R14" s="26"/>
      <c r="S14" s="24">
        <f t="shared" si="7"/>
        <v>0</v>
      </c>
      <c r="T14" s="26"/>
      <c r="U14" s="24">
        <f t="shared" si="8"/>
        <v>0</v>
      </c>
      <c r="V14" s="26"/>
      <c r="W14" s="24">
        <f t="shared" si="9"/>
        <v>0</v>
      </c>
      <c r="X14" s="26"/>
      <c r="Y14" s="24">
        <f t="shared" si="10"/>
        <v>0</v>
      </c>
      <c r="Z14" s="26"/>
      <c r="AA14" s="24">
        <f t="shared" si="11"/>
        <v>0</v>
      </c>
      <c r="AB14" s="26"/>
      <c r="AC14" s="24">
        <f t="shared" si="12"/>
        <v>0</v>
      </c>
      <c r="AD14" s="5"/>
      <c r="AE14" s="24">
        <f t="shared" si="13"/>
        <v>0</v>
      </c>
      <c r="AF14" s="26"/>
      <c r="AG14" s="24">
        <f t="shared" si="14"/>
        <v>0</v>
      </c>
      <c r="AH14" s="26"/>
      <c r="AI14" s="24">
        <f t="shared" si="15"/>
        <v>0</v>
      </c>
      <c r="AJ14" s="26"/>
      <c r="AK14" s="24">
        <f t="shared" si="16"/>
        <v>0</v>
      </c>
      <c r="AL14" s="26"/>
      <c r="AM14" s="24">
        <f t="shared" si="17"/>
        <v>0</v>
      </c>
      <c r="AN14" s="26"/>
      <c r="AO14" s="24">
        <f t="shared" si="18"/>
        <v>0</v>
      </c>
      <c r="AP14" s="26"/>
      <c r="AQ14" s="24">
        <f t="shared" si="19"/>
        <v>0</v>
      </c>
      <c r="AR14" s="5"/>
      <c r="AS14" s="24">
        <f t="shared" si="20"/>
        <v>0</v>
      </c>
      <c r="AT14" s="26"/>
      <c r="AU14" s="24">
        <f t="shared" si="21"/>
        <v>0</v>
      </c>
      <c r="AV14" s="26"/>
      <c r="AW14" s="24">
        <f t="shared" si="22"/>
        <v>0</v>
      </c>
      <c r="AX14" s="26"/>
      <c r="AY14" s="24">
        <f t="shared" si="23"/>
        <v>0</v>
      </c>
      <c r="AZ14" s="26"/>
      <c r="BA14" s="24">
        <f t="shared" si="24"/>
        <v>0</v>
      </c>
      <c r="BB14" s="26"/>
      <c r="BC14" s="24">
        <f t="shared" si="25"/>
        <v>0</v>
      </c>
      <c r="BD14" s="26"/>
      <c r="BE14" s="24">
        <f t="shared" si="26"/>
        <v>0</v>
      </c>
      <c r="BF14" s="5"/>
      <c r="BG14" s="24">
        <f t="shared" si="27"/>
        <v>0</v>
      </c>
      <c r="BH14" s="26"/>
      <c r="BI14" s="24">
        <f t="shared" si="28"/>
        <v>0</v>
      </c>
      <c r="BJ14" s="26"/>
      <c r="BK14" s="24">
        <f t="shared" si="29"/>
        <v>0</v>
      </c>
      <c r="BL14" s="26"/>
      <c r="BM14" s="24">
        <f t="shared" si="30"/>
        <v>0</v>
      </c>
      <c r="BN14" s="26"/>
      <c r="BO14" s="24">
        <f t="shared" si="31"/>
        <v>0</v>
      </c>
      <c r="BP14" s="26"/>
      <c r="BQ14" s="24">
        <f t="shared" si="32"/>
        <v>0</v>
      </c>
      <c r="BR14" s="26"/>
      <c r="BS14" s="24">
        <f t="shared" si="33"/>
        <v>0</v>
      </c>
      <c r="BT14" s="5"/>
      <c r="BU14" s="24">
        <f t="shared" si="34"/>
        <v>0</v>
      </c>
      <c r="BV14" s="26"/>
      <c r="BW14" s="24">
        <f t="shared" si="35"/>
        <v>0</v>
      </c>
      <c r="BX14" s="26"/>
      <c r="BY14" s="24">
        <f t="shared" si="36"/>
        <v>0</v>
      </c>
      <c r="BZ14" s="26"/>
      <c r="CA14" s="24">
        <f t="shared" si="37"/>
        <v>0</v>
      </c>
      <c r="CB14" s="26"/>
      <c r="CC14" s="24">
        <f t="shared" si="38"/>
        <v>0</v>
      </c>
      <c r="CD14" s="26"/>
      <c r="CE14" s="24">
        <f t="shared" si="39"/>
        <v>0</v>
      </c>
      <c r="CF14" s="26"/>
      <c r="CG14" s="24">
        <f t="shared" si="40"/>
        <v>0</v>
      </c>
      <c r="CH14" s="5"/>
      <c r="CI14" s="24">
        <f t="shared" si="41"/>
        <v>0</v>
      </c>
    </row>
    <row r="15" spans="1:87">
      <c r="A15" s="118"/>
      <c r="B15" s="121"/>
      <c r="C15" s="35" t="s">
        <v>39</v>
      </c>
      <c r="D15" s="26"/>
      <c r="E15" s="24">
        <f>IF(ISBLANK(D15),0,SUMPRODUCT(($D$6:$D$19=D15)))</f>
        <v>0</v>
      </c>
      <c r="F15" s="26"/>
      <c r="G15" s="24">
        <f>IF(ISBLANK(F15),0,SUMPRODUCT(($F$6:$F$19=F15)))</f>
        <v>0</v>
      </c>
      <c r="H15" s="26"/>
      <c r="I15" s="24">
        <f>IF(ISBLANK(H15),0,SUMPRODUCT(($H$6:$H$19=H15)))</f>
        <v>0</v>
      </c>
      <c r="J15" s="26"/>
      <c r="K15" s="24">
        <f>IF(ISBLANK(J15),0,SUMPRODUCT(($J$6:$J$19=J15)))</f>
        <v>0</v>
      </c>
      <c r="L15" s="26"/>
      <c r="M15" s="24">
        <f>IF(ISBLANK(L15),0,SUMPRODUCT(($L$6:$L$19=L15)))</f>
        <v>0</v>
      </c>
      <c r="N15" s="26"/>
      <c r="O15" s="24">
        <f>IF(ISBLANK(N15),0,SUMPRODUCT(($N$6:$N$19=N15)))</f>
        <v>0</v>
      </c>
      <c r="P15" s="5"/>
      <c r="Q15" s="24">
        <f>IF(ISBLANK(P15),0,SUMPRODUCT(($P$6:$P$19=P15)))</f>
        <v>0</v>
      </c>
      <c r="R15" s="26"/>
      <c r="S15" s="24">
        <f>IF(ISBLANK(R15),0,SUMPRODUCT(($D$6:$D$19=R15)))</f>
        <v>0</v>
      </c>
      <c r="T15" s="26"/>
      <c r="U15" s="24">
        <f>IF(ISBLANK(T15),0,SUMPRODUCT(($F$6:$F$19=T15)))</f>
        <v>0</v>
      </c>
      <c r="V15" s="26"/>
      <c r="W15" s="24">
        <f>IF(ISBLANK(V15),0,SUMPRODUCT(($H$6:$H$19=V15)))</f>
        <v>0</v>
      </c>
      <c r="X15" s="26"/>
      <c r="Y15" s="24">
        <f>IF(ISBLANK(X15),0,SUMPRODUCT(($J$6:$J$19=X15)))</f>
        <v>0</v>
      </c>
      <c r="Z15" s="26"/>
      <c r="AA15" s="24">
        <f>IF(ISBLANK(Z15),0,SUMPRODUCT(($L$6:$L$19=Z15)))</f>
        <v>0</v>
      </c>
      <c r="AB15" s="26"/>
      <c r="AC15" s="24">
        <f>IF(ISBLANK(AB15),0,SUMPRODUCT(($N$6:$N$19=AB15)))</f>
        <v>0</v>
      </c>
      <c r="AD15" s="5"/>
      <c r="AE15" s="24">
        <f>IF(ISBLANK(AD15),0,SUMPRODUCT(($P$6:$P$19=AD15)))</f>
        <v>0</v>
      </c>
      <c r="AF15" s="26"/>
      <c r="AG15" s="24">
        <f>IF(ISBLANK(AF15),0,SUMPRODUCT(($D$6:$D$19=AF15)))</f>
        <v>0</v>
      </c>
      <c r="AH15" s="26"/>
      <c r="AI15" s="24">
        <f>IF(ISBLANK(AH15),0,SUMPRODUCT(($F$6:$F$19=AH15)))</f>
        <v>0</v>
      </c>
      <c r="AJ15" s="26"/>
      <c r="AK15" s="24">
        <f>IF(ISBLANK(AJ15),0,SUMPRODUCT(($H$6:$H$19=AJ15)))</f>
        <v>0</v>
      </c>
      <c r="AL15" s="26"/>
      <c r="AM15" s="24">
        <f>IF(ISBLANK(AL15),0,SUMPRODUCT(($J$6:$J$19=AL15)))</f>
        <v>0</v>
      </c>
      <c r="AN15" s="26"/>
      <c r="AO15" s="24">
        <f>IF(ISBLANK(AN15),0,SUMPRODUCT(($L$6:$L$19=AN15)))</f>
        <v>0</v>
      </c>
      <c r="AP15" s="26"/>
      <c r="AQ15" s="24">
        <f>IF(ISBLANK(AP15),0,SUMPRODUCT(($N$6:$N$19=AP15)))</f>
        <v>0</v>
      </c>
      <c r="AR15" s="5"/>
      <c r="AS15" s="24">
        <f>IF(ISBLANK(AR15),0,SUMPRODUCT(($P$6:$P$19=AR15)))</f>
        <v>0</v>
      </c>
      <c r="AT15" s="26"/>
      <c r="AU15" s="24">
        <f>IF(ISBLANK(AT15),0,SUMPRODUCT(($D$6:$D$19=AT15)))</f>
        <v>0</v>
      </c>
      <c r="AV15" s="26"/>
      <c r="AW15" s="24">
        <f>IF(ISBLANK(AV15),0,SUMPRODUCT(($F$6:$F$19=AV15)))</f>
        <v>0</v>
      </c>
      <c r="AX15" s="26"/>
      <c r="AY15" s="24">
        <f>IF(ISBLANK(AX15),0,SUMPRODUCT(($H$6:$H$19=AX15)))</f>
        <v>0</v>
      </c>
      <c r="AZ15" s="26"/>
      <c r="BA15" s="24">
        <f>IF(ISBLANK(AZ15),0,SUMPRODUCT(($J$6:$J$19=AZ15)))</f>
        <v>0</v>
      </c>
      <c r="BB15" s="26"/>
      <c r="BC15" s="24">
        <f>IF(ISBLANK(BB15),0,SUMPRODUCT(($L$6:$L$19=BB15)))</f>
        <v>0</v>
      </c>
      <c r="BD15" s="26"/>
      <c r="BE15" s="24">
        <f>IF(ISBLANK(BD15),0,SUMPRODUCT(($N$6:$N$19=BD15)))</f>
        <v>0</v>
      </c>
      <c r="BF15" s="5"/>
      <c r="BG15" s="24">
        <f>IF(ISBLANK(BF15),0,SUMPRODUCT(($P$6:$P$19=BF15)))</f>
        <v>0</v>
      </c>
      <c r="BH15" s="26"/>
      <c r="BI15" s="24">
        <f>IF(ISBLANK(BH15),0,SUMPRODUCT(($D$6:$D$19=BH15)))</f>
        <v>0</v>
      </c>
      <c r="BJ15" s="26"/>
      <c r="BK15" s="24">
        <f>IF(ISBLANK(BJ15),0,SUMPRODUCT(($F$6:$F$19=BJ15)))</f>
        <v>0</v>
      </c>
      <c r="BL15" s="26"/>
      <c r="BM15" s="24">
        <f>IF(ISBLANK(BL15),0,SUMPRODUCT(($H$6:$H$19=BL15)))</f>
        <v>0</v>
      </c>
      <c r="BN15" s="26"/>
      <c r="BO15" s="24">
        <f>IF(ISBLANK(BN15),0,SUMPRODUCT(($J$6:$J$19=BN15)))</f>
        <v>0</v>
      </c>
      <c r="BP15" s="26"/>
      <c r="BQ15" s="24">
        <f>IF(ISBLANK(BP15),0,SUMPRODUCT(($L$6:$L$19=BP15)))</f>
        <v>0</v>
      </c>
      <c r="BR15" s="26"/>
      <c r="BS15" s="24">
        <f>IF(ISBLANK(BR15),0,SUMPRODUCT(($N$6:$N$19=BR15)))</f>
        <v>0</v>
      </c>
      <c r="BT15" s="5"/>
      <c r="BU15" s="24">
        <f>IF(ISBLANK(BT15),0,SUMPRODUCT(($P$6:$P$19=BT15)))</f>
        <v>0</v>
      </c>
      <c r="BV15" s="26"/>
      <c r="BW15" s="24">
        <f>IF(ISBLANK(BV15),0,SUMPRODUCT(($D$6:$D$19=BV15)))</f>
        <v>0</v>
      </c>
      <c r="BX15" s="26"/>
      <c r="BY15" s="24">
        <f>IF(ISBLANK(BX15),0,SUMPRODUCT(($F$6:$F$19=BX15)))</f>
        <v>0</v>
      </c>
      <c r="BZ15" s="26"/>
      <c r="CA15" s="24">
        <f>IF(ISBLANK(BZ15),0,SUMPRODUCT(($H$6:$H$19=BZ15)))</f>
        <v>0</v>
      </c>
      <c r="CB15" s="26"/>
      <c r="CC15" s="24">
        <f>IF(ISBLANK(CB15),0,SUMPRODUCT(($J$6:$J$19=CB15)))</f>
        <v>0</v>
      </c>
      <c r="CD15" s="26"/>
      <c r="CE15" s="24">
        <f>IF(ISBLANK(CD15),0,SUMPRODUCT(($L$6:$L$19=CD15)))</f>
        <v>0</v>
      </c>
      <c r="CF15" s="26"/>
      <c r="CG15" s="24">
        <f>IF(ISBLANK(CF15),0,SUMPRODUCT(($N$6:$N$19=CF15)))</f>
        <v>0</v>
      </c>
      <c r="CH15" s="5"/>
      <c r="CI15" s="24">
        <f>IF(ISBLANK(CH15),0,SUMPRODUCT(($P$6:$P$19=CH15)))</f>
        <v>0</v>
      </c>
    </row>
    <row r="16" spans="1:87">
      <c r="A16" s="118"/>
      <c r="B16" s="121"/>
      <c r="C16" s="35" t="s">
        <v>40</v>
      </c>
      <c r="D16" s="26"/>
      <c r="E16" s="24">
        <f>IF(ISBLANK(D16),0,SUMPRODUCT(($D$6:$D$19=D16)))</f>
        <v>0</v>
      </c>
      <c r="F16" s="26"/>
      <c r="G16" s="24">
        <f>IF(ISBLANK(F16),0,SUMPRODUCT(($F$6:$F$19=F16)))</f>
        <v>0</v>
      </c>
      <c r="H16" s="26"/>
      <c r="I16" s="24">
        <f>IF(ISBLANK(H16),0,SUMPRODUCT(($H$6:$H$19=H16)))</f>
        <v>0</v>
      </c>
      <c r="J16" s="26"/>
      <c r="K16" s="24">
        <f>IF(ISBLANK(J16),0,SUMPRODUCT(($J$6:$J$19=J16)))</f>
        <v>0</v>
      </c>
      <c r="L16" s="26"/>
      <c r="M16" s="24">
        <f>IF(ISBLANK(L16),0,SUMPRODUCT(($L$6:$L$19=L16)))</f>
        <v>0</v>
      </c>
      <c r="N16" s="26"/>
      <c r="O16" s="24">
        <f>IF(ISBLANK(N16),0,SUMPRODUCT(($N$6:$N$19=N16)))</f>
        <v>0</v>
      </c>
      <c r="P16" s="5"/>
      <c r="Q16" s="24">
        <f>IF(ISBLANK(P16),0,SUMPRODUCT(($P$6:$P$19=P16)))</f>
        <v>0</v>
      </c>
      <c r="R16" s="26"/>
      <c r="S16" s="24">
        <f>IF(ISBLANK(R16),0,SUMPRODUCT(($D$6:$D$19=R16)))</f>
        <v>0</v>
      </c>
      <c r="T16" s="26"/>
      <c r="U16" s="24">
        <f>IF(ISBLANK(T16),0,SUMPRODUCT(($F$6:$F$19=T16)))</f>
        <v>0</v>
      </c>
      <c r="V16" s="26"/>
      <c r="W16" s="24">
        <f>IF(ISBLANK(V16),0,SUMPRODUCT(($H$6:$H$19=V16)))</f>
        <v>0</v>
      </c>
      <c r="X16" s="26"/>
      <c r="Y16" s="24">
        <f>IF(ISBLANK(X16),0,SUMPRODUCT(($J$6:$J$19=X16)))</f>
        <v>0</v>
      </c>
      <c r="Z16" s="26"/>
      <c r="AA16" s="24">
        <f>IF(ISBLANK(Z16),0,SUMPRODUCT(($L$6:$L$19=Z16)))</f>
        <v>0</v>
      </c>
      <c r="AB16" s="26"/>
      <c r="AC16" s="24">
        <f>IF(ISBLANK(AB16),0,SUMPRODUCT(($N$6:$N$19=AB16)))</f>
        <v>0</v>
      </c>
      <c r="AD16" s="5"/>
      <c r="AE16" s="24">
        <f>IF(ISBLANK(AD16),0,SUMPRODUCT(($P$6:$P$19=AD16)))</f>
        <v>0</v>
      </c>
      <c r="AF16" s="26"/>
      <c r="AG16" s="24">
        <f>IF(ISBLANK(AF16),0,SUMPRODUCT(($D$6:$D$19=AF16)))</f>
        <v>0</v>
      </c>
      <c r="AH16" s="26"/>
      <c r="AI16" s="24">
        <f>IF(ISBLANK(AH16),0,SUMPRODUCT(($F$6:$F$19=AH16)))</f>
        <v>0</v>
      </c>
      <c r="AJ16" s="26"/>
      <c r="AK16" s="24">
        <f>IF(ISBLANK(AJ16),0,SUMPRODUCT(($H$6:$H$19=AJ16)))</f>
        <v>0</v>
      </c>
      <c r="AL16" s="26"/>
      <c r="AM16" s="24">
        <f>IF(ISBLANK(AL16),0,SUMPRODUCT(($J$6:$J$19=AL16)))</f>
        <v>0</v>
      </c>
      <c r="AN16" s="26"/>
      <c r="AO16" s="24">
        <f>IF(ISBLANK(AN16),0,SUMPRODUCT(($L$6:$L$19=AN16)))</f>
        <v>0</v>
      </c>
      <c r="AP16" s="26"/>
      <c r="AQ16" s="24">
        <f>IF(ISBLANK(AP16),0,SUMPRODUCT(($N$6:$N$19=AP16)))</f>
        <v>0</v>
      </c>
      <c r="AR16" s="5"/>
      <c r="AS16" s="24">
        <f>IF(ISBLANK(AR16),0,SUMPRODUCT(($P$6:$P$19=AR16)))</f>
        <v>0</v>
      </c>
      <c r="AT16" s="26"/>
      <c r="AU16" s="24">
        <f>IF(ISBLANK(AT16),0,SUMPRODUCT(($D$6:$D$19=AT16)))</f>
        <v>0</v>
      </c>
      <c r="AV16" s="26"/>
      <c r="AW16" s="24">
        <f>IF(ISBLANK(AV16),0,SUMPRODUCT(($F$6:$F$19=AV16)))</f>
        <v>0</v>
      </c>
      <c r="AX16" s="26"/>
      <c r="AY16" s="24">
        <f>IF(ISBLANK(AX16),0,SUMPRODUCT(($H$6:$H$19=AX16)))</f>
        <v>0</v>
      </c>
      <c r="AZ16" s="26"/>
      <c r="BA16" s="24">
        <f>IF(ISBLANK(AZ16),0,SUMPRODUCT(($J$6:$J$19=AZ16)))</f>
        <v>0</v>
      </c>
      <c r="BB16" s="26"/>
      <c r="BC16" s="24">
        <f>IF(ISBLANK(BB16),0,SUMPRODUCT(($L$6:$L$19=BB16)))</f>
        <v>0</v>
      </c>
      <c r="BD16" s="26"/>
      <c r="BE16" s="24">
        <f>IF(ISBLANK(BD16),0,SUMPRODUCT(($N$6:$N$19=BD16)))</f>
        <v>0</v>
      </c>
      <c r="BF16" s="5"/>
      <c r="BG16" s="24">
        <f>IF(ISBLANK(BF16),0,SUMPRODUCT(($P$6:$P$19=BF16)))</f>
        <v>0</v>
      </c>
      <c r="BH16" s="26"/>
      <c r="BI16" s="24">
        <f>IF(ISBLANK(BH16),0,SUMPRODUCT(($D$6:$D$19=BH16)))</f>
        <v>0</v>
      </c>
      <c r="BJ16" s="26"/>
      <c r="BK16" s="24">
        <f>IF(ISBLANK(BJ16),0,SUMPRODUCT(($F$6:$F$19=BJ16)))</f>
        <v>0</v>
      </c>
      <c r="BL16" s="26"/>
      <c r="BM16" s="24">
        <f>IF(ISBLANK(BL16),0,SUMPRODUCT(($H$6:$H$19=BL16)))</f>
        <v>0</v>
      </c>
      <c r="BN16" s="26"/>
      <c r="BO16" s="24">
        <f>IF(ISBLANK(BN16),0,SUMPRODUCT(($J$6:$J$19=BN16)))</f>
        <v>0</v>
      </c>
      <c r="BP16" s="26"/>
      <c r="BQ16" s="24">
        <f>IF(ISBLANK(BP16),0,SUMPRODUCT(($L$6:$L$19=BP16)))</f>
        <v>0</v>
      </c>
      <c r="BR16" s="26"/>
      <c r="BS16" s="24">
        <f>IF(ISBLANK(BR16),0,SUMPRODUCT(($N$6:$N$19=BR16)))</f>
        <v>0</v>
      </c>
      <c r="BT16" s="5"/>
      <c r="BU16" s="24">
        <f>IF(ISBLANK(BT16),0,SUMPRODUCT(($P$6:$P$19=BT16)))</f>
        <v>0</v>
      </c>
      <c r="BV16" s="26"/>
      <c r="BW16" s="24">
        <f>IF(ISBLANK(BV16),0,SUMPRODUCT(($D$6:$D$19=BV16)))</f>
        <v>0</v>
      </c>
      <c r="BX16" s="26"/>
      <c r="BY16" s="24">
        <f>IF(ISBLANK(BX16),0,SUMPRODUCT(($F$6:$F$19=BX16)))</f>
        <v>0</v>
      </c>
      <c r="BZ16" s="26"/>
      <c r="CA16" s="24">
        <f>IF(ISBLANK(BZ16),0,SUMPRODUCT(($H$6:$H$19=BZ16)))</f>
        <v>0</v>
      </c>
      <c r="CB16" s="26"/>
      <c r="CC16" s="24">
        <f>IF(ISBLANK(CB16),0,SUMPRODUCT(($J$6:$J$19=CB16)))</f>
        <v>0</v>
      </c>
      <c r="CD16" s="26"/>
      <c r="CE16" s="24">
        <f>IF(ISBLANK(CD16),0,SUMPRODUCT(($L$6:$L$19=CD16)))</f>
        <v>0</v>
      </c>
      <c r="CF16" s="26"/>
      <c r="CG16" s="24">
        <f>IF(ISBLANK(CF16),0,SUMPRODUCT(($N$6:$N$19=CF16)))</f>
        <v>0</v>
      </c>
      <c r="CH16" s="5"/>
      <c r="CI16" s="24">
        <f>IF(ISBLANK(CH16),0,SUMPRODUCT(($P$6:$P$19=CH16)))</f>
        <v>0</v>
      </c>
    </row>
    <row r="17" spans="1:87">
      <c r="A17" s="118"/>
      <c r="B17" s="121"/>
      <c r="C17" s="35" t="s">
        <v>41</v>
      </c>
      <c r="D17" s="26"/>
      <c r="E17" s="24">
        <f>IF(ISBLANK(D17),0,SUMPRODUCT(($D$6:$D$19=D17)))</f>
        <v>0</v>
      </c>
      <c r="F17" s="26"/>
      <c r="G17" s="24">
        <f>IF(ISBLANK(F17),0,SUMPRODUCT(($F$6:$F$19=F17)))</f>
        <v>0</v>
      </c>
      <c r="H17" s="26"/>
      <c r="I17" s="24">
        <f>IF(ISBLANK(H17),0,SUMPRODUCT(($H$6:$H$19=H17)))</f>
        <v>0</v>
      </c>
      <c r="J17" s="26"/>
      <c r="K17" s="24">
        <f>IF(ISBLANK(J17),0,SUMPRODUCT(($J$6:$J$19=J17)))</f>
        <v>0</v>
      </c>
      <c r="L17" s="26"/>
      <c r="M17" s="24">
        <f>IF(ISBLANK(L17),0,SUMPRODUCT(($L$6:$L$19=L17)))</f>
        <v>0</v>
      </c>
      <c r="N17" s="26"/>
      <c r="O17" s="24">
        <f>IF(ISBLANK(N17),0,SUMPRODUCT(($N$6:$N$19=N17)))</f>
        <v>0</v>
      </c>
      <c r="P17" s="5"/>
      <c r="Q17" s="24">
        <f>IF(ISBLANK(P17),0,SUMPRODUCT(($P$6:$P$19=P17)))</f>
        <v>0</v>
      </c>
      <c r="R17" s="26"/>
      <c r="S17" s="24">
        <f>IF(ISBLANK(R17),0,SUMPRODUCT(($D$6:$D$19=R17)))</f>
        <v>0</v>
      </c>
      <c r="T17" s="26"/>
      <c r="U17" s="24">
        <f>IF(ISBLANK(T17),0,SUMPRODUCT(($F$6:$F$19=T17)))</f>
        <v>0</v>
      </c>
      <c r="V17" s="26"/>
      <c r="W17" s="24">
        <f>IF(ISBLANK(V17),0,SUMPRODUCT(($H$6:$H$19=V17)))</f>
        <v>0</v>
      </c>
      <c r="X17" s="26"/>
      <c r="Y17" s="24">
        <f>IF(ISBLANK(X17),0,SUMPRODUCT(($J$6:$J$19=X17)))</f>
        <v>0</v>
      </c>
      <c r="Z17" s="26"/>
      <c r="AA17" s="24">
        <f>IF(ISBLANK(Z17),0,SUMPRODUCT(($L$6:$L$19=Z17)))</f>
        <v>0</v>
      </c>
      <c r="AB17" s="26"/>
      <c r="AC17" s="24">
        <f>IF(ISBLANK(AB17),0,SUMPRODUCT(($N$6:$N$19=AB17)))</f>
        <v>0</v>
      </c>
      <c r="AD17" s="5"/>
      <c r="AE17" s="24">
        <f>IF(ISBLANK(AD17),0,SUMPRODUCT(($P$6:$P$19=AD17)))</f>
        <v>0</v>
      </c>
      <c r="AF17" s="26"/>
      <c r="AG17" s="24">
        <f>IF(ISBLANK(AF17),0,SUMPRODUCT(($D$6:$D$19=AF17)))</f>
        <v>0</v>
      </c>
      <c r="AH17" s="26"/>
      <c r="AI17" s="24">
        <f>IF(ISBLANK(AH17),0,SUMPRODUCT(($F$6:$F$19=AH17)))</f>
        <v>0</v>
      </c>
      <c r="AJ17" s="26"/>
      <c r="AK17" s="24">
        <f>IF(ISBLANK(AJ17),0,SUMPRODUCT(($H$6:$H$19=AJ17)))</f>
        <v>0</v>
      </c>
      <c r="AL17" s="26"/>
      <c r="AM17" s="24">
        <f>IF(ISBLANK(AL17),0,SUMPRODUCT(($J$6:$J$19=AL17)))</f>
        <v>0</v>
      </c>
      <c r="AN17" s="26"/>
      <c r="AO17" s="24">
        <f>IF(ISBLANK(AN17),0,SUMPRODUCT(($L$6:$L$19=AN17)))</f>
        <v>0</v>
      </c>
      <c r="AP17" s="26"/>
      <c r="AQ17" s="24">
        <f>IF(ISBLANK(AP17),0,SUMPRODUCT(($N$6:$N$19=AP17)))</f>
        <v>0</v>
      </c>
      <c r="AR17" s="5"/>
      <c r="AS17" s="24">
        <f>IF(ISBLANK(AR17),0,SUMPRODUCT(($P$6:$P$19=AR17)))</f>
        <v>0</v>
      </c>
      <c r="AT17" s="26"/>
      <c r="AU17" s="24">
        <f>IF(ISBLANK(AT17),0,SUMPRODUCT(($D$6:$D$19=AT17)))</f>
        <v>0</v>
      </c>
      <c r="AV17" s="26"/>
      <c r="AW17" s="24">
        <f>IF(ISBLANK(AV17),0,SUMPRODUCT(($F$6:$F$19=AV17)))</f>
        <v>0</v>
      </c>
      <c r="AX17" s="26"/>
      <c r="AY17" s="24">
        <f>IF(ISBLANK(AX17),0,SUMPRODUCT(($H$6:$H$19=AX17)))</f>
        <v>0</v>
      </c>
      <c r="AZ17" s="26"/>
      <c r="BA17" s="24">
        <f>IF(ISBLANK(AZ17),0,SUMPRODUCT(($J$6:$J$19=AZ17)))</f>
        <v>0</v>
      </c>
      <c r="BB17" s="26"/>
      <c r="BC17" s="24">
        <f>IF(ISBLANK(BB17),0,SUMPRODUCT(($L$6:$L$19=BB17)))</f>
        <v>0</v>
      </c>
      <c r="BD17" s="26"/>
      <c r="BE17" s="24">
        <f>IF(ISBLANK(BD17),0,SUMPRODUCT(($N$6:$N$19=BD17)))</f>
        <v>0</v>
      </c>
      <c r="BF17" s="5"/>
      <c r="BG17" s="24">
        <f>IF(ISBLANK(BF17),0,SUMPRODUCT(($P$6:$P$19=BF17)))</f>
        <v>0</v>
      </c>
      <c r="BH17" s="26"/>
      <c r="BI17" s="24">
        <f>IF(ISBLANK(BH17),0,SUMPRODUCT(($D$6:$D$19=BH17)))</f>
        <v>0</v>
      </c>
      <c r="BJ17" s="26"/>
      <c r="BK17" s="24">
        <f>IF(ISBLANK(BJ17),0,SUMPRODUCT(($F$6:$F$19=BJ17)))</f>
        <v>0</v>
      </c>
      <c r="BL17" s="26"/>
      <c r="BM17" s="24">
        <f>IF(ISBLANK(BL17),0,SUMPRODUCT(($H$6:$H$19=BL17)))</f>
        <v>0</v>
      </c>
      <c r="BN17" s="26"/>
      <c r="BO17" s="24">
        <f>IF(ISBLANK(BN17),0,SUMPRODUCT(($J$6:$J$19=BN17)))</f>
        <v>0</v>
      </c>
      <c r="BP17" s="26"/>
      <c r="BQ17" s="24">
        <f>IF(ISBLANK(BP17),0,SUMPRODUCT(($L$6:$L$19=BP17)))</f>
        <v>0</v>
      </c>
      <c r="BR17" s="26"/>
      <c r="BS17" s="24">
        <f>IF(ISBLANK(BR17),0,SUMPRODUCT(($N$6:$N$19=BR17)))</f>
        <v>0</v>
      </c>
      <c r="BT17" s="5"/>
      <c r="BU17" s="24">
        <f>IF(ISBLANK(BT17),0,SUMPRODUCT(($P$6:$P$19=BT17)))</f>
        <v>0</v>
      </c>
      <c r="BV17" s="26"/>
      <c r="BW17" s="24">
        <f>IF(ISBLANK(BV17),0,SUMPRODUCT(($D$6:$D$19=BV17)))</f>
        <v>0</v>
      </c>
      <c r="BX17" s="26"/>
      <c r="BY17" s="24">
        <f>IF(ISBLANK(BX17),0,SUMPRODUCT(($F$6:$F$19=BX17)))</f>
        <v>0</v>
      </c>
      <c r="BZ17" s="26"/>
      <c r="CA17" s="24">
        <f>IF(ISBLANK(BZ17),0,SUMPRODUCT(($H$6:$H$19=BZ17)))</f>
        <v>0</v>
      </c>
      <c r="CB17" s="26"/>
      <c r="CC17" s="24">
        <f>IF(ISBLANK(CB17),0,SUMPRODUCT(($J$6:$J$19=CB17)))</f>
        <v>0</v>
      </c>
      <c r="CD17" s="26"/>
      <c r="CE17" s="24">
        <f>IF(ISBLANK(CD17),0,SUMPRODUCT(($L$6:$L$19=CD17)))</f>
        <v>0</v>
      </c>
      <c r="CF17" s="26"/>
      <c r="CG17" s="24">
        <f>IF(ISBLANK(CF17),0,SUMPRODUCT(($N$6:$N$19=CF17)))</f>
        <v>0</v>
      </c>
      <c r="CH17" s="5"/>
      <c r="CI17" s="24">
        <f>IF(ISBLANK(CH17),0,SUMPRODUCT(($P$6:$P$19=CH17)))</f>
        <v>0</v>
      </c>
    </row>
    <row r="18" spans="1:87">
      <c r="A18" s="118"/>
      <c r="B18" s="121"/>
      <c r="C18" s="35" t="s">
        <v>42</v>
      </c>
      <c r="D18" s="26"/>
      <c r="E18" s="24">
        <f>IF(ISBLANK(D18),0,SUMPRODUCT(($D$6:$D$19=D18)))</f>
        <v>0</v>
      </c>
      <c r="F18" s="26"/>
      <c r="G18" s="24">
        <f>IF(ISBLANK(F18),0,SUMPRODUCT(($F$6:$F$19=F18)))</f>
        <v>0</v>
      </c>
      <c r="H18" s="26"/>
      <c r="I18" s="24">
        <f>IF(ISBLANK(H18),0,SUMPRODUCT(($H$6:$H$19=H18)))</f>
        <v>0</v>
      </c>
      <c r="J18" s="26"/>
      <c r="K18" s="24">
        <f>IF(ISBLANK(J18),0,SUMPRODUCT(($J$6:$J$19=J18)))</f>
        <v>0</v>
      </c>
      <c r="L18" s="26"/>
      <c r="M18" s="24">
        <f>IF(ISBLANK(L18),0,SUMPRODUCT(($L$6:$L$19=L18)))</f>
        <v>0</v>
      </c>
      <c r="N18" s="26"/>
      <c r="O18" s="24">
        <f>IF(ISBLANK(N18),0,SUMPRODUCT(($N$6:$N$19=N18)))</f>
        <v>0</v>
      </c>
      <c r="P18" s="5"/>
      <c r="Q18" s="24">
        <f>IF(ISBLANK(P18),0,SUMPRODUCT(($P$6:$P$19=P18)))</f>
        <v>0</v>
      </c>
      <c r="R18" s="26"/>
      <c r="S18" s="24">
        <f>IF(ISBLANK(R18),0,SUMPRODUCT(($D$6:$D$19=R18)))</f>
        <v>0</v>
      </c>
      <c r="T18" s="26"/>
      <c r="U18" s="24">
        <f>IF(ISBLANK(T18),0,SUMPRODUCT(($F$6:$F$19=T18)))</f>
        <v>0</v>
      </c>
      <c r="V18" s="26"/>
      <c r="W18" s="24">
        <f>IF(ISBLANK(V18),0,SUMPRODUCT(($H$6:$H$19=V18)))</f>
        <v>0</v>
      </c>
      <c r="X18" s="26"/>
      <c r="Y18" s="24">
        <f>IF(ISBLANK(X18),0,SUMPRODUCT(($J$6:$J$19=X18)))</f>
        <v>0</v>
      </c>
      <c r="Z18" s="26"/>
      <c r="AA18" s="24">
        <f>IF(ISBLANK(Z18),0,SUMPRODUCT(($L$6:$L$19=Z18)))</f>
        <v>0</v>
      </c>
      <c r="AB18" s="26"/>
      <c r="AC18" s="24">
        <f>IF(ISBLANK(AB18),0,SUMPRODUCT(($N$6:$N$19=AB18)))</f>
        <v>0</v>
      </c>
      <c r="AD18" s="5"/>
      <c r="AE18" s="24">
        <f>IF(ISBLANK(AD18),0,SUMPRODUCT(($P$6:$P$19=AD18)))</f>
        <v>0</v>
      </c>
      <c r="AF18" s="26"/>
      <c r="AG18" s="24">
        <f>IF(ISBLANK(AF18),0,SUMPRODUCT(($D$6:$D$19=AF18)))</f>
        <v>0</v>
      </c>
      <c r="AH18" s="26"/>
      <c r="AI18" s="24">
        <f>IF(ISBLANK(AH18),0,SUMPRODUCT(($F$6:$F$19=AH18)))</f>
        <v>0</v>
      </c>
      <c r="AJ18" s="26"/>
      <c r="AK18" s="24">
        <f>IF(ISBLANK(AJ18),0,SUMPRODUCT(($H$6:$H$19=AJ18)))</f>
        <v>0</v>
      </c>
      <c r="AL18" s="26"/>
      <c r="AM18" s="24">
        <f>IF(ISBLANK(AL18),0,SUMPRODUCT(($J$6:$J$19=AL18)))</f>
        <v>0</v>
      </c>
      <c r="AN18" s="26"/>
      <c r="AO18" s="24">
        <f>IF(ISBLANK(AN18),0,SUMPRODUCT(($L$6:$L$19=AN18)))</f>
        <v>0</v>
      </c>
      <c r="AP18" s="26"/>
      <c r="AQ18" s="24">
        <f>IF(ISBLANK(AP18),0,SUMPRODUCT(($N$6:$N$19=AP18)))</f>
        <v>0</v>
      </c>
      <c r="AR18" s="5"/>
      <c r="AS18" s="24">
        <f>IF(ISBLANK(AR18),0,SUMPRODUCT(($P$6:$P$19=AR18)))</f>
        <v>0</v>
      </c>
      <c r="AT18" s="26"/>
      <c r="AU18" s="24">
        <f>IF(ISBLANK(AT18),0,SUMPRODUCT(($D$6:$D$19=AT18)))</f>
        <v>0</v>
      </c>
      <c r="AV18" s="26"/>
      <c r="AW18" s="24">
        <f>IF(ISBLANK(AV18),0,SUMPRODUCT(($F$6:$F$19=AV18)))</f>
        <v>0</v>
      </c>
      <c r="AX18" s="26"/>
      <c r="AY18" s="24">
        <f>IF(ISBLANK(AX18),0,SUMPRODUCT(($H$6:$H$19=AX18)))</f>
        <v>0</v>
      </c>
      <c r="AZ18" s="26"/>
      <c r="BA18" s="24">
        <f>IF(ISBLANK(AZ18),0,SUMPRODUCT(($J$6:$J$19=AZ18)))</f>
        <v>0</v>
      </c>
      <c r="BB18" s="26"/>
      <c r="BC18" s="24">
        <f>IF(ISBLANK(BB18),0,SUMPRODUCT(($L$6:$L$19=BB18)))</f>
        <v>0</v>
      </c>
      <c r="BD18" s="26"/>
      <c r="BE18" s="24">
        <f>IF(ISBLANK(BD18),0,SUMPRODUCT(($N$6:$N$19=BD18)))</f>
        <v>0</v>
      </c>
      <c r="BF18" s="5"/>
      <c r="BG18" s="24">
        <f>IF(ISBLANK(BF18),0,SUMPRODUCT(($P$6:$P$19=BF18)))</f>
        <v>0</v>
      </c>
      <c r="BH18" s="26"/>
      <c r="BI18" s="24">
        <f>IF(ISBLANK(BH18),0,SUMPRODUCT(($D$6:$D$19=BH18)))</f>
        <v>0</v>
      </c>
      <c r="BJ18" s="26"/>
      <c r="BK18" s="24">
        <f>IF(ISBLANK(BJ18),0,SUMPRODUCT(($F$6:$F$19=BJ18)))</f>
        <v>0</v>
      </c>
      <c r="BL18" s="26"/>
      <c r="BM18" s="24">
        <f>IF(ISBLANK(BL18),0,SUMPRODUCT(($H$6:$H$19=BL18)))</f>
        <v>0</v>
      </c>
      <c r="BN18" s="26"/>
      <c r="BO18" s="24">
        <f>IF(ISBLANK(BN18),0,SUMPRODUCT(($J$6:$J$19=BN18)))</f>
        <v>0</v>
      </c>
      <c r="BP18" s="26"/>
      <c r="BQ18" s="24">
        <f>IF(ISBLANK(BP18),0,SUMPRODUCT(($L$6:$L$19=BP18)))</f>
        <v>0</v>
      </c>
      <c r="BR18" s="26"/>
      <c r="BS18" s="24">
        <f>IF(ISBLANK(BR18),0,SUMPRODUCT(($N$6:$N$19=BR18)))</f>
        <v>0</v>
      </c>
      <c r="BT18" s="5"/>
      <c r="BU18" s="24">
        <f>IF(ISBLANK(BT18),0,SUMPRODUCT(($P$6:$P$19=BT18)))</f>
        <v>0</v>
      </c>
      <c r="BV18" s="26"/>
      <c r="BW18" s="24">
        <f>IF(ISBLANK(BV18),0,SUMPRODUCT(($D$6:$D$19=BV18)))</f>
        <v>0</v>
      </c>
      <c r="BX18" s="26"/>
      <c r="BY18" s="24">
        <f>IF(ISBLANK(BX18),0,SUMPRODUCT(($F$6:$F$19=BX18)))</f>
        <v>0</v>
      </c>
      <c r="BZ18" s="26"/>
      <c r="CA18" s="24">
        <f>IF(ISBLANK(BZ18),0,SUMPRODUCT(($H$6:$H$19=BZ18)))</f>
        <v>0</v>
      </c>
      <c r="CB18" s="26"/>
      <c r="CC18" s="24">
        <f>IF(ISBLANK(CB18),0,SUMPRODUCT(($J$6:$J$19=CB18)))</f>
        <v>0</v>
      </c>
      <c r="CD18" s="26"/>
      <c r="CE18" s="24">
        <f>IF(ISBLANK(CD18),0,SUMPRODUCT(($L$6:$L$19=CD18)))</f>
        <v>0</v>
      </c>
      <c r="CF18" s="26"/>
      <c r="CG18" s="24">
        <f>IF(ISBLANK(CF18),0,SUMPRODUCT(($N$6:$N$19=CF18)))</f>
        <v>0</v>
      </c>
      <c r="CH18" s="5"/>
      <c r="CI18" s="24">
        <f>IF(ISBLANK(CH18),0,SUMPRODUCT(($P$6:$P$19=CH18)))</f>
        <v>0</v>
      </c>
    </row>
    <row r="19" spans="1:87" ht="15.75" thickBot="1">
      <c r="A19" s="119"/>
      <c r="B19" s="122"/>
      <c r="C19" s="35" t="s">
        <v>43</v>
      </c>
      <c r="D19" s="27"/>
      <c r="E19" s="25">
        <f>IF(ISBLANK(D19),0,SUMPRODUCT(($D$6:$D$19=D19)))</f>
        <v>0</v>
      </c>
      <c r="F19" s="27"/>
      <c r="G19" s="25">
        <f>IF(ISBLANK(F19),0,SUMPRODUCT(($F$6:$F$19=F19)))</f>
        <v>0</v>
      </c>
      <c r="H19" s="27"/>
      <c r="I19" s="25">
        <f>IF(ISBLANK(H19),0,SUMPRODUCT(($H$6:$H$19=H19)))</f>
        <v>0</v>
      </c>
      <c r="J19" s="27"/>
      <c r="K19" s="25">
        <f>IF(ISBLANK(J19),0,SUMPRODUCT(($J$6:$J$19=J19)))</f>
        <v>0</v>
      </c>
      <c r="L19" s="27"/>
      <c r="M19" s="25">
        <f>IF(ISBLANK(L19),0,SUMPRODUCT(($L$6:$L$19=L19)))</f>
        <v>0</v>
      </c>
      <c r="N19" s="27"/>
      <c r="O19" s="25">
        <f>IF(ISBLANK(N19),0,SUMPRODUCT(($N$6:$N$19=N19)))</f>
        <v>0</v>
      </c>
      <c r="P19" s="7"/>
      <c r="Q19" s="25">
        <f>IF(ISBLANK(P19),0,SUMPRODUCT(($P$6:$P$19=P19)))</f>
        <v>0</v>
      </c>
      <c r="R19" s="27"/>
      <c r="S19" s="25">
        <f>IF(ISBLANK(R19),0,SUMPRODUCT(($D$6:$D$19=R19)))</f>
        <v>0</v>
      </c>
      <c r="T19" s="27"/>
      <c r="U19" s="25">
        <f>IF(ISBLANK(T19),0,SUMPRODUCT(($F$6:$F$19=T19)))</f>
        <v>0</v>
      </c>
      <c r="V19" s="27"/>
      <c r="W19" s="25">
        <f>IF(ISBLANK(V19),0,SUMPRODUCT(($H$6:$H$19=V19)))</f>
        <v>0</v>
      </c>
      <c r="X19" s="27"/>
      <c r="Y19" s="25">
        <f>IF(ISBLANK(X19),0,SUMPRODUCT(($J$6:$J$19=X19)))</f>
        <v>0</v>
      </c>
      <c r="Z19" s="27"/>
      <c r="AA19" s="25">
        <f>IF(ISBLANK(Z19),0,SUMPRODUCT(($L$6:$L$19=Z19)))</f>
        <v>0</v>
      </c>
      <c r="AB19" s="27"/>
      <c r="AC19" s="25">
        <f>IF(ISBLANK(AB19),0,SUMPRODUCT(($N$6:$N$19=AB19)))</f>
        <v>0</v>
      </c>
      <c r="AD19" s="7"/>
      <c r="AE19" s="25">
        <f>IF(ISBLANK(AD19),0,SUMPRODUCT(($P$6:$P$19=AD19)))</f>
        <v>0</v>
      </c>
      <c r="AF19" s="27"/>
      <c r="AG19" s="25">
        <f>IF(ISBLANK(AF19),0,SUMPRODUCT(($D$6:$D$19=AF19)))</f>
        <v>0</v>
      </c>
      <c r="AH19" s="27"/>
      <c r="AI19" s="25">
        <f>IF(ISBLANK(AH19),0,SUMPRODUCT(($F$6:$F$19=AH19)))</f>
        <v>0</v>
      </c>
      <c r="AJ19" s="27"/>
      <c r="AK19" s="25">
        <f>IF(ISBLANK(AJ19),0,SUMPRODUCT(($H$6:$H$19=AJ19)))</f>
        <v>0</v>
      </c>
      <c r="AL19" s="27"/>
      <c r="AM19" s="25">
        <f>IF(ISBLANK(AL19),0,SUMPRODUCT(($J$6:$J$19=AL19)))</f>
        <v>0</v>
      </c>
      <c r="AN19" s="27"/>
      <c r="AO19" s="25">
        <f>IF(ISBLANK(AN19),0,SUMPRODUCT(($L$6:$L$19=AN19)))</f>
        <v>0</v>
      </c>
      <c r="AP19" s="27"/>
      <c r="AQ19" s="25">
        <f>IF(ISBLANK(AP19),0,SUMPRODUCT(($N$6:$N$19=AP19)))</f>
        <v>0</v>
      </c>
      <c r="AR19" s="7"/>
      <c r="AS19" s="25">
        <f>IF(ISBLANK(AR19),0,SUMPRODUCT(($P$6:$P$19=AR19)))</f>
        <v>0</v>
      </c>
      <c r="AT19" s="27"/>
      <c r="AU19" s="25">
        <f>IF(ISBLANK(AT19),0,SUMPRODUCT(($D$6:$D$19=AT19)))</f>
        <v>0</v>
      </c>
      <c r="AV19" s="27"/>
      <c r="AW19" s="25">
        <f>IF(ISBLANK(AV19),0,SUMPRODUCT(($F$6:$F$19=AV19)))</f>
        <v>0</v>
      </c>
      <c r="AX19" s="27"/>
      <c r="AY19" s="25">
        <f>IF(ISBLANK(AX19),0,SUMPRODUCT(($H$6:$H$19=AX19)))</f>
        <v>0</v>
      </c>
      <c r="AZ19" s="27"/>
      <c r="BA19" s="25">
        <f>IF(ISBLANK(AZ19),0,SUMPRODUCT(($J$6:$J$19=AZ19)))</f>
        <v>0</v>
      </c>
      <c r="BB19" s="27"/>
      <c r="BC19" s="25">
        <f>IF(ISBLANK(BB19),0,SUMPRODUCT(($L$6:$L$19=BB19)))</f>
        <v>0</v>
      </c>
      <c r="BD19" s="27"/>
      <c r="BE19" s="25">
        <f>IF(ISBLANK(BD19),0,SUMPRODUCT(($N$6:$N$19=BD19)))</f>
        <v>0</v>
      </c>
      <c r="BF19" s="7"/>
      <c r="BG19" s="25">
        <f>IF(ISBLANK(BF19),0,SUMPRODUCT(($P$6:$P$19=BF19)))</f>
        <v>0</v>
      </c>
      <c r="BH19" s="27"/>
      <c r="BI19" s="25">
        <f>IF(ISBLANK(BH19),0,SUMPRODUCT(($D$6:$D$19=BH19)))</f>
        <v>0</v>
      </c>
      <c r="BJ19" s="27"/>
      <c r="BK19" s="25">
        <f>IF(ISBLANK(BJ19),0,SUMPRODUCT(($F$6:$F$19=BJ19)))</f>
        <v>0</v>
      </c>
      <c r="BL19" s="27"/>
      <c r="BM19" s="25">
        <f>IF(ISBLANK(BL19),0,SUMPRODUCT(($H$6:$H$19=BL19)))</f>
        <v>0</v>
      </c>
      <c r="BN19" s="27"/>
      <c r="BO19" s="25">
        <f>IF(ISBLANK(BN19),0,SUMPRODUCT(($J$6:$J$19=BN19)))</f>
        <v>0</v>
      </c>
      <c r="BP19" s="27"/>
      <c r="BQ19" s="25">
        <f>IF(ISBLANK(BP19),0,SUMPRODUCT(($L$6:$L$19=BP19)))</f>
        <v>0</v>
      </c>
      <c r="BR19" s="27"/>
      <c r="BS19" s="25">
        <f>IF(ISBLANK(BR19),0,SUMPRODUCT(($N$6:$N$19=BR19)))</f>
        <v>0</v>
      </c>
      <c r="BT19" s="7"/>
      <c r="BU19" s="25">
        <f>IF(ISBLANK(BT19),0,SUMPRODUCT(($P$6:$P$19=BT19)))</f>
        <v>0</v>
      </c>
      <c r="BV19" s="27"/>
      <c r="BW19" s="25">
        <f>IF(ISBLANK(BV19),0,SUMPRODUCT(($D$6:$D$19=BV19)))</f>
        <v>0</v>
      </c>
      <c r="BX19" s="27"/>
      <c r="BY19" s="25">
        <f>IF(ISBLANK(BX19),0,SUMPRODUCT(($F$6:$F$19=BX19)))</f>
        <v>0</v>
      </c>
      <c r="BZ19" s="27"/>
      <c r="CA19" s="25">
        <f>IF(ISBLANK(BZ19),0,SUMPRODUCT(($H$6:$H$19=BZ19)))</f>
        <v>0</v>
      </c>
      <c r="CB19" s="27"/>
      <c r="CC19" s="25">
        <f>IF(ISBLANK(CB19),0,SUMPRODUCT(($J$6:$J$19=CB19)))</f>
        <v>0</v>
      </c>
      <c r="CD19" s="27"/>
      <c r="CE19" s="25">
        <f>IF(ISBLANK(CD19),0,SUMPRODUCT(($L$6:$L$19=CD19)))</f>
        <v>0</v>
      </c>
      <c r="CF19" s="27"/>
      <c r="CG19" s="25">
        <f>IF(ISBLANK(CF19),0,SUMPRODUCT(($N$6:$N$19=CF19)))</f>
        <v>0</v>
      </c>
      <c r="CH19" s="7"/>
      <c r="CI19" s="25">
        <f>IF(ISBLANK(CH19),0,SUMPRODUCT(($P$6:$P$19=CH19)))</f>
        <v>0</v>
      </c>
    </row>
  </sheetData>
  <mergeCells count="53">
    <mergeCell ref="BV3:CI4"/>
    <mergeCell ref="BV5:BW5"/>
    <mergeCell ref="BX5:BY5"/>
    <mergeCell ref="BZ5:CA5"/>
    <mergeCell ref="CB5:CC5"/>
    <mergeCell ref="CD5:CE5"/>
    <mergeCell ref="CF5:CG5"/>
    <mergeCell ref="CH5:CI5"/>
    <mergeCell ref="BH3:BU4"/>
    <mergeCell ref="BH5:BI5"/>
    <mergeCell ref="BJ5:BK5"/>
    <mergeCell ref="BL5:BM5"/>
    <mergeCell ref="BN5:BO5"/>
    <mergeCell ref="BP5:BQ5"/>
    <mergeCell ref="BR5:BS5"/>
    <mergeCell ref="BT5:BU5"/>
    <mergeCell ref="AT3:BG4"/>
    <mergeCell ref="AT5:AU5"/>
    <mergeCell ref="AV5:AW5"/>
    <mergeCell ref="AX5:AY5"/>
    <mergeCell ref="AZ5:BA5"/>
    <mergeCell ref="BB5:BC5"/>
    <mergeCell ref="BD5:BE5"/>
    <mergeCell ref="BF5:BG5"/>
    <mergeCell ref="AF3:AS4"/>
    <mergeCell ref="AF5:AG5"/>
    <mergeCell ref="AH5:AI5"/>
    <mergeCell ref="AJ5:AK5"/>
    <mergeCell ref="AL5:AM5"/>
    <mergeCell ref="AN5:AO5"/>
    <mergeCell ref="AP5:AQ5"/>
    <mergeCell ref="AR5:AS5"/>
    <mergeCell ref="R3:AE4"/>
    <mergeCell ref="R5:S5"/>
    <mergeCell ref="T5:U5"/>
    <mergeCell ref="V5:W5"/>
    <mergeCell ref="X5:Y5"/>
    <mergeCell ref="Z5:AA5"/>
    <mergeCell ref="AB5:AC5"/>
    <mergeCell ref="AD5:AE5"/>
    <mergeCell ref="A6:A19"/>
    <mergeCell ref="B6:B19"/>
    <mergeCell ref="D3:Q4"/>
    <mergeCell ref="A3:A5"/>
    <mergeCell ref="B3:B5"/>
    <mergeCell ref="C3:C5"/>
    <mergeCell ref="D5:E5"/>
    <mergeCell ref="F5:G5"/>
    <mergeCell ref="H5:I5"/>
    <mergeCell ref="J5:K5"/>
    <mergeCell ref="L5:M5"/>
    <mergeCell ref="N5:O5"/>
    <mergeCell ref="P5:Q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6"/>
  <sheetViews>
    <sheetView rightToLeft="1" zoomScale="70" zoomScaleNormal="70" workbookViewId="0">
      <selection activeCell="C6" sqref="C6"/>
    </sheetView>
  </sheetViews>
  <sheetFormatPr baseColWidth="10" defaultRowHeight="15"/>
  <cols>
    <col min="1" max="1" width="16.85546875"/>
    <col min="2" max="2" width="11"/>
    <col min="3" max="3" width="16.85546875"/>
    <col min="4" max="4" width="10"/>
    <col min="5" max="5" width="16.140625"/>
    <col min="6" max="6" width="18.28515625" customWidth="1"/>
    <col min="7" max="7" width="20"/>
    <col min="8" max="1025" width="8.7109375"/>
  </cols>
  <sheetData>
    <row r="1" spans="1:8" s="21" customFormat="1" ht="43.9" customHeight="1">
      <c r="A1" s="21" t="s">
        <v>10</v>
      </c>
      <c r="B1" s="134" t="s">
        <v>20</v>
      </c>
      <c r="C1" s="134"/>
      <c r="D1" s="134" t="s">
        <v>21</v>
      </c>
      <c r="E1" s="134"/>
      <c r="F1" s="21" t="s">
        <v>22</v>
      </c>
      <c r="G1" s="22">
        <v>40987</v>
      </c>
    </row>
    <row r="2" spans="1:8">
      <c r="B2" s="6"/>
      <c r="C2" s="6"/>
      <c r="D2" s="6"/>
      <c r="E2" s="6"/>
      <c r="F2" s="6"/>
      <c r="G2" s="6"/>
      <c r="H2" s="6"/>
    </row>
    <row r="3" spans="1:8">
      <c r="A3" s="1" t="s">
        <v>34</v>
      </c>
      <c r="B3" s="6" t="str">
        <f>CHOOSE(WEEKDAY(C3),"الأحد","الإثنين","الثلاثاء","الإربعاء","الخميس","الجمعة","السبت")</f>
        <v>الإثنين</v>
      </c>
      <c r="C3" s="23">
        <v>40826</v>
      </c>
      <c r="D3" s="6" t="str">
        <f>CHOOSE(WEEKDAY(E3),"الأحد","الإثنين","الثلاثاء","الإربعاء","الخميس","الجمعة","السبت")</f>
        <v>الإثنين</v>
      </c>
      <c r="E3" s="23">
        <v>41036</v>
      </c>
      <c r="F3" s="6">
        <f>(E3-C3)/7</f>
        <v>30</v>
      </c>
      <c r="G3" s="6">
        <f>($G$1-C3)/7</f>
        <v>23</v>
      </c>
      <c r="H3" s="6"/>
    </row>
    <row r="4" spans="1:8">
      <c r="A4" s="1" t="s">
        <v>35</v>
      </c>
      <c r="B4" s="6" t="str">
        <f>CHOOSE(WEEKDAY(C4),"الأحد","الإثنين","الثلاثاء","الإربعاء","الخميس","الجمعة","السبت")</f>
        <v>الإثنين</v>
      </c>
      <c r="C4" s="23">
        <v>40819</v>
      </c>
      <c r="D4" s="6" t="str">
        <f>CHOOSE(WEEKDAY(E4),"الأحد","الإثنين","الثلاثاء","الإربعاء","الخميس","الجمعة","السبت")</f>
        <v>الإثنين</v>
      </c>
      <c r="E4" s="23">
        <v>41064</v>
      </c>
      <c r="F4" s="6">
        <f>(E4-C4)/7</f>
        <v>35</v>
      </c>
      <c r="G4" s="6">
        <f>($G$1-C4)/7</f>
        <v>24</v>
      </c>
      <c r="H4" s="6"/>
    </row>
    <row r="5" spans="1:8">
      <c r="A5" s="1" t="s">
        <v>36</v>
      </c>
      <c r="B5" s="6" t="str">
        <f>CHOOSE(WEEKDAY(C5),"الأحد","الإثنين","الثلاثاء","الإربعاء","الخميس","الجمعة","السبت")</f>
        <v>الإثنين</v>
      </c>
      <c r="C5" s="23">
        <v>40637</v>
      </c>
      <c r="D5" s="6" t="str">
        <f>CHOOSE(WEEKDAY(E5),"الأحد","الإثنين","الثلاثاء","الإربعاء","الخميس","الجمعة","السبت")</f>
        <v>الإثنين</v>
      </c>
      <c r="E5" s="23">
        <v>41092</v>
      </c>
      <c r="F5" s="6">
        <f>(E5-C5)/7</f>
        <v>65</v>
      </c>
      <c r="G5" s="6">
        <f>($G$1-C5)/7</f>
        <v>50</v>
      </c>
      <c r="H5" s="6"/>
    </row>
    <row r="6" spans="1:8">
      <c r="A6" s="1" t="s">
        <v>37</v>
      </c>
      <c r="B6" s="6" t="str">
        <f t="shared" ref="B6:B16" si="0">CHOOSE(WEEKDAY(C6),"الأحد","الإثنين","الثلاثاء","الإربعاء","الخميس","الجمعة","السبت")</f>
        <v>السبت</v>
      </c>
      <c r="D6" s="6" t="str">
        <f t="shared" ref="D6:D16" si="1">CHOOSE(WEEKDAY(E6),"الأحد","الإثنين","الثلاثاء","الإربعاء","الخميس","الجمعة","السبت")</f>
        <v>السبت</v>
      </c>
      <c r="F6">
        <v>5</v>
      </c>
      <c r="G6" s="6">
        <f t="shared" ref="G6:G16" si="2">($G$1-C6)/7</f>
        <v>5855.2857142857147</v>
      </c>
    </row>
    <row r="7" spans="1:8">
      <c r="A7" s="1" t="s">
        <v>38</v>
      </c>
      <c r="B7" s="6" t="str">
        <f t="shared" si="0"/>
        <v>السبت</v>
      </c>
      <c r="D7" s="6" t="str">
        <f t="shared" si="1"/>
        <v>السبت</v>
      </c>
      <c r="F7">
        <v>10</v>
      </c>
      <c r="G7" s="6">
        <f t="shared" si="2"/>
        <v>5855.2857142857147</v>
      </c>
    </row>
    <row r="8" spans="1:8">
      <c r="A8" s="1" t="s">
        <v>39</v>
      </c>
      <c r="B8" s="6" t="str">
        <f t="shared" si="0"/>
        <v>السبت</v>
      </c>
      <c r="D8" s="6" t="str">
        <f t="shared" si="1"/>
        <v>السبت</v>
      </c>
      <c r="F8">
        <v>20</v>
      </c>
      <c r="G8" s="6">
        <f t="shared" si="2"/>
        <v>5855.2857142857147</v>
      </c>
    </row>
    <row r="9" spans="1:8">
      <c r="A9" s="1" t="s">
        <v>40</v>
      </c>
      <c r="B9" s="6" t="str">
        <f t="shared" si="0"/>
        <v>السبت</v>
      </c>
      <c r="D9" s="6" t="str">
        <f t="shared" si="1"/>
        <v>السبت</v>
      </c>
      <c r="F9">
        <v>30</v>
      </c>
      <c r="G9" s="6">
        <f t="shared" si="2"/>
        <v>5855.2857142857147</v>
      </c>
    </row>
    <row r="10" spans="1:8">
      <c r="A10" s="1" t="s">
        <v>41</v>
      </c>
      <c r="B10" s="6" t="str">
        <f t="shared" si="0"/>
        <v>السبت</v>
      </c>
      <c r="D10" s="6" t="str">
        <f t="shared" si="1"/>
        <v>السبت</v>
      </c>
      <c r="F10">
        <v>40</v>
      </c>
      <c r="G10" s="6">
        <f t="shared" si="2"/>
        <v>5855.2857142857147</v>
      </c>
    </row>
    <row r="11" spans="1:8">
      <c r="A11" s="1" t="s">
        <v>42</v>
      </c>
      <c r="B11" s="6" t="str">
        <f t="shared" si="0"/>
        <v>السبت</v>
      </c>
      <c r="D11" s="6" t="str">
        <f t="shared" si="1"/>
        <v>السبت</v>
      </c>
      <c r="F11">
        <v>20</v>
      </c>
      <c r="G11" s="6">
        <f t="shared" si="2"/>
        <v>5855.2857142857147</v>
      </c>
    </row>
    <row r="12" spans="1:8">
      <c r="A12" s="1" t="s">
        <v>43</v>
      </c>
      <c r="B12" s="6" t="str">
        <f t="shared" si="0"/>
        <v>السبت</v>
      </c>
      <c r="D12" s="6" t="str">
        <f t="shared" si="1"/>
        <v>السبت</v>
      </c>
      <c r="F12">
        <v>20</v>
      </c>
      <c r="G12" s="6">
        <f t="shared" si="2"/>
        <v>5855.2857142857147</v>
      </c>
    </row>
    <row r="13" spans="1:8">
      <c r="A13" s="1" t="s">
        <v>45</v>
      </c>
      <c r="B13" s="6" t="str">
        <f t="shared" si="0"/>
        <v>السبت</v>
      </c>
      <c r="D13" s="6" t="str">
        <f t="shared" si="1"/>
        <v>السبت</v>
      </c>
      <c r="F13">
        <v>10</v>
      </c>
      <c r="G13" s="6">
        <f t="shared" si="2"/>
        <v>5855.2857142857147</v>
      </c>
    </row>
    <row r="14" spans="1:8">
      <c r="A14" s="1" t="s">
        <v>46</v>
      </c>
      <c r="B14" s="6" t="str">
        <f t="shared" si="0"/>
        <v>السبت</v>
      </c>
      <c r="D14" s="6" t="str">
        <f t="shared" si="1"/>
        <v>السبت</v>
      </c>
      <c r="F14">
        <v>5</v>
      </c>
      <c r="G14" s="6">
        <f t="shared" si="2"/>
        <v>5855.2857142857147</v>
      </c>
    </row>
    <row r="15" spans="1:8">
      <c r="A15" s="1" t="s">
        <v>47</v>
      </c>
      <c r="B15" s="6" t="str">
        <f t="shared" si="0"/>
        <v>السبت</v>
      </c>
      <c r="D15" s="6" t="str">
        <f t="shared" si="1"/>
        <v>السبت</v>
      </c>
      <c r="F15">
        <v>6</v>
      </c>
      <c r="G15" s="6">
        <f t="shared" si="2"/>
        <v>5855.2857142857147</v>
      </c>
    </row>
    <row r="16" spans="1:8">
      <c r="A16" s="1" t="s">
        <v>48</v>
      </c>
      <c r="B16" s="6" t="str">
        <f t="shared" si="0"/>
        <v>السبت</v>
      </c>
      <c r="D16" s="6" t="str">
        <f t="shared" si="1"/>
        <v>السبت</v>
      </c>
      <c r="F16">
        <v>8</v>
      </c>
      <c r="G16" s="6">
        <f t="shared" si="2"/>
        <v>5855.2857142857147</v>
      </c>
    </row>
  </sheetData>
  <mergeCells count="2">
    <mergeCell ref="B1:C1"/>
    <mergeCell ref="D1:E1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LibreOffice/3.4$Win32 LibreOffice_project/340m1$Build-502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</vt:lpstr>
      <vt:lpstr>service</vt:lpstr>
      <vt:lpstr>class1</vt:lpstr>
      <vt:lpstr>prof</vt:lpstr>
      <vt:lpstr>TSS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</dc:creator>
  <cp:lastModifiedBy>RIO</cp:lastModifiedBy>
  <cp:revision>0</cp:revision>
  <dcterms:created xsi:type="dcterms:W3CDTF">2012-03-18T13:47:25Z</dcterms:created>
  <dcterms:modified xsi:type="dcterms:W3CDTF">2012-03-21T09:06:01Z</dcterms:modified>
</cp:coreProperties>
</file>