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evepa\Desktop\"/>
    </mc:Choice>
  </mc:AlternateContent>
  <bookViews>
    <workbookView xWindow="0" yWindow="0" windowWidth="28800" windowHeight="11700" activeTab="3"/>
  </bookViews>
  <sheets>
    <sheet name="Feuil1" sheetId="1" r:id="rId1"/>
    <sheet name="CS" sheetId="7" r:id="rId2"/>
    <sheet name="SP" sheetId="2" r:id="rId3"/>
    <sheet name="PC" sheetId="4" r:id="rId4"/>
  </sheets>
  <definedNames>
    <definedName name="_xlnm._FilterDatabase" localSheetId="0" hidden="1">Feuil1!$A$1:$G$75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7" l="1"/>
  <c r="K7" i="7"/>
  <c r="K6" i="7"/>
  <c r="K5" i="7"/>
  <c r="K4" i="7"/>
  <c r="K3" i="7"/>
  <c r="K10" i="2"/>
  <c r="K7" i="2"/>
  <c r="K6" i="2"/>
  <c r="K5" i="2"/>
  <c r="K4" i="2"/>
  <c r="K3" i="2"/>
  <c r="K10" i="4"/>
  <c r="K7" i="4"/>
  <c r="K6" i="4"/>
  <c r="K5" i="4"/>
  <c r="K4" i="4"/>
  <c r="K3" i="4"/>
  <c r="D5" i="4" l="1"/>
  <c r="E4" i="4"/>
  <c r="B3" i="4"/>
  <c r="B7" i="4"/>
  <c r="D9" i="4"/>
  <c r="B8" i="4"/>
  <c r="D6" i="4"/>
  <c r="F20" i="4"/>
  <c r="E20" i="4"/>
  <c r="D20" i="4"/>
  <c r="C20" i="4"/>
  <c r="B20" i="4"/>
  <c r="F19" i="4"/>
  <c r="E19" i="4"/>
  <c r="D19" i="4"/>
  <c r="C19" i="4"/>
  <c r="B19" i="4"/>
  <c r="F18" i="4"/>
  <c r="E18" i="4"/>
  <c r="D18" i="4"/>
  <c r="C18" i="4"/>
  <c r="B18" i="4"/>
  <c r="F17" i="4"/>
  <c r="E17" i="4"/>
  <c r="D17" i="4"/>
  <c r="C17" i="4"/>
  <c r="B17" i="4"/>
  <c r="F16" i="4"/>
  <c r="E16" i="4"/>
  <c r="D16" i="4"/>
  <c r="C16" i="4"/>
  <c r="B16" i="4"/>
  <c r="F15" i="4"/>
  <c r="E15" i="4"/>
  <c r="D15" i="4"/>
  <c r="C15" i="4"/>
  <c r="B15" i="4"/>
  <c r="F14" i="4"/>
  <c r="E14" i="4"/>
  <c r="D14" i="4"/>
  <c r="C14" i="4"/>
  <c r="B14" i="4"/>
  <c r="F13" i="4"/>
  <c r="E13" i="4"/>
  <c r="D13" i="4"/>
  <c r="C13" i="4"/>
  <c r="B13" i="4"/>
  <c r="F12" i="4"/>
  <c r="E12" i="4"/>
  <c r="D12" i="4"/>
  <c r="C12" i="4"/>
  <c r="B12" i="4"/>
  <c r="F11" i="4"/>
  <c r="E11" i="4"/>
  <c r="D11" i="4"/>
  <c r="C11" i="4"/>
  <c r="B11" i="4"/>
  <c r="F10" i="4"/>
  <c r="E10" i="4"/>
  <c r="D10" i="4"/>
  <c r="C10" i="4"/>
  <c r="B10" i="4"/>
  <c r="C5" i="4" l="1"/>
  <c r="F6" i="4"/>
  <c r="E5" i="4"/>
  <c r="D4" i="4"/>
  <c r="F4" i="4"/>
  <c r="D7" i="4"/>
  <c r="E7" i="4"/>
  <c r="B6" i="4"/>
  <c r="C6" i="4"/>
  <c r="E6" i="4"/>
  <c r="C7" i="4"/>
  <c r="F5" i="4"/>
  <c r="F7" i="4"/>
  <c r="D8" i="4"/>
  <c r="B5" i="4"/>
  <c r="E8" i="4"/>
  <c r="F8" i="4"/>
  <c r="F9" i="4"/>
  <c r="E3" i="4"/>
  <c r="C8" i="4"/>
  <c r="C3" i="4"/>
  <c r="D3" i="4"/>
  <c r="E9" i="4"/>
  <c r="F3" i="4"/>
  <c r="B4" i="4"/>
  <c r="C4" i="4"/>
  <c r="B9" i="4"/>
  <c r="C9" i="4"/>
  <c r="C11" i="2"/>
  <c r="D11" i="2"/>
  <c r="E11" i="2"/>
  <c r="F11" i="2"/>
  <c r="C12" i="2"/>
  <c r="D12" i="2"/>
  <c r="E12" i="2"/>
  <c r="F12" i="2"/>
  <c r="C13" i="2"/>
  <c r="D13" i="2"/>
  <c r="E13" i="2"/>
  <c r="F13" i="2"/>
  <c r="C14" i="2"/>
  <c r="D14" i="2"/>
  <c r="E14" i="2"/>
  <c r="F14" i="2"/>
  <c r="C15" i="2"/>
  <c r="D15" i="2"/>
  <c r="E15" i="2"/>
  <c r="F15" i="2"/>
  <c r="C16" i="2"/>
  <c r="D16" i="2"/>
  <c r="E16" i="2"/>
  <c r="F16" i="2"/>
  <c r="C17" i="2"/>
  <c r="D17" i="2"/>
  <c r="E17" i="2"/>
  <c r="F17" i="2"/>
  <c r="C18" i="2"/>
  <c r="D18" i="2"/>
  <c r="E18" i="2"/>
  <c r="F18" i="2"/>
  <c r="C19" i="2"/>
  <c r="D19" i="2"/>
  <c r="E19" i="2"/>
  <c r="F19" i="2"/>
  <c r="C20" i="2"/>
  <c r="D20" i="2"/>
  <c r="E20" i="2"/>
  <c r="F20" i="2"/>
  <c r="C21" i="2"/>
  <c r="D21" i="2"/>
  <c r="E21" i="2"/>
  <c r="F21" i="2"/>
  <c r="B11" i="2"/>
  <c r="B12" i="2"/>
  <c r="B13" i="2"/>
  <c r="B14" i="2"/>
  <c r="B15" i="2"/>
  <c r="B16" i="2"/>
  <c r="B17" i="2"/>
  <c r="B18" i="2"/>
  <c r="B19" i="2"/>
  <c r="B20" i="2"/>
  <c r="B21" i="2"/>
</calcChain>
</file>

<file path=xl/sharedStrings.xml><?xml version="1.0" encoding="utf-8"?>
<sst xmlns="http://schemas.openxmlformats.org/spreadsheetml/2006/main" count="318" uniqueCount="117">
  <si>
    <t>TERMS</t>
  </si>
  <si>
    <t>POS</t>
  </si>
  <si>
    <t>STATUS</t>
  </si>
  <si>
    <t>AGE</t>
  </si>
  <si>
    <t>2016-17</t>
  </si>
  <si>
    <t>NHL</t>
  </si>
  <si>
    <t>NMC</t>
  </si>
  <si>
    <t>C</t>
  </si>
  <si>
    <t>NTC</t>
  </si>
  <si>
    <t>ELC</t>
  </si>
  <si>
    <t xml:space="preserve">ELC </t>
  </si>
  <si>
    <t>RW</t>
  </si>
  <si>
    <t>D</t>
  </si>
  <si>
    <t xml:space="preserve">IR </t>
  </si>
  <si>
    <t>M-NTC</t>
  </si>
  <si>
    <t>G</t>
  </si>
  <si>
    <t>NAME</t>
  </si>
  <si>
    <t>CENTRE</t>
  </si>
  <si>
    <t>RIGHT WING</t>
  </si>
  <si>
    <t>LEFT WING</t>
  </si>
  <si>
    <t>DEFENSE</t>
  </si>
  <si>
    <t>GOALIE</t>
  </si>
  <si>
    <t>TEAM</t>
  </si>
  <si>
    <t>CAP HIT</t>
  </si>
  <si>
    <t>Zetterberg Henrik "C"</t>
  </si>
  <si>
    <t>Nielsen Frans</t>
  </si>
  <si>
    <t>Nyquist Gustav</t>
  </si>
  <si>
    <t>Abdelkader Justin "A"</t>
  </si>
  <si>
    <t>Helm Darren</t>
  </si>
  <si>
    <t>Tatar Tomas</t>
  </si>
  <si>
    <t>Sheahan Riley</t>
  </si>
  <si>
    <t>Miller Drew</t>
  </si>
  <si>
    <t>Larkin Dylan</t>
  </si>
  <si>
    <t>Mantha Anthony</t>
  </si>
  <si>
    <t>Athanasiou Andreas</t>
  </si>
  <si>
    <t>Glendening Luke</t>
  </si>
  <si>
    <t>Green Mike</t>
  </si>
  <si>
    <t>DeKeyser Danny</t>
  </si>
  <si>
    <t>Kronwall Niklas "A"</t>
  </si>
  <si>
    <t>Ouellet Xavier</t>
  </si>
  <si>
    <t>Sproul Ryan</t>
  </si>
  <si>
    <t>Jensen Nick</t>
  </si>
  <si>
    <t>Howard Jimmy</t>
  </si>
  <si>
    <t>Mrazek Petr</t>
  </si>
  <si>
    <t>LW C</t>
  </si>
  <si>
    <t>RW C LW</t>
  </si>
  <si>
    <t>LW RW</t>
  </si>
  <si>
    <t>C LW</t>
  </si>
  <si>
    <t>C RW LW</t>
  </si>
  <si>
    <t>CAP LIMIT</t>
  </si>
  <si>
    <t>Ovechkin, Alex "C"</t>
  </si>
  <si>
    <t>LW, RW</t>
  </si>
  <si>
    <t>Backstrom, Nicklas "A"</t>
  </si>
  <si>
    <t>Johansson, Marcus</t>
  </si>
  <si>
    <t>C, LW, RW</t>
  </si>
  <si>
    <t>Eller, Lars</t>
  </si>
  <si>
    <t>Williams, Justin</t>
  </si>
  <si>
    <t>Kuznetsov, Evgeny</t>
  </si>
  <si>
    <t>C, LW</t>
  </si>
  <si>
    <t>Winnik, Daniel</t>
  </si>
  <si>
    <t>Wilson, Tom</t>
  </si>
  <si>
    <t>Beagle, Jay</t>
  </si>
  <si>
    <t>Burakovsky, Andre</t>
  </si>
  <si>
    <t>LW, C</t>
  </si>
  <si>
    <t>Connolly, Brett</t>
  </si>
  <si>
    <t>RW, LW</t>
  </si>
  <si>
    <t>Carey, Paul</t>
  </si>
  <si>
    <t>Niskanen, Matt</t>
  </si>
  <si>
    <t>Orpik, Brooks "A"</t>
  </si>
  <si>
    <t>Carlson, John</t>
  </si>
  <si>
    <t>Alzner, Karl</t>
  </si>
  <si>
    <t>Shattenkirk, Kevin</t>
  </si>
  <si>
    <t>RS</t>
  </si>
  <si>
    <t>Orlov, Dmitry</t>
  </si>
  <si>
    <t>Schmidt, Nate</t>
  </si>
  <si>
    <t>Chorney, Taylor</t>
  </si>
  <si>
    <t>Holtby, Braden</t>
  </si>
  <si>
    <t>Grubauer, Philipp</t>
  </si>
  <si>
    <t>Gilbert, Tom</t>
  </si>
  <si>
    <t>Minor</t>
  </si>
  <si>
    <t>Johansen, Lucas</t>
  </si>
  <si>
    <t>Junior</t>
  </si>
  <si>
    <t>Williams, Colby</t>
  </si>
  <si>
    <t>Vrana, Jakub</t>
  </si>
  <si>
    <t>LW</t>
  </si>
  <si>
    <t>Stephenson, Chandler</t>
  </si>
  <si>
    <t>Hobbs, Connor</t>
  </si>
  <si>
    <t>Siegenthaler, Jonas</t>
  </si>
  <si>
    <t>Vanecek, Vitek</t>
  </si>
  <si>
    <t>Djoos, Christian</t>
  </si>
  <si>
    <t>Copley, Pheonix</t>
  </si>
  <si>
    <t>Carlson, Adam</t>
  </si>
  <si>
    <t>Boyd, Travis</t>
  </si>
  <si>
    <t>Bowey, Madison</t>
  </si>
  <si>
    <t>Barber, Riley</t>
  </si>
  <si>
    <t>Lewington, Tyler</t>
  </si>
  <si>
    <t>McGauley, Tim</t>
  </si>
  <si>
    <t>Walker, Nathan</t>
  </si>
  <si>
    <t>O'Brien, Liam</t>
  </si>
  <si>
    <t>Corbett, Cody</t>
  </si>
  <si>
    <t>Ness, Aaron</t>
  </si>
  <si>
    <t>Sill, Zach</t>
  </si>
  <si>
    <t>Mitchell, Garrett</t>
  </si>
  <si>
    <t>Dietz, Darren</t>
  </si>
  <si>
    <t>Thomas, Christian</t>
  </si>
  <si>
    <t>Bourque, Chris</t>
  </si>
  <si>
    <t>Galiev, Stanislav</t>
  </si>
  <si>
    <t>Mitchell, Mason</t>
  </si>
  <si>
    <t>Gustafsson, Hampus</t>
  </si>
  <si>
    <t>Bindulis, Kris</t>
  </si>
  <si>
    <t>Pilon, Garrett</t>
  </si>
  <si>
    <t>Malenstyn, Beck</t>
  </si>
  <si>
    <t>PC</t>
  </si>
  <si>
    <t>Oshie, T,J,</t>
  </si>
  <si>
    <t>https://www.capfriendly.com/</t>
  </si>
  <si>
    <t>SP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</si>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</sst>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#,##0.00\ &quot;$&quot;_);[Red]\(#,##0.00\ &quot;$&quot;\)"/>
    <numFmt numFmtId="164" formatCode="#,##0.00\ &quot;$&quot;"/>
    <numFmt numFmtId="165" formatCode="#,##0.00\ _$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4" fontId="0" fillId="0" borderId="0" xfId="0" applyNumberFormat="1"/>
    <xf numFmtId="165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2" borderId="1" xfId="0" applyFont="1" applyFill="1" applyBorder="1"/>
    <xf numFmtId="0" fontId="0" fillId="2" borderId="1" xfId="0" applyFill="1" applyBorder="1"/>
    <xf numFmtId="164" fontId="0" fillId="0" borderId="1" xfId="0" applyNumberFormat="1" applyBorder="1"/>
    <xf numFmtId="8" fontId="0" fillId="0" borderId="1" xfId="0" applyNumberFormat="1" applyBorder="1"/>
  </cellXfs>
  <cellStyles count="2">
    <cellStyle name="Lien hypertexte" xfId="1" builtinId="8"/>
    <cellStyle name="Normal" xfId="0" builtinId="0"/>
  </cellStyles>
  <dxfs count="4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apfriendly.com/arbitration-calculator/2017/all/all/all/evgeny-kuznetsov" TargetMode="External"/><Relationship Id="rId13" Type="http://schemas.openxmlformats.org/officeDocument/2006/relationships/hyperlink" Target="https://www.capfriendly.com/arbitration-calculator/2017/all/all/all/philipp-grubauer" TargetMode="External"/><Relationship Id="rId18" Type="http://schemas.openxmlformats.org/officeDocument/2006/relationships/hyperlink" Target="https://www.capfriendly.com/waivers_calculator/connor-hobbs#results" TargetMode="External"/><Relationship Id="rId26" Type="http://schemas.openxmlformats.org/officeDocument/2006/relationships/hyperlink" Target="https://www.capfriendly.com/waivers_calculator/madison-bowey#results" TargetMode="External"/><Relationship Id="rId3" Type="http://schemas.openxmlformats.org/officeDocument/2006/relationships/hyperlink" Target="https://www.capfriendly.com/waivers_calculator/anthony-mantha#results" TargetMode="External"/><Relationship Id="rId21" Type="http://schemas.openxmlformats.org/officeDocument/2006/relationships/hyperlink" Target="https://www.capfriendly.com/waivers_calculator/christian-djoos#results" TargetMode="External"/><Relationship Id="rId34" Type="http://schemas.openxmlformats.org/officeDocument/2006/relationships/hyperlink" Target="https://www.capfriendly.com/waivers_calculator/mason-mitchell#results" TargetMode="External"/><Relationship Id="rId7" Type="http://schemas.openxmlformats.org/officeDocument/2006/relationships/hyperlink" Target="https://www.capfriendly.com/arbitration-calculator/2018/all/all/all/petr-mrazek" TargetMode="External"/><Relationship Id="rId12" Type="http://schemas.openxmlformats.org/officeDocument/2006/relationships/hyperlink" Target="https://www.capfriendly.com/arbitration-calculator/2017/all/all/all/nate-schmidt" TargetMode="External"/><Relationship Id="rId17" Type="http://schemas.openxmlformats.org/officeDocument/2006/relationships/hyperlink" Target="https://www.capfriendly.com/waivers_calculator/chandler-stephenson#results" TargetMode="External"/><Relationship Id="rId25" Type="http://schemas.openxmlformats.org/officeDocument/2006/relationships/hyperlink" Target="https://www.capfriendly.com/arbitration-calculator/2017/all/all/all/travis-boyd" TargetMode="External"/><Relationship Id="rId33" Type="http://schemas.openxmlformats.org/officeDocument/2006/relationships/hyperlink" Target="https://www.capfriendly.com/arbitration-calculator/2017/all/all/all/darren-dietz" TargetMode="External"/><Relationship Id="rId38" Type="http://schemas.openxmlformats.org/officeDocument/2006/relationships/hyperlink" Target="https://www.capfriendly.com/waivers_calculator/beck-malenstyn#results" TargetMode="External"/><Relationship Id="rId2" Type="http://schemas.openxmlformats.org/officeDocument/2006/relationships/hyperlink" Target="https://www.capfriendly.com/arbitration-calculator/2018/all/all/all/riley-sheahan" TargetMode="External"/><Relationship Id="rId16" Type="http://schemas.openxmlformats.org/officeDocument/2006/relationships/hyperlink" Target="https://www.capfriendly.com/waivers_calculator/jakub-vrana#results" TargetMode="External"/><Relationship Id="rId20" Type="http://schemas.openxmlformats.org/officeDocument/2006/relationships/hyperlink" Target="https://www.capfriendly.com/waivers_calculator/vitek-vanecek#results" TargetMode="External"/><Relationship Id="rId29" Type="http://schemas.openxmlformats.org/officeDocument/2006/relationships/hyperlink" Target="https://www.capfriendly.com/waivers_calculator/tim-mcgauley#results" TargetMode="External"/><Relationship Id="rId1" Type="http://schemas.openxmlformats.org/officeDocument/2006/relationships/hyperlink" Target="https://www.capfriendly.com/arbitration-calculator/2017/all/all/all/tomas-tatar" TargetMode="External"/><Relationship Id="rId6" Type="http://schemas.openxmlformats.org/officeDocument/2006/relationships/hyperlink" Target="https://www.capfriendly.com/arbitration-calculator/2018/all/all/all/ryan-sproul" TargetMode="External"/><Relationship Id="rId11" Type="http://schemas.openxmlformats.org/officeDocument/2006/relationships/hyperlink" Target="https://www.capfriendly.com/arbitration-calculator/2017/all/all/all/dmitry-orlov" TargetMode="External"/><Relationship Id="rId24" Type="http://schemas.openxmlformats.org/officeDocument/2006/relationships/hyperlink" Target="https://www.capfriendly.com/waivers_calculator/travis-boyd#results" TargetMode="External"/><Relationship Id="rId32" Type="http://schemas.openxmlformats.org/officeDocument/2006/relationships/hyperlink" Target="https://www.capfriendly.com/waivers_calculator/cody-corbett#results" TargetMode="External"/><Relationship Id="rId37" Type="http://schemas.openxmlformats.org/officeDocument/2006/relationships/hyperlink" Target="https://www.capfriendly.com/waivers_calculator/garrett-pilon#results" TargetMode="External"/><Relationship Id="rId5" Type="http://schemas.openxmlformats.org/officeDocument/2006/relationships/hyperlink" Target="https://www.capfriendly.com/arbitration-calculator/2017/all/all/all/xavier-ouellet" TargetMode="External"/><Relationship Id="rId15" Type="http://schemas.openxmlformats.org/officeDocument/2006/relationships/hyperlink" Target="https://www.capfriendly.com/waivers_calculator/colby-williams#results" TargetMode="External"/><Relationship Id="rId23" Type="http://schemas.openxmlformats.org/officeDocument/2006/relationships/hyperlink" Target="https://www.capfriendly.com/waivers_calculator/adam-carlson#results" TargetMode="External"/><Relationship Id="rId28" Type="http://schemas.openxmlformats.org/officeDocument/2006/relationships/hyperlink" Target="https://www.capfriendly.com/waivers_calculator/tyler-lewington#results" TargetMode="External"/><Relationship Id="rId36" Type="http://schemas.openxmlformats.org/officeDocument/2006/relationships/hyperlink" Target="https://www.capfriendly.com/waivers_calculator/kris-bindulis#results" TargetMode="External"/><Relationship Id="rId10" Type="http://schemas.openxmlformats.org/officeDocument/2006/relationships/hyperlink" Target="https://www.capfriendly.com/arbitration-calculator/2017/all/all/all/brett-connolly" TargetMode="External"/><Relationship Id="rId19" Type="http://schemas.openxmlformats.org/officeDocument/2006/relationships/hyperlink" Target="https://www.capfriendly.com/waivers_calculator/jonas-siegenthaler#results" TargetMode="External"/><Relationship Id="rId31" Type="http://schemas.openxmlformats.org/officeDocument/2006/relationships/hyperlink" Target="https://www.capfriendly.com/waivers_calculator/liam-obrien1#results" TargetMode="External"/><Relationship Id="rId4" Type="http://schemas.openxmlformats.org/officeDocument/2006/relationships/hyperlink" Target="https://www.capfriendly.com/waivers_calculator/andreas-athanasiou#results" TargetMode="External"/><Relationship Id="rId9" Type="http://schemas.openxmlformats.org/officeDocument/2006/relationships/hyperlink" Target="https://www.capfriendly.com/arbitration-calculator/2018/all/all/all/tom-wilson" TargetMode="External"/><Relationship Id="rId14" Type="http://schemas.openxmlformats.org/officeDocument/2006/relationships/hyperlink" Target="https://www.capfriendly.com/waivers_calculator/lucas-johansen#results" TargetMode="External"/><Relationship Id="rId22" Type="http://schemas.openxmlformats.org/officeDocument/2006/relationships/hyperlink" Target="https://www.capfriendly.com/waivers_calculator/pheonix-copley#results" TargetMode="External"/><Relationship Id="rId27" Type="http://schemas.openxmlformats.org/officeDocument/2006/relationships/hyperlink" Target="https://www.capfriendly.com/waivers_calculator/riley-barber#results" TargetMode="External"/><Relationship Id="rId30" Type="http://schemas.openxmlformats.org/officeDocument/2006/relationships/hyperlink" Target="https://www.capfriendly.com/waivers_calculator/nathan-walker#results" TargetMode="External"/><Relationship Id="rId35" Type="http://schemas.openxmlformats.org/officeDocument/2006/relationships/hyperlink" Target="https://www.capfriendly.com/waivers_calculator/hampus-gustafsson#results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apfriendly.com/waivers_calculator/anthony-mantha#results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6</xdr:row>
      <xdr:rowOff>0</xdr:rowOff>
    </xdr:from>
    <xdr:to>
      <xdr:col>7</xdr:col>
      <xdr:colOff>123825</xdr:colOff>
      <xdr:row>6</xdr:row>
      <xdr:rowOff>104775</xdr:rowOff>
    </xdr:to>
    <xdr:sp macro="" textlink="">
      <xdr:nvSpPr>
        <xdr:cNvPr id="1025" name="AutoShape 1" descr="https://www.capfriendly.com/images/arbh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334000" y="13335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123825</xdr:colOff>
      <xdr:row>7</xdr:row>
      <xdr:rowOff>104775</xdr:rowOff>
    </xdr:to>
    <xdr:sp macro="" textlink="">
      <xdr:nvSpPr>
        <xdr:cNvPr id="1026" name="AutoShape 2" descr="https://www.capfriendly.com/images/arbh.svg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6096000" y="15240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123825</xdr:colOff>
      <xdr:row>8</xdr:row>
      <xdr:rowOff>123825</xdr:rowOff>
    </xdr:to>
    <xdr:sp macro="" textlink="">
      <xdr:nvSpPr>
        <xdr:cNvPr id="1027" name="AutoShape 3" descr="https://www.capfriendly.com/images/pb.svg"/>
        <xdr:cNvSpPr>
          <a:spLocks noChangeAspect="1" noChangeArrowheads="1"/>
        </xdr:cNvSpPr>
      </xdr:nvSpPr>
      <xdr:spPr bwMode="auto">
        <a:xfrm>
          <a:off x="1524000" y="1714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123825</xdr:colOff>
      <xdr:row>9</xdr:row>
      <xdr:rowOff>123825</xdr:rowOff>
    </xdr:to>
    <xdr:sp macro="" textlink="">
      <xdr:nvSpPr>
        <xdr:cNvPr id="1028" name="AutoShape 4" descr="https://www.capfriendly.com/images/pb.svg"/>
        <xdr:cNvSpPr>
          <a:spLocks noChangeAspect="1" noChangeArrowheads="1"/>
        </xdr:cNvSpPr>
      </xdr:nvSpPr>
      <xdr:spPr bwMode="auto">
        <a:xfrm>
          <a:off x="1524000" y="19050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123825</xdr:colOff>
      <xdr:row>10</xdr:row>
      <xdr:rowOff>123825</xdr:rowOff>
    </xdr:to>
    <xdr:sp macro="" textlink="">
      <xdr:nvSpPr>
        <xdr:cNvPr id="1029" name="AutoShape 5" descr="https://www.capfriendly.com/images/w_e.svg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1524000" y="2095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123825</xdr:colOff>
      <xdr:row>11</xdr:row>
      <xdr:rowOff>123825</xdr:rowOff>
    </xdr:to>
    <xdr:sp macro="" textlink="">
      <xdr:nvSpPr>
        <xdr:cNvPr id="1030" name="AutoShape 6" descr="https://www.capfriendly.com/images/pb.svg"/>
        <xdr:cNvSpPr>
          <a:spLocks noChangeAspect="1" noChangeArrowheads="1"/>
        </xdr:cNvSpPr>
      </xdr:nvSpPr>
      <xdr:spPr bwMode="auto">
        <a:xfrm>
          <a:off x="1524000" y="22860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133350</xdr:colOff>
      <xdr:row>11</xdr:row>
      <xdr:rowOff>0</xdr:rowOff>
    </xdr:from>
    <xdr:to>
      <xdr:col>2</xdr:col>
      <xdr:colOff>257175</xdr:colOff>
      <xdr:row>11</xdr:row>
      <xdr:rowOff>123825</xdr:rowOff>
    </xdr:to>
    <xdr:sp macro="" textlink="">
      <xdr:nvSpPr>
        <xdr:cNvPr id="1031" name="AutoShape 7" descr="https://www.capfriendly.com/images/w_e.sv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1657350" y="22860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123825</xdr:colOff>
      <xdr:row>16</xdr:row>
      <xdr:rowOff>104775</xdr:rowOff>
    </xdr:to>
    <xdr:sp macro="" textlink="">
      <xdr:nvSpPr>
        <xdr:cNvPr id="1032" name="AutoShape 8" descr="https://www.capfriendly.com/images/arbh.sv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5334000" y="36195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114300</xdr:colOff>
      <xdr:row>17</xdr:row>
      <xdr:rowOff>114300</xdr:rowOff>
    </xdr:to>
    <xdr:sp macro="" textlink="">
      <xdr:nvSpPr>
        <xdr:cNvPr id="1033" name="AutoShape 9" descr="https://www.capfriendly.com/images/injury.svg"/>
        <xdr:cNvSpPr>
          <a:spLocks noChangeAspect="1" noChangeArrowheads="1"/>
        </xdr:cNvSpPr>
      </xdr:nvSpPr>
      <xdr:spPr bwMode="auto">
        <a:xfrm>
          <a:off x="3048000" y="38100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123825</xdr:colOff>
      <xdr:row>17</xdr:row>
      <xdr:rowOff>104775</xdr:rowOff>
    </xdr:to>
    <xdr:sp macro="" textlink="">
      <xdr:nvSpPr>
        <xdr:cNvPr id="1034" name="AutoShape 10" descr="https://www.capfriendly.com/images/arbh.sv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096000" y="38100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123825</xdr:colOff>
      <xdr:row>20</xdr:row>
      <xdr:rowOff>104775</xdr:rowOff>
    </xdr:to>
    <xdr:sp macro="" textlink="">
      <xdr:nvSpPr>
        <xdr:cNvPr id="1035" name="AutoShape 11" descr="https://www.capfriendly.com/images/arbh.sv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6096000" y="47625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123825</xdr:colOff>
      <xdr:row>27</xdr:row>
      <xdr:rowOff>104775</xdr:rowOff>
    </xdr:to>
    <xdr:sp macro="" textlink="">
      <xdr:nvSpPr>
        <xdr:cNvPr id="2" name="AutoShape 1" descr="https://www.capfriendly.com/images/arbh.sv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6257925" y="57150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123825</xdr:colOff>
      <xdr:row>29</xdr:row>
      <xdr:rowOff>104775</xdr:rowOff>
    </xdr:to>
    <xdr:sp macro="" textlink="">
      <xdr:nvSpPr>
        <xdr:cNvPr id="3" name="AutoShape 2" descr="https://www.capfriendly.com/images/arbh.sv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7019925" y="60960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123825</xdr:colOff>
      <xdr:row>32</xdr:row>
      <xdr:rowOff>104775</xdr:rowOff>
    </xdr:to>
    <xdr:sp macro="" textlink="">
      <xdr:nvSpPr>
        <xdr:cNvPr id="4" name="AutoShape 3" descr="https://www.capfriendly.com/images/arbh.svg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6257925" y="66675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123825</xdr:colOff>
      <xdr:row>39</xdr:row>
      <xdr:rowOff>104775</xdr:rowOff>
    </xdr:to>
    <xdr:sp macro="" textlink="">
      <xdr:nvSpPr>
        <xdr:cNvPr id="5" name="AutoShape 4" descr="https://www.capfriendly.com/images/arbh.sv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6257925" y="83820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123825</xdr:colOff>
      <xdr:row>40</xdr:row>
      <xdr:rowOff>104775</xdr:rowOff>
    </xdr:to>
    <xdr:sp macro="" textlink="">
      <xdr:nvSpPr>
        <xdr:cNvPr id="6" name="AutoShape 5" descr="https://www.capfriendly.com/images/arbh.sv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6257925" y="85725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43</xdr:row>
      <xdr:rowOff>0</xdr:rowOff>
    </xdr:from>
    <xdr:to>
      <xdr:col>7</xdr:col>
      <xdr:colOff>123825</xdr:colOff>
      <xdr:row>43</xdr:row>
      <xdr:rowOff>104775</xdr:rowOff>
    </xdr:to>
    <xdr:sp macro="" textlink="">
      <xdr:nvSpPr>
        <xdr:cNvPr id="7" name="AutoShape 6" descr="https://www.capfriendly.com/images/arbh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6257925" y="95250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45</xdr:row>
      <xdr:rowOff>0</xdr:rowOff>
    </xdr:from>
    <xdr:to>
      <xdr:col>2</xdr:col>
      <xdr:colOff>123825</xdr:colOff>
      <xdr:row>45</xdr:row>
      <xdr:rowOff>123825</xdr:rowOff>
    </xdr:to>
    <xdr:sp macro="" textlink="">
      <xdr:nvSpPr>
        <xdr:cNvPr id="8" name="AutoShape 1" descr="https://www.capfriendly.com/images/w_e.sv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2924175" y="87630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46</xdr:row>
      <xdr:rowOff>0</xdr:rowOff>
    </xdr:from>
    <xdr:to>
      <xdr:col>2</xdr:col>
      <xdr:colOff>123825</xdr:colOff>
      <xdr:row>46</xdr:row>
      <xdr:rowOff>123825</xdr:rowOff>
    </xdr:to>
    <xdr:sp macro="" textlink="">
      <xdr:nvSpPr>
        <xdr:cNvPr id="9" name="AutoShape 2" descr="https://www.capfriendly.com/images/w_e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2924175" y="8953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47</xdr:row>
      <xdr:rowOff>0</xdr:rowOff>
    </xdr:from>
    <xdr:to>
      <xdr:col>2</xdr:col>
      <xdr:colOff>123825</xdr:colOff>
      <xdr:row>47</xdr:row>
      <xdr:rowOff>123825</xdr:rowOff>
    </xdr:to>
    <xdr:sp macro="" textlink="">
      <xdr:nvSpPr>
        <xdr:cNvPr id="10" name="AutoShape 3" descr="https://www.capfriendly.com/images/pb.svg"/>
        <xdr:cNvSpPr>
          <a:spLocks noChangeAspect="1" noChangeArrowheads="1"/>
        </xdr:cNvSpPr>
      </xdr:nvSpPr>
      <xdr:spPr bwMode="auto">
        <a:xfrm>
          <a:off x="2924175" y="91440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133350</xdr:colOff>
      <xdr:row>47</xdr:row>
      <xdr:rowOff>0</xdr:rowOff>
    </xdr:from>
    <xdr:to>
      <xdr:col>2</xdr:col>
      <xdr:colOff>257175</xdr:colOff>
      <xdr:row>47</xdr:row>
      <xdr:rowOff>123825</xdr:rowOff>
    </xdr:to>
    <xdr:sp macro="" textlink="">
      <xdr:nvSpPr>
        <xdr:cNvPr id="11" name="AutoShape 4" descr="https://www.capfriendly.com/images/w_e.sv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3057525" y="91440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48</xdr:row>
      <xdr:rowOff>0</xdr:rowOff>
    </xdr:from>
    <xdr:to>
      <xdr:col>2</xdr:col>
      <xdr:colOff>123825</xdr:colOff>
      <xdr:row>48</xdr:row>
      <xdr:rowOff>123825</xdr:rowOff>
    </xdr:to>
    <xdr:sp macro="" textlink="">
      <xdr:nvSpPr>
        <xdr:cNvPr id="12" name="AutoShape 5" descr="https://www.capfriendly.com/images/pb.svg"/>
        <xdr:cNvSpPr>
          <a:spLocks noChangeAspect="1" noChangeArrowheads="1"/>
        </xdr:cNvSpPr>
      </xdr:nvSpPr>
      <xdr:spPr bwMode="auto">
        <a:xfrm>
          <a:off x="2924175" y="9334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133350</xdr:colOff>
      <xdr:row>48</xdr:row>
      <xdr:rowOff>0</xdr:rowOff>
    </xdr:from>
    <xdr:to>
      <xdr:col>2</xdr:col>
      <xdr:colOff>257175</xdr:colOff>
      <xdr:row>48</xdr:row>
      <xdr:rowOff>123825</xdr:rowOff>
    </xdr:to>
    <xdr:sp macro="" textlink="">
      <xdr:nvSpPr>
        <xdr:cNvPr id="13" name="AutoShape 6" descr="https://www.capfriendly.com/images/w_e.sv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3057525" y="9334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123825</xdr:colOff>
      <xdr:row>49</xdr:row>
      <xdr:rowOff>123825</xdr:rowOff>
    </xdr:to>
    <xdr:sp macro="" textlink="">
      <xdr:nvSpPr>
        <xdr:cNvPr id="14" name="AutoShape 7" descr="https://www.capfriendly.com/images/pb.svg"/>
        <xdr:cNvSpPr>
          <a:spLocks noChangeAspect="1" noChangeArrowheads="1"/>
        </xdr:cNvSpPr>
      </xdr:nvSpPr>
      <xdr:spPr bwMode="auto">
        <a:xfrm>
          <a:off x="2924175" y="95250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133350</xdr:colOff>
      <xdr:row>49</xdr:row>
      <xdr:rowOff>0</xdr:rowOff>
    </xdr:from>
    <xdr:to>
      <xdr:col>2</xdr:col>
      <xdr:colOff>257175</xdr:colOff>
      <xdr:row>49</xdr:row>
      <xdr:rowOff>123825</xdr:rowOff>
    </xdr:to>
    <xdr:sp macro="" textlink="">
      <xdr:nvSpPr>
        <xdr:cNvPr id="15" name="AutoShape 8" descr="https://www.capfriendly.com/images/s_r.svg"/>
        <xdr:cNvSpPr>
          <a:spLocks noChangeAspect="1" noChangeArrowheads="1"/>
        </xdr:cNvSpPr>
      </xdr:nvSpPr>
      <xdr:spPr bwMode="auto">
        <a:xfrm>
          <a:off x="3057525" y="95250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266700</xdr:colOff>
      <xdr:row>49</xdr:row>
      <xdr:rowOff>0</xdr:rowOff>
    </xdr:from>
    <xdr:to>
      <xdr:col>2</xdr:col>
      <xdr:colOff>390525</xdr:colOff>
      <xdr:row>49</xdr:row>
      <xdr:rowOff>123825</xdr:rowOff>
    </xdr:to>
    <xdr:sp macro="" textlink="">
      <xdr:nvSpPr>
        <xdr:cNvPr id="16" name="AutoShape 9" descr="https://www.capfriendly.com/images/w_e.sv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3190875" y="95250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400050</xdr:colOff>
      <xdr:row>49</xdr:row>
      <xdr:rowOff>0</xdr:rowOff>
    </xdr:from>
    <xdr:to>
      <xdr:col>2</xdr:col>
      <xdr:colOff>523875</xdr:colOff>
      <xdr:row>49</xdr:row>
      <xdr:rowOff>123825</xdr:rowOff>
    </xdr:to>
    <xdr:sp macro="" textlink="">
      <xdr:nvSpPr>
        <xdr:cNvPr id="17" name="AutoShape 10" descr="https://www.capfriendly.com/images/spc_exempt.svg"/>
        <xdr:cNvSpPr>
          <a:spLocks noChangeAspect="1" noChangeArrowheads="1"/>
        </xdr:cNvSpPr>
      </xdr:nvSpPr>
      <xdr:spPr bwMode="auto">
        <a:xfrm>
          <a:off x="3324225" y="95250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50</xdr:row>
      <xdr:rowOff>0</xdr:rowOff>
    </xdr:from>
    <xdr:to>
      <xdr:col>2</xdr:col>
      <xdr:colOff>123825</xdr:colOff>
      <xdr:row>50</xdr:row>
      <xdr:rowOff>123825</xdr:rowOff>
    </xdr:to>
    <xdr:sp macro="" textlink="">
      <xdr:nvSpPr>
        <xdr:cNvPr id="18" name="AutoShape 11" descr="https://www.capfriendly.com/images/pb.svg"/>
        <xdr:cNvSpPr>
          <a:spLocks noChangeAspect="1" noChangeArrowheads="1"/>
        </xdr:cNvSpPr>
      </xdr:nvSpPr>
      <xdr:spPr bwMode="auto">
        <a:xfrm>
          <a:off x="2924175" y="9715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133350</xdr:colOff>
      <xdr:row>50</xdr:row>
      <xdr:rowOff>0</xdr:rowOff>
    </xdr:from>
    <xdr:to>
      <xdr:col>2</xdr:col>
      <xdr:colOff>257175</xdr:colOff>
      <xdr:row>50</xdr:row>
      <xdr:rowOff>123825</xdr:rowOff>
    </xdr:to>
    <xdr:sp macro="" textlink="">
      <xdr:nvSpPr>
        <xdr:cNvPr id="1036" name="AutoShape 12" descr="https://www.capfriendly.com/images/s_r.svg"/>
        <xdr:cNvSpPr>
          <a:spLocks noChangeAspect="1" noChangeArrowheads="1"/>
        </xdr:cNvSpPr>
      </xdr:nvSpPr>
      <xdr:spPr bwMode="auto">
        <a:xfrm>
          <a:off x="3057525" y="9715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266700</xdr:colOff>
      <xdr:row>50</xdr:row>
      <xdr:rowOff>0</xdr:rowOff>
    </xdr:from>
    <xdr:to>
      <xdr:col>2</xdr:col>
      <xdr:colOff>390525</xdr:colOff>
      <xdr:row>50</xdr:row>
      <xdr:rowOff>123825</xdr:rowOff>
    </xdr:to>
    <xdr:sp macro="" textlink="">
      <xdr:nvSpPr>
        <xdr:cNvPr id="1037" name="AutoShape 13" descr="https://www.capfriendly.com/images/w_e.sv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3190875" y="9715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400050</xdr:colOff>
      <xdr:row>50</xdr:row>
      <xdr:rowOff>0</xdr:rowOff>
    </xdr:from>
    <xdr:to>
      <xdr:col>2</xdr:col>
      <xdr:colOff>523875</xdr:colOff>
      <xdr:row>50</xdr:row>
      <xdr:rowOff>123825</xdr:rowOff>
    </xdr:to>
    <xdr:sp macro="" textlink="">
      <xdr:nvSpPr>
        <xdr:cNvPr id="1038" name="AutoShape 14" descr="https://www.capfriendly.com/images/spc_exempt.svg"/>
        <xdr:cNvSpPr>
          <a:spLocks noChangeAspect="1" noChangeArrowheads="1"/>
        </xdr:cNvSpPr>
      </xdr:nvSpPr>
      <xdr:spPr bwMode="auto">
        <a:xfrm>
          <a:off x="3324225" y="9715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51</xdr:row>
      <xdr:rowOff>0</xdr:rowOff>
    </xdr:from>
    <xdr:to>
      <xdr:col>2</xdr:col>
      <xdr:colOff>123825</xdr:colOff>
      <xdr:row>51</xdr:row>
      <xdr:rowOff>123825</xdr:rowOff>
    </xdr:to>
    <xdr:sp macro="" textlink="">
      <xdr:nvSpPr>
        <xdr:cNvPr id="1039" name="AutoShape 15" descr="https://www.capfriendly.com/images/pb.svg"/>
        <xdr:cNvSpPr>
          <a:spLocks noChangeAspect="1" noChangeArrowheads="1"/>
        </xdr:cNvSpPr>
      </xdr:nvSpPr>
      <xdr:spPr bwMode="auto">
        <a:xfrm>
          <a:off x="2924175" y="99060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133350</xdr:colOff>
      <xdr:row>51</xdr:row>
      <xdr:rowOff>0</xdr:rowOff>
    </xdr:from>
    <xdr:to>
      <xdr:col>2</xdr:col>
      <xdr:colOff>257175</xdr:colOff>
      <xdr:row>51</xdr:row>
      <xdr:rowOff>123825</xdr:rowOff>
    </xdr:to>
    <xdr:sp macro="" textlink="">
      <xdr:nvSpPr>
        <xdr:cNvPr id="1040" name="AutoShape 16" descr="https://www.capfriendly.com/images/w_e.svg">
          <a:hlinkClick xmlns:r="http://schemas.openxmlformats.org/officeDocument/2006/relationships" r:id="rId20"/>
        </xdr:cNvPr>
        <xdr:cNvSpPr>
          <a:spLocks noChangeAspect="1" noChangeArrowheads="1"/>
        </xdr:cNvSpPr>
      </xdr:nvSpPr>
      <xdr:spPr bwMode="auto">
        <a:xfrm>
          <a:off x="3057525" y="99060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123825</xdr:colOff>
      <xdr:row>52</xdr:row>
      <xdr:rowOff>123825</xdr:rowOff>
    </xdr:to>
    <xdr:sp macro="" textlink="">
      <xdr:nvSpPr>
        <xdr:cNvPr id="1041" name="AutoShape 17" descr="https://www.capfriendly.com/images/w_e.svg">
          <a:hlinkClick xmlns:r="http://schemas.openxmlformats.org/officeDocument/2006/relationships" r:id="rId21"/>
        </xdr:cNvPr>
        <xdr:cNvSpPr>
          <a:spLocks noChangeAspect="1" noChangeArrowheads="1"/>
        </xdr:cNvSpPr>
      </xdr:nvSpPr>
      <xdr:spPr bwMode="auto">
        <a:xfrm>
          <a:off x="2924175" y="10096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53</xdr:row>
      <xdr:rowOff>0</xdr:rowOff>
    </xdr:from>
    <xdr:to>
      <xdr:col>2</xdr:col>
      <xdr:colOff>123825</xdr:colOff>
      <xdr:row>53</xdr:row>
      <xdr:rowOff>123825</xdr:rowOff>
    </xdr:to>
    <xdr:sp macro="" textlink="">
      <xdr:nvSpPr>
        <xdr:cNvPr id="1042" name="AutoShape 18" descr="https://www.capfriendly.com/images/w_e.svg">
          <a:hlinkClick xmlns:r="http://schemas.openxmlformats.org/officeDocument/2006/relationships" r:id="rId22"/>
        </xdr:cNvPr>
        <xdr:cNvSpPr>
          <a:spLocks noChangeAspect="1" noChangeArrowheads="1"/>
        </xdr:cNvSpPr>
      </xdr:nvSpPr>
      <xdr:spPr bwMode="auto">
        <a:xfrm>
          <a:off x="2924175" y="102870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123825</xdr:colOff>
      <xdr:row>54</xdr:row>
      <xdr:rowOff>123825</xdr:rowOff>
    </xdr:to>
    <xdr:sp macro="" textlink="">
      <xdr:nvSpPr>
        <xdr:cNvPr id="1043" name="AutoShape 19" descr="https://www.capfriendly.com/images/pb.svg"/>
        <xdr:cNvSpPr>
          <a:spLocks noChangeAspect="1" noChangeArrowheads="1"/>
        </xdr:cNvSpPr>
      </xdr:nvSpPr>
      <xdr:spPr bwMode="auto">
        <a:xfrm>
          <a:off x="2924175" y="10477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133350</xdr:colOff>
      <xdr:row>54</xdr:row>
      <xdr:rowOff>0</xdr:rowOff>
    </xdr:from>
    <xdr:to>
      <xdr:col>2</xdr:col>
      <xdr:colOff>257175</xdr:colOff>
      <xdr:row>54</xdr:row>
      <xdr:rowOff>123825</xdr:rowOff>
    </xdr:to>
    <xdr:sp macro="" textlink="">
      <xdr:nvSpPr>
        <xdr:cNvPr id="1044" name="AutoShape 20" descr="https://www.capfriendly.com/images/w_e.svg">
          <a:hlinkClick xmlns:r="http://schemas.openxmlformats.org/officeDocument/2006/relationships" r:id="rId23"/>
        </xdr:cNvPr>
        <xdr:cNvSpPr>
          <a:spLocks noChangeAspect="1" noChangeArrowheads="1"/>
        </xdr:cNvSpPr>
      </xdr:nvSpPr>
      <xdr:spPr bwMode="auto">
        <a:xfrm>
          <a:off x="3057525" y="10477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55</xdr:row>
      <xdr:rowOff>0</xdr:rowOff>
    </xdr:from>
    <xdr:to>
      <xdr:col>2</xdr:col>
      <xdr:colOff>123825</xdr:colOff>
      <xdr:row>55</xdr:row>
      <xdr:rowOff>123825</xdr:rowOff>
    </xdr:to>
    <xdr:sp macro="" textlink="">
      <xdr:nvSpPr>
        <xdr:cNvPr id="1045" name="AutoShape 21" descr="https://www.capfriendly.com/images/pb.svg"/>
        <xdr:cNvSpPr>
          <a:spLocks noChangeAspect="1" noChangeArrowheads="1"/>
        </xdr:cNvSpPr>
      </xdr:nvSpPr>
      <xdr:spPr bwMode="auto">
        <a:xfrm>
          <a:off x="2924175" y="106680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133350</xdr:colOff>
      <xdr:row>55</xdr:row>
      <xdr:rowOff>0</xdr:rowOff>
    </xdr:from>
    <xdr:to>
      <xdr:col>2</xdr:col>
      <xdr:colOff>257175</xdr:colOff>
      <xdr:row>55</xdr:row>
      <xdr:rowOff>123825</xdr:rowOff>
    </xdr:to>
    <xdr:sp macro="" textlink="">
      <xdr:nvSpPr>
        <xdr:cNvPr id="1046" name="AutoShape 22" descr="https://www.capfriendly.com/images/w_e.svg">
          <a:hlinkClick xmlns:r="http://schemas.openxmlformats.org/officeDocument/2006/relationships" r:id="rId24"/>
        </xdr:cNvPr>
        <xdr:cNvSpPr>
          <a:spLocks noChangeAspect="1" noChangeArrowheads="1"/>
        </xdr:cNvSpPr>
      </xdr:nvSpPr>
      <xdr:spPr bwMode="auto">
        <a:xfrm>
          <a:off x="3057525" y="106680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55</xdr:row>
      <xdr:rowOff>0</xdr:rowOff>
    </xdr:from>
    <xdr:to>
      <xdr:col>7</xdr:col>
      <xdr:colOff>123825</xdr:colOff>
      <xdr:row>55</xdr:row>
      <xdr:rowOff>104775</xdr:rowOff>
    </xdr:to>
    <xdr:sp macro="" textlink="">
      <xdr:nvSpPr>
        <xdr:cNvPr id="1047" name="AutoShape 23" descr="https://www.capfriendly.com/images/arbh.svg">
          <a:hlinkClick xmlns:r="http://schemas.openxmlformats.org/officeDocument/2006/relationships" r:id="rId25"/>
        </xdr:cNvPr>
        <xdr:cNvSpPr>
          <a:spLocks noChangeAspect="1" noChangeArrowheads="1"/>
        </xdr:cNvSpPr>
      </xdr:nvSpPr>
      <xdr:spPr bwMode="auto">
        <a:xfrm>
          <a:off x="6896100" y="106680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56</xdr:row>
      <xdr:rowOff>0</xdr:rowOff>
    </xdr:from>
    <xdr:to>
      <xdr:col>2</xdr:col>
      <xdr:colOff>123825</xdr:colOff>
      <xdr:row>56</xdr:row>
      <xdr:rowOff>123825</xdr:rowOff>
    </xdr:to>
    <xdr:sp macro="" textlink="">
      <xdr:nvSpPr>
        <xdr:cNvPr id="1048" name="AutoShape 24" descr="https://www.capfriendly.com/images/pb.svg"/>
        <xdr:cNvSpPr>
          <a:spLocks noChangeAspect="1" noChangeArrowheads="1"/>
        </xdr:cNvSpPr>
      </xdr:nvSpPr>
      <xdr:spPr bwMode="auto">
        <a:xfrm>
          <a:off x="2924175" y="10858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133350</xdr:colOff>
      <xdr:row>56</xdr:row>
      <xdr:rowOff>0</xdr:rowOff>
    </xdr:from>
    <xdr:to>
      <xdr:col>2</xdr:col>
      <xdr:colOff>257175</xdr:colOff>
      <xdr:row>56</xdr:row>
      <xdr:rowOff>123825</xdr:rowOff>
    </xdr:to>
    <xdr:sp macro="" textlink="">
      <xdr:nvSpPr>
        <xdr:cNvPr id="1049" name="AutoShape 25" descr="https://www.capfriendly.com/images/w_e.svg">
          <a:hlinkClick xmlns:r="http://schemas.openxmlformats.org/officeDocument/2006/relationships" r:id="rId26"/>
        </xdr:cNvPr>
        <xdr:cNvSpPr>
          <a:spLocks noChangeAspect="1" noChangeArrowheads="1"/>
        </xdr:cNvSpPr>
      </xdr:nvSpPr>
      <xdr:spPr bwMode="auto">
        <a:xfrm>
          <a:off x="3057525" y="10858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57</xdr:row>
      <xdr:rowOff>0</xdr:rowOff>
    </xdr:from>
    <xdr:to>
      <xdr:col>2</xdr:col>
      <xdr:colOff>123825</xdr:colOff>
      <xdr:row>57</xdr:row>
      <xdr:rowOff>123825</xdr:rowOff>
    </xdr:to>
    <xdr:sp macro="" textlink="">
      <xdr:nvSpPr>
        <xdr:cNvPr id="1050" name="AutoShape 26" descr="https://www.capfriendly.com/images/pb.svg"/>
        <xdr:cNvSpPr>
          <a:spLocks noChangeAspect="1" noChangeArrowheads="1"/>
        </xdr:cNvSpPr>
      </xdr:nvSpPr>
      <xdr:spPr bwMode="auto">
        <a:xfrm>
          <a:off x="2924175" y="110490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133350</xdr:colOff>
      <xdr:row>57</xdr:row>
      <xdr:rowOff>0</xdr:rowOff>
    </xdr:from>
    <xdr:to>
      <xdr:col>2</xdr:col>
      <xdr:colOff>257175</xdr:colOff>
      <xdr:row>57</xdr:row>
      <xdr:rowOff>123825</xdr:rowOff>
    </xdr:to>
    <xdr:sp macro="" textlink="">
      <xdr:nvSpPr>
        <xdr:cNvPr id="1051" name="AutoShape 27" descr="https://www.capfriendly.com/images/w_e.svg">
          <a:hlinkClick xmlns:r="http://schemas.openxmlformats.org/officeDocument/2006/relationships" r:id="rId27"/>
        </xdr:cNvPr>
        <xdr:cNvSpPr>
          <a:spLocks noChangeAspect="1" noChangeArrowheads="1"/>
        </xdr:cNvSpPr>
      </xdr:nvSpPr>
      <xdr:spPr bwMode="auto">
        <a:xfrm>
          <a:off x="3057525" y="110490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58</xdr:row>
      <xdr:rowOff>0</xdr:rowOff>
    </xdr:from>
    <xdr:to>
      <xdr:col>2</xdr:col>
      <xdr:colOff>123825</xdr:colOff>
      <xdr:row>58</xdr:row>
      <xdr:rowOff>123825</xdr:rowOff>
    </xdr:to>
    <xdr:sp macro="" textlink="">
      <xdr:nvSpPr>
        <xdr:cNvPr id="1052" name="AutoShape 28" descr="https://www.capfriendly.com/images/w_e.svg">
          <a:hlinkClick xmlns:r="http://schemas.openxmlformats.org/officeDocument/2006/relationships" r:id="rId28"/>
        </xdr:cNvPr>
        <xdr:cNvSpPr>
          <a:spLocks noChangeAspect="1" noChangeArrowheads="1"/>
        </xdr:cNvSpPr>
      </xdr:nvSpPr>
      <xdr:spPr bwMode="auto">
        <a:xfrm>
          <a:off x="2924175" y="11239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59</xdr:row>
      <xdr:rowOff>0</xdr:rowOff>
    </xdr:from>
    <xdr:to>
      <xdr:col>2</xdr:col>
      <xdr:colOff>123825</xdr:colOff>
      <xdr:row>59</xdr:row>
      <xdr:rowOff>123825</xdr:rowOff>
    </xdr:to>
    <xdr:sp macro="" textlink="">
      <xdr:nvSpPr>
        <xdr:cNvPr id="1053" name="AutoShape 29" descr="https://www.capfriendly.com/images/w_e.svg">
          <a:hlinkClick xmlns:r="http://schemas.openxmlformats.org/officeDocument/2006/relationships" r:id="rId29"/>
        </xdr:cNvPr>
        <xdr:cNvSpPr>
          <a:spLocks noChangeAspect="1" noChangeArrowheads="1"/>
        </xdr:cNvSpPr>
      </xdr:nvSpPr>
      <xdr:spPr bwMode="auto">
        <a:xfrm>
          <a:off x="2924175" y="114300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60</xdr:row>
      <xdr:rowOff>0</xdr:rowOff>
    </xdr:from>
    <xdr:to>
      <xdr:col>2</xdr:col>
      <xdr:colOff>123825</xdr:colOff>
      <xdr:row>60</xdr:row>
      <xdr:rowOff>123825</xdr:rowOff>
    </xdr:to>
    <xdr:sp macro="" textlink="">
      <xdr:nvSpPr>
        <xdr:cNvPr id="1054" name="AutoShape 30" descr="https://www.capfriendly.com/images/pb.svg"/>
        <xdr:cNvSpPr>
          <a:spLocks noChangeAspect="1" noChangeArrowheads="1"/>
        </xdr:cNvSpPr>
      </xdr:nvSpPr>
      <xdr:spPr bwMode="auto">
        <a:xfrm>
          <a:off x="2924175" y="11620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133350</xdr:colOff>
      <xdr:row>60</xdr:row>
      <xdr:rowOff>0</xdr:rowOff>
    </xdr:from>
    <xdr:to>
      <xdr:col>2</xdr:col>
      <xdr:colOff>257175</xdr:colOff>
      <xdr:row>60</xdr:row>
      <xdr:rowOff>123825</xdr:rowOff>
    </xdr:to>
    <xdr:sp macro="" textlink="">
      <xdr:nvSpPr>
        <xdr:cNvPr id="1055" name="AutoShape 31" descr="https://www.capfriendly.com/images/w_e.svg">
          <a:hlinkClick xmlns:r="http://schemas.openxmlformats.org/officeDocument/2006/relationships" r:id="rId30"/>
        </xdr:cNvPr>
        <xdr:cNvSpPr>
          <a:spLocks noChangeAspect="1" noChangeArrowheads="1"/>
        </xdr:cNvSpPr>
      </xdr:nvSpPr>
      <xdr:spPr bwMode="auto">
        <a:xfrm>
          <a:off x="3057525" y="11620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123825</xdr:colOff>
      <xdr:row>61</xdr:row>
      <xdr:rowOff>123825</xdr:rowOff>
    </xdr:to>
    <xdr:sp macro="" textlink="">
      <xdr:nvSpPr>
        <xdr:cNvPr id="1056" name="AutoShape 32" descr="https://www.capfriendly.com/images/pb.svg"/>
        <xdr:cNvSpPr>
          <a:spLocks noChangeAspect="1" noChangeArrowheads="1"/>
        </xdr:cNvSpPr>
      </xdr:nvSpPr>
      <xdr:spPr bwMode="auto">
        <a:xfrm>
          <a:off x="2924175" y="118110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257175</xdr:colOff>
      <xdr:row>61</xdr:row>
      <xdr:rowOff>123825</xdr:rowOff>
    </xdr:to>
    <xdr:sp macro="" textlink="">
      <xdr:nvSpPr>
        <xdr:cNvPr id="1057" name="AutoShape 33" descr="https://www.capfriendly.com/images/w_e.svg">
          <a:hlinkClick xmlns:r="http://schemas.openxmlformats.org/officeDocument/2006/relationships" r:id="rId31"/>
        </xdr:cNvPr>
        <xdr:cNvSpPr>
          <a:spLocks noChangeAspect="1" noChangeArrowheads="1"/>
        </xdr:cNvSpPr>
      </xdr:nvSpPr>
      <xdr:spPr bwMode="auto">
        <a:xfrm>
          <a:off x="3057525" y="118110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62</xdr:row>
      <xdr:rowOff>0</xdr:rowOff>
    </xdr:from>
    <xdr:to>
      <xdr:col>2</xdr:col>
      <xdr:colOff>123825</xdr:colOff>
      <xdr:row>62</xdr:row>
      <xdr:rowOff>123825</xdr:rowOff>
    </xdr:to>
    <xdr:sp macro="" textlink="">
      <xdr:nvSpPr>
        <xdr:cNvPr id="1058" name="AutoShape 34" descr="https://www.capfriendly.com/images/w_e.svg">
          <a:hlinkClick xmlns:r="http://schemas.openxmlformats.org/officeDocument/2006/relationships" r:id="rId32"/>
        </xdr:cNvPr>
        <xdr:cNvSpPr>
          <a:spLocks noChangeAspect="1" noChangeArrowheads="1"/>
        </xdr:cNvSpPr>
      </xdr:nvSpPr>
      <xdr:spPr bwMode="auto">
        <a:xfrm>
          <a:off x="2924175" y="12001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123825</xdr:colOff>
      <xdr:row>66</xdr:row>
      <xdr:rowOff>104775</xdr:rowOff>
    </xdr:to>
    <xdr:sp macro="" textlink="">
      <xdr:nvSpPr>
        <xdr:cNvPr id="1059" name="AutoShape 35" descr="https://www.capfriendly.com/images/arbh.svg">
          <a:hlinkClick xmlns:r="http://schemas.openxmlformats.org/officeDocument/2006/relationships" r:id="rId33"/>
        </xdr:cNvPr>
        <xdr:cNvSpPr>
          <a:spLocks noChangeAspect="1" noChangeArrowheads="1"/>
        </xdr:cNvSpPr>
      </xdr:nvSpPr>
      <xdr:spPr bwMode="auto">
        <a:xfrm>
          <a:off x="6896100" y="127635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123825</xdr:colOff>
      <xdr:row>70</xdr:row>
      <xdr:rowOff>123825</xdr:rowOff>
    </xdr:to>
    <xdr:sp macro="" textlink="">
      <xdr:nvSpPr>
        <xdr:cNvPr id="1060" name="AutoShape 36" descr="https://www.capfriendly.com/images/w_e.svg">
          <a:hlinkClick xmlns:r="http://schemas.openxmlformats.org/officeDocument/2006/relationships" r:id="rId34"/>
        </xdr:cNvPr>
        <xdr:cNvSpPr>
          <a:spLocks noChangeAspect="1" noChangeArrowheads="1"/>
        </xdr:cNvSpPr>
      </xdr:nvSpPr>
      <xdr:spPr bwMode="auto">
        <a:xfrm>
          <a:off x="2924175" y="13525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71</xdr:row>
      <xdr:rowOff>0</xdr:rowOff>
    </xdr:from>
    <xdr:to>
      <xdr:col>2</xdr:col>
      <xdr:colOff>123825</xdr:colOff>
      <xdr:row>71</xdr:row>
      <xdr:rowOff>123825</xdr:rowOff>
    </xdr:to>
    <xdr:sp macro="" textlink="">
      <xdr:nvSpPr>
        <xdr:cNvPr id="1061" name="AutoShape 37" descr="https://www.capfriendly.com/images/w_e.svg">
          <a:hlinkClick xmlns:r="http://schemas.openxmlformats.org/officeDocument/2006/relationships" r:id="rId35"/>
        </xdr:cNvPr>
        <xdr:cNvSpPr>
          <a:spLocks noChangeAspect="1" noChangeArrowheads="1"/>
        </xdr:cNvSpPr>
      </xdr:nvSpPr>
      <xdr:spPr bwMode="auto">
        <a:xfrm>
          <a:off x="2924175" y="137160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72</xdr:row>
      <xdr:rowOff>0</xdr:rowOff>
    </xdr:from>
    <xdr:to>
      <xdr:col>2</xdr:col>
      <xdr:colOff>123825</xdr:colOff>
      <xdr:row>72</xdr:row>
      <xdr:rowOff>123825</xdr:rowOff>
    </xdr:to>
    <xdr:sp macro="" textlink="">
      <xdr:nvSpPr>
        <xdr:cNvPr id="1062" name="AutoShape 38" descr="https://www.capfriendly.com/images/w_e.svg">
          <a:hlinkClick xmlns:r="http://schemas.openxmlformats.org/officeDocument/2006/relationships" r:id="rId36"/>
        </xdr:cNvPr>
        <xdr:cNvSpPr>
          <a:spLocks noChangeAspect="1" noChangeArrowheads="1"/>
        </xdr:cNvSpPr>
      </xdr:nvSpPr>
      <xdr:spPr bwMode="auto">
        <a:xfrm>
          <a:off x="2924175" y="13906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73</xdr:row>
      <xdr:rowOff>0</xdr:rowOff>
    </xdr:from>
    <xdr:to>
      <xdr:col>2</xdr:col>
      <xdr:colOff>123825</xdr:colOff>
      <xdr:row>73</xdr:row>
      <xdr:rowOff>123825</xdr:rowOff>
    </xdr:to>
    <xdr:sp macro="" textlink="">
      <xdr:nvSpPr>
        <xdr:cNvPr id="1063" name="AutoShape 39" descr="https://www.capfriendly.com/images/s_r.svg"/>
        <xdr:cNvSpPr>
          <a:spLocks noChangeAspect="1" noChangeArrowheads="1"/>
        </xdr:cNvSpPr>
      </xdr:nvSpPr>
      <xdr:spPr bwMode="auto">
        <a:xfrm>
          <a:off x="2924175" y="140970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133350</xdr:colOff>
      <xdr:row>73</xdr:row>
      <xdr:rowOff>0</xdr:rowOff>
    </xdr:from>
    <xdr:to>
      <xdr:col>2</xdr:col>
      <xdr:colOff>257175</xdr:colOff>
      <xdr:row>73</xdr:row>
      <xdr:rowOff>123825</xdr:rowOff>
    </xdr:to>
    <xdr:sp macro="" textlink="">
      <xdr:nvSpPr>
        <xdr:cNvPr id="1064" name="AutoShape 40" descr="https://www.capfriendly.com/images/w_e.svg">
          <a:hlinkClick xmlns:r="http://schemas.openxmlformats.org/officeDocument/2006/relationships" r:id="rId37"/>
        </xdr:cNvPr>
        <xdr:cNvSpPr>
          <a:spLocks noChangeAspect="1" noChangeArrowheads="1"/>
        </xdr:cNvSpPr>
      </xdr:nvSpPr>
      <xdr:spPr bwMode="auto">
        <a:xfrm>
          <a:off x="3057525" y="140970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123825</xdr:colOff>
      <xdr:row>74</xdr:row>
      <xdr:rowOff>123825</xdr:rowOff>
    </xdr:to>
    <xdr:sp macro="" textlink="">
      <xdr:nvSpPr>
        <xdr:cNvPr id="1065" name="AutoShape 41" descr="https://www.capfriendly.com/images/s_r.svg"/>
        <xdr:cNvSpPr>
          <a:spLocks noChangeAspect="1" noChangeArrowheads="1"/>
        </xdr:cNvSpPr>
      </xdr:nvSpPr>
      <xdr:spPr bwMode="auto">
        <a:xfrm>
          <a:off x="2924175" y="14287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133350</xdr:colOff>
      <xdr:row>74</xdr:row>
      <xdr:rowOff>0</xdr:rowOff>
    </xdr:from>
    <xdr:to>
      <xdr:col>2</xdr:col>
      <xdr:colOff>257175</xdr:colOff>
      <xdr:row>74</xdr:row>
      <xdr:rowOff>123825</xdr:rowOff>
    </xdr:to>
    <xdr:sp macro="" textlink="">
      <xdr:nvSpPr>
        <xdr:cNvPr id="1066" name="AutoShape 42" descr="https://www.capfriendly.com/images/w_e.svg">
          <a:hlinkClick xmlns:r="http://schemas.openxmlformats.org/officeDocument/2006/relationships" r:id="rId38"/>
        </xdr:cNvPr>
        <xdr:cNvSpPr>
          <a:spLocks noChangeAspect="1" noChangeArrowheads="1"/>
        </xdr:cNvSpPr>
      </xdr:nvSpPr>
      <xdr:spPr bwMode="auto">
        <a:xfrm>
          <a:off x="3057525" y="14287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13</xdr:row>
      <xdr:rowOff>9525</xdr:rowOff>
    </xdr:from>
    <xdr:to>
      <xdr:col>9</xdr:col>
      <xdr:colOff>400050</xdr:colOff>
      <xdr:row>17</xdr:row>
      <xdr:rowOff>161925</xdr:rowOff>
    </xdr:to>
    <xdr:sp macro="[0]!ThisWorkbook.FiltreLulu" textlink="">
      <xdr:nvSpPr>
        <xdr:cNvPr id="19" name="Ellipse 18"/>
        <xdr:cNvSpPr/>
      </xdr:nvSpPr>
      <xdr:spPr>
        <a:xfrm>
          <a:off x="7143750" y="2676525"/>
          <a:ext cx="914400" cy="914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200" b="1"/>
            <a:t>MISE À JOUR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</xdr:row>
      <xdr:rowOff>0</xdr:rowOff>
    </xdr:from>
    <xdr:to>
      <xdr:col>2</xdr:col>
      <xdr:colOff>123825</xdr:colOff>
      <xdr:row>5</xdr:row>
      <xdr:rowOff>123825</xdr:rowOff>
    </xdr:to>
    <xdr:sp macro="" textlink="">
      <xdr:nvSpPr>
        <xdr:cNvPr id="2" name="AutoShape 3" descr="https://www.capfriendly.com/images/pb.svg"/>
        <xdr:cNvSpPr>
          <a:spLocks noChangeAspect="1" noChangeArrowheads="1"/>
        </xdr:cNvSpPr>
      </xdr:nvSpPr>
      <xdr:spPr bwMode="auto">
        <a:xfrm>
          <a:off x="2162175" y="1714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123825</xdr:colOff>
      <xdr:row>5</xdr:row>
      <xdr:rowOff>123825</xdr:rowOff>
    </xdr:to>
    <xdr:sp macro="" textlink="">
      <xdr:nvSpPr>
        <xdr:cNvPr id="3" name="AutoShape 5" descr="https://www.capfriendly.com/images/w_e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2162175" y="2095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123825</xdr:colOff>
      <xdr:row>5</xdr:row>
      <xdr:rowOff>123825</xdr:rowOff>
    </xdr:to>
    <xdr:sp macro="" textlink="">
      <xdr:nvSpPr>
        <xdr:cNvPr id="4" name="AutoShape 3" descr="https://www.capfriendly.com/images/pb.svg"/>
        <xdr:cNvSpPr>
          <a:spLocks noChangeAspect="1" noChangeArrowheads="1"/>
        </xdr:cNvSpPr>
      </xdr:nvSpPr>
      <xdr:spPr bwMode="auto">
        <a:xfrm>
          <a:off x="2162175" y="1714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123825</xdr:colOff>
      <xdr:row>6</xdr:row>
      <xdr:rowOff>123825</xdr:rowOff>
    </xdr:to>
    <xdr:sp macro="" textlink="">
      <xdr:nvSpPr>
        <xdr:cNvPr id="5" name="AutoShape 5" descr="https://www.capfriendly.com/images/w_e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2162175" y="2095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123825</xdr:colOff>
      <xdr:row>2</xdr:row>
      <xdr:rowOff>123825</xdr:rowOff>
    </xdr:to>
    <xdr:sp macro="" textlink="">
      <xdr:nvSpPr>
        <xdr:cNvPr id="6" name="AutoShape 3" descr="https://www.capfriendly.com/images/pb.svg"/>
        <xdr:cNvSpPr>
          <a:spLocks noChangeAspect="1" noChangeArrowheads="1"/>
        </xdr:cNvSpPr>
      </xdr:nvSpPr>
      <xdr:spPr bwMode="auto">
        <a:xfrm>
          <a:off x="2162175" y="1714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123825</xdr:colOff>
      <xdr:row>3</xdr:row>
      <xdr:rowOff>123825</xdr:rowOff>
    </xdr:to>
    <xdr:sp macro="" textlink="">
      <xdr:nvSpPr>
        <xdr:cNvPr id="7" name="AutoShape 5" descr="https://www.capfriendly.com/images/w_e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2162175" y="2095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capfriendly.com/waivers_calculator/andreas-athanasiou" TargetMode="External"/><Relationship Id="rId18" Type="http://schemas.openxmlformats.org/officeDocument/2006/relationships/hyperlink" Target="https://www.capfriendly.com/players/xavier-ouellet" TargetMode="External"/><Relationship Id="rId26" Type="http://schemas.openxmlformats.org/officeDocument/2006/relationships/hyperlink" Target="https://www.capfriendly.com/players/tj-oshie" TargetMode="External"/><Relationship Id="rId39" Type="http://schemas.openxmlformats.org/officeDocument/2006/relationships/hyperlink" Target="https://www.capfriendly.com/players/karl-alzner" TargetMode="External"/><Relationship Id="rId21" Type="http://schemas.openxmlformats.org/officeDocument/2006/relationships/hyperlink" Target="https://www.capfriendly.com/players/jimmy-howard" TargetMode="External"/><Relationship Id="rId34" Type="http://schemas.openxmlformats.org/officeDocument/2006/relationships/hyperlink" Target="https://www.capfriendly.com/players/brett-connolly" TargetMode="External"/><Relationship Id="rId42" Type="http://schemas.openxmlformats.org/officeDocument/2006/relationships/hyperlink" Target="https://www.capfriendly.com/players/nate-schmidt" TargetMode="External"/><Relationship Id="rId47" Type="http://schemas.openxmlformats.org/officeDocument/2006/relationships/hyperlink" Target="https://www.capfriendly.com/players/lucas-johansen" TargetMode="External"/><Relationship Id="rId50" Type="http://schemas.openxmlformats.org/officeDocument/2006/relationships/hyperlink" Target="https://www.capfriendly.com/waivers_calculator/jakub-vrana" TargetMode="External"/><Relationship Id="rId55" Type="http://schemas.openxmlformats.org/officeDocument/2006/relationships/hyperlink" Target="https://www.capfriendly.com/players/jonas-siegenthaler" TargetMode="External"/><Relationship Id="rId63" Type="http://schemas.openxmlformats.org/officeDocument/2006/relationships/hyperlink" Target="https://www.capfriendly.com/waivers_calculator/adam-carlson" TargetMode="External"/><Relationship Id="rId68" Type="http://schemas.openxmlformats.org/officeDocument/2006/relationships/hyperlink" Target="https://www.capfriendly.com/players/riley-barber" TargetMode="External"/><Relationship Id="rId76" Type="http://schemas.openxmlformats.org/officeDocument/2006/relationships/hyperlink" Target="https://www.capfriendly.com/players/liam-obrien1" TargetMode="External"/><Relationship Id="rId84" Type="http://schemas.openxmlformats.org/officeDocument/2006/relationships/hyperlink" Target="https://www.capfriendly.com/players/christian-thomas" TargetMode="External"/><Relationship Id="rId89" Type="http://schemas.openxmlformats.org/officeDocument/2006/relationships/hyperlink" Target="https://www.capfriendly.com/players/kris-bindulis" TargetMode="External"/><Relationship Id="rId7" Type="http://schemas.openxmlformats.org/officeDocument/2006/relationships/hyperlink" Target="https://www.capfriendly.com/players/riley-sheahan" TargetMode="External"/><Relationship Id="rId71" Type="http://schemas.openxmlformats.org/officeDocument/2006/relationships/hyperlink" Target="https://www.capfriendly.com/waivers_calculator/tyler-lewington" TargetMode="External"/><Relationship Id="rId92" Type="http://schemas.openxmlformats.org/officeDocument/2006/relationships/printerSettings" Target="../printerSettings/printerSettings1.bin"/><Relationship Id="rId2" Type="http://schemas.openxmlformats.org/officeDocument/2006/relationships/hyperlink" Target="https://www.capfriendly.com/players/frans-nielsen" TargetMode="External"/><Relationship Id="rId16" Type="http://schemas.openxmlformats.org/officeDocument/2006/relationships/hyperlink" Target="https://www.capfriendly.com/players/danny-dekeyser1" TargetMode="External"/><Relationship Id="rId29" Type="http://schemas.openxmlformats.org/officeDocument/2006/relationships/hyperlink" Target="https://www.capfriendly.com/players/evgeny-kuznetsov" TargetMode="External"/><Relationship Id="rId11" Type="http://schemas.openxmlformats.org/officeDocument/2006/relationships/hyperlink" Target="https://www.capfriendly.com/waivers_calculator/anthony-mantha" TargetMode="External"/><Relationship Id="rId24" Type="http://schemas.openxmlformats.org/officeDocument/2006/relationships/hyperlink" Target="https://www.capfriendly.com/players/nicklas-backstrom" TargetMode="External"/><Relationship Id="rId32" Type="http://schemas.openxmlformats.org/officeDocument/2006/relationships/hyperlink" Target="https://www.capfriendly.com/players/jay-beagle" TargetMode="External"/><Relationship Id="rId37" Type="http://schemas.openxmlformats.org/officeDocument/2006/relationships/hyperlink" Target="https://www.capfriendly.com/players/brooks-orpik" TargetMode="External"/><Relationship Id="rId40" Type="http://schemas.openxmlformats.org/officeDocument/2006/relationships/hyperlink" Target="https://www.capfriendly.com/players/kevin-shattenkirk" TargetMode="External"/><Relationship Id="rId45" Type="http://schemas.openxmlformats.org/officeDocument/2006/relationships/hyperlink" Target="https://www.capfriendly.com/players/philipp-grubauer" TargetMode="External"/><Relationship Id="rId53" Type="http://schemas.openxmlformats.org/officeDocument/2006/relationships/hyperlink" Target="https://www.capfriendly.com/players/connor-hobbs" TargetMode="External"/><Relationship Id="rId58" Type="http://schemas.openxmlformats.org/officeDocument/2006/relationships/hyperlink" Target="https://www.capfriendly.com/waivers_calculator/vitek-vanecek" TargetMode="External"/><Relationship Id="rId66" Type="http://schemas.openxmlformats.org/officeDocument/2006/relationships/hyperlink" Target="https://www.capfriendly.com/players/madison-bowey" TargetMode="External"/><Relationship Id="rId74" Type="http://schemas.openxmlformats.org/officeDocument/2006/relationships/hyperlink" Target="https://www.capfriendly.com/players/nathan-walker" TargetMode="External"/><Relationship Id="rId79" Type="http://schemas.openxmlformats.org/officeDocument/2006/relationships/hyperlink" Target="https://www.capfriendly.com/waivers_calculator/cody-corbett" TargetMode="External"/><Relationship Id="rId87" Type="http://schemas.openxmlformats.org/officeDocument/2006/relationships/hyperlink" Target="https://www.capfriendly.com/players/mason-mitchell" TargetMode="External"/><Relationship Id="rId5" Type="http://schemas.openxmlformats.org/officeDocument/2006/relationships/hyperlink" Target="https://www.capfriendly.com/players/darren-helm" TargetMode="External"/><Relationship Id="rId61" Type="http://schemas.openxmlformats.org/officeDocument/2006/relationships/hyperlink" Target="https://www.capfriendly.com/players/pheonix-copley" TargetMode="External"/><Relationship Id="rId82" Type="http://schemas.openxmlformats.org/officeDocument/2006/relationships/hyperlink" Target="https://www.capfriendly.com/players/garrett-mitchell" TargetMode="External"/><Relationship Id="rId90" Type="http://schemas.openxmlformats.org/officeDocument/2006/relationships/hyperlink" Target="https://www.capfriendly.com/players/garrett-pilon" TargetMode="External"/><Relationship Id="rId19" Type="http://schemas.openxmlformats.org/officeDocument/2006/relationships/hyperlink" Target="https://www.capfriendly.com/players/ryan-sproul" TargetMode="External"/><Relationship Id="rId14" Type="http://schemas.openxmlformats.org/officeDocument/2006/relationships/hyperlink" Target="https://www.capfriendly.com/players/luke-glendening" TargetMode="External"/><Relationship Id="rId22" Type="http://schemas.openxmlformats.org/officeDocument/2006/relationships/hyperlink" Target="https://www.capfriendly.com/players/petr-mrazek" TargetMode="External"/><Relationship Id="rId27" Type="http://schemas.openxmlformats.org/officeDocument/2006/relationships/hyperlink" Target="https://www.capfriendly.com/players/lars-eller" TargetMode="External"/><Relationship Id="rId30" Type="http://schemas.openxmlformats.org/officeDocument/2006/relationships/hyperlink" Target="https://www.capfriendly.com/players/daniel-winnik" TargetMode="External"/><Relationship Id="rId35" Type="http://schemas.openxmlformats.org/officeDocument/2006/relationships/hyperlink" Target="https://www.capfriendly.com/players/paul-carey" TargetMode="External"/><Relationship Id="rId43" Type="http://schemas.openxmlformats.org/officeDocument/2006/relationships/hyperlink" Target="https://www.capfriendly.com/players/taylor-chorney" TargetMode="External"/><Relationship Id="rId48" Type="http://schemas.openxmlformats.org/officeDocument/2006/relationships/hyperlink" Target="https://www.capfriendly.com/players/colby-williams" TargetMode="External"/><Relationship Id="rId56" Type="http://schemas.openxmlformats.org/officeDocument/2006/relationships/hyperlink" Target="https://www.capfriendly.com/waivers_calculator/jonas-siegenthaler" TargetMode="External"/><Relationship Id="rId64" Type="http://schemas.openxmlformats.org/officeDocument/2006/relationships/hyperlink" Target="https://www.capfriendly.com/players/travis-boyd" TargetMode="External"/><Relationship Id="rId69" Type="http://schemas.openxmlformats.org/officeDocument/2006/relationships/hyperlink" Target="https://www.capfriendly.com/waivers_calculator/riley-barber" TargetMode="External"/><Relationship Id="rId77" Type="http://schemas.openxmlformats.org/officeDocument/2006/relationships/hyperlink" Target="https://www.capfriendly.com/waivers_calculator/liam-obrien1" TargetMode="External"/><Relationship Id="rId8" Type="http://schemas.openxmlformats.org/officeDocument/2006/relationships/hyperlink" Target="https://www.capfriendly.com/players/drew-miller" TargetMode="External"/><Relationship Id="rId51" Type="http://schemas.openxmlformats.org/officeDocument/2006/relationships/hyperlink" Target="https://www.capfriendly.com/players/chandler-stephenson" TargetMode="External"/><Relationship Id="rId72" Type="http://schemas.openxmlformats.org/officeDocument/2006/relationships/hyperlink" Target="https://www.capfriendly.com/players/tim-mcgauley" TargetMode="External"/><Relationship Id="rId80" Type="http://schemas.openxmlformats.org/officeDocument/2006/relationships/hyperlink" Target="https://www.capfriendly.com/players/aaron-ness" TargetMode="External"/><Relationship Id="rId85" Type="http://schemas.openxmlformats.org/officeDocument/2006/relationships/hyperlink" Target="https://www.capfriendly.com/players/chris-bourque" TargetMode="External"/><Relationship Id="rId93" Type="http://schemas.openxmlformats.org/officeDocument/2006/relationships/drawing" Target="../drawings/drawing1.xml"/><Relationship Id="rId3" Type="http://schemas.openxmlformats.org/officeDocument/2006/relationships/hyperlink" Target="https://www.capfriendly.com/players/gustav-nyquist" TargetMode="External"/><Relationship Id="rId12" Type="http://schemas.openxmlformats.org/officeDocument/2006/relationships/hyperlink" Target="https://www.capfriendly.com/players/andreas-athanasiou" TargetMode="External"/><Relationship Id="rId17" Type="http://schemas.openxmlformats.org/officeDocument/2006/relationships/hyperlink" Target="https://www.capfriendly.com/players/niklas-kronwall" TargetMode="External"/><Relationship Id="rId25" Type="http://schemas.openxmlformats.org/officeDocument/2006/relationships/hyperlink" Target="https://www.capfriendly.com/players/marcus-johansson" TargetMode="External"/><Relationship Id="rId33" Type="http://schemas.openxmlformats.org/officeDocument/2006/relationships/hyperlink" Target="https://www.capfriendly.com/players/andre-burakovsky" TargetMode="External"/><Relationship Id="rId38" Type="http://schemas.openxmlformats.org/officeDocument/2006/relationships/hyperlink" Target="https://www.capfriendly.com/players/john-carlson" TargetMode="External"/><Relationship Id="rId46" Type="http://schemas.openxmlformats.org/officeDocument/2006/relationships/hyperlink" Target="https://www.capfriendly.com/players/tom-gilbert" TargetMode="External"/><Relationship Id="rId59" Type="http://schemas.openxmlformats.org/officeDocument/2006/relationships/hyperlink" Target="https://www.capfriendly.com/players/christian-djoos" TargetMode="External"/><Relationship Id="rId67" Type="http://schemas.openxmlformats.org/officeDocument/2006/relationships/hyperlink" Target="https://www.capfriendly.com/waivers_calculator/madison-bowey" TargetMode="External"/><Relationship Id="rId20" Type="http://schemas.openxmlformats.org/officeDocument/2006/relationships/hyperlink" Target="https://www.capfriendly.com/players/nick-jensen1" TargetMode="External"/><Relationship Id="rId41" Type="http://schemas.openxmlformats.org/officeDocument/2006/relationships/hyperlink" Target="https://www.capfriendly.com/players/dmitry-orlov" TargetMode="External"/><Relationship Id="rId54" Type="http://schemas.openxmlformats.org/officeDocument/2006/relationships/hyperlink" Target="https://www.capfriendly.com/waivers_calculator/connor-hobbs" TargetMode="External"/><Relationship Id="rId62" Type="http://schemas.openxmlformats.org/officeDocument/2006/relationships/hyperlink" Target="https://www.capfriendly.com/players/adam-carlson" TargetMode="External"/><Relationship Id="rId70" Type="http://schemas.openxmlformats.org/officeDocument/2006/relationships/hyperlink" Target="https://www.capfriendly.com/players/tyler-lewington" TargetMode="External"/><Relationship Id="rId75" Type="http://schemas.openxmlformats.org/officeDocument/2006/relationships/hyperlink" Target="https://www.capfriendly.com/waivers_calculator/nathan-walker" TargetMode="External"/><Relationship Id="rId83" Type="http://schemas.openxmlformats.org/officeDocument/2006/relationships/hyperlink" Target="https://www.capfriendly.com/players/darren-dietz" TargetMode="External"/><Relationship Id="rId88" Type="http://schemas.openxmlformats.org/officeDocument/2006/relationships/hyperlink" Target="https://www.capfriendly.com/players/hampus-gustafsson" TargetMode="External"/><Relationship Id="rId91" Type="http://schemas.openxmlformats.org/officeDocument/2006/relationships/hyperlink" Target="https://www.capfriendly.com/players/beck-malenstyn" TargetMode="External"/><Relationship Id="rId1" Type="http://schemas.openxmlformats.org/officeDocument/2006/relationships/hyperlink" Target="https://www.capfriendly.com/players/henrik-zetterberg" TargetMode="External"/><Relationship Id="rId6" Type="http://schemas.openxmlformats.org/officeDocument/2006/relationships/hyperlink" Target="https://www.capfriendly.com/players/tomas-tatar" TargetMode="External"/><Relationship Id="rId15" Type="http://schemas.openxmlformats.org/officeDocument/2006/relationships/hyperlink" Target="https://www.capfriendly.com/players/mike-green" TargetMode="External"/><Relationship Id="rId23" Type="http://schemas.openxmlformats.org/officeDocument/2006/relationships/hyperlink" Target="https://www.capfriendly.com/players/alex-ovechkin" TargetMode="External"/><Relationship Id="rId28" Type="http://schemas.openxmlformats.org/officeDocument/2006/relationships/hyperlink" Target="https://www.capfriendly.com/players/justin-williams" TargetMode="External"/><Relationship Id="rId36" Type="http://schemas.openxmlformats.org/officeDocument/2006/relationships/hyperlink" Target="https://www.capfriendly.com/players/matt-niskanen" TargetMode="External"/><Relationship Id="rId49" Type="http://schemas.openxmlformats.org/officeDocument/2006/relationships/hyperlink" Target="https://www.capfriendly.com/players/jakub-vrana" TargetMode="External"/><Relationship Id="rId57" Type="http://schemas.openxmlformats.org/officeDocument/2006/relationships/hyperlink" Target="https://www.capfriendly.com/players/vitek-vanecek" TargetMode="External"/><Relationship Id="rId10" Type="http://schemas.openxmlformats.org/officeDocument/2006/relationships/hyperlink" Target="https://www.capfriendly.com/players/anthony-mantha" TargetMode="External"/><Relationship Id="rId31" Type="http://schemas.openxmlformats.org/officeDocument/2006/relationships/hyperlink" Target="https://www.capfriendly.com/players/tom-wilson" TargetMode="External"/><Relationship Id="rId44" Type="http://schemas.openxmlformats.org/officeDocument/2006/relationships/hyperlink" Target="https://www.capfriendly.com/players/braden-holtby" TargetMode="External"/><Relationship Id="rId52" Type="http://schemas.openxmlformats.org/officeDocument/2006/relationships/hyperlink" Target="https://www.capfriendly.com/waivers_calculator/chandler-stephenson" TargetMode="External"/><Relationship Id="rId60" Type="http://schemas.openxmlformats.org/officeDocument/2006/relationships/hyperlink" Target="https://www.capfriendly.com/waivers_calculator/christian-djoos" TargetMode="External"/><Relationship Id="rId65" Type="http://schemas.openxmlformats.org/officeDocument/2006/relationships/hyperlink" Target="https://www.capfriendly.com/waivers_calculator/travis-boyd" TargetMode="External"/><Relationship Id="rId73" Type="http://schemas.openxmlformats.org/officeDocument/2006/relationships/hyperlink" Target="https://www.capfriendly.com/waivers_calculator/tim-mcgauley" TargetMode="External"/><Relationship Id="rId78" Type="http://schemas.openxmlformats.org/officeDocument/2006/relationships/hyperlink" Target="https://www.capfriendly.com/players/cody-corbett" TargetMode="External"/><Relationship Id="rId81" Type="http://schemas.openxmlformats.org/officeDocument/2006/relationships/hyperlink" Target="https://www.capfriendly.com/players/zach-sill" TargetMode="External"/><Relationship Id="rId86" Type="http://schemas.openxmlformats.org/officeDocument/2006/relationships/hyperlink" Target="https://www.capfriendly.com/players/stanislav-galiev" TargetMode="External"/><Relationship Id="rId4" Type="http://schemas.openxmlformats.org/officeDocument/2006/relationships/hyperlink" Target="https://www.capfriendly.com/players/justin-abdelkader" TargetMode="External"/><Relationship Id="rId9" Type="http://schemas.openxmlformats.org/officeDocument/2006/relationships/hyperlink" Target="https://www.capfriendly.com/players/dylan-larkin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apfriendly.com/players/anthony-mantha" TargetMode="External"/><Relationship Id="rId2" Type="http://schemas.openxmlformats.org/officeDocument/2006/relationships/hyperlink" Target="https://www.capfriendly.com/players/drew-miller" TargetMode="External"/><Relationship Id="rId1" Type="http://schemas.openxmlformats.org/officeDocument/2006/relationships/hyperlink" Target="https://www.capfriendly.com/players/gustav-nyquist" TargetMode="External"/><Relationship Id="rId5" Type="http://schemas.openxmlformats.org/officeDocument/2006/relationships/drawing" Target="../drawings/drawing2.xml"/><Relationship Id="rId4" Type="http://schemas.openxmlformats.org/officeDocument/2006/relationships/hyperlink" Target="https://www.capfriendly.com/waivers_calculator/anthony-manth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75"/>
  <sheetViews>
    <sheetView workbookViewId="0">
      <selection activeCell="I20" sqref="I20"/>
    </sheetView>
  </sheetViews>
  <sheetFormatPr baseColWidth="10" defaultRowHeight="15" x14ac:dyDescent="0.25"/>
  <cols>
    <col min="2" max="2" width="21" bestFit="1" customWidth="1"/>
    <col min="7" max="7" width="13.85546875" bestFit="1" customWidth="1"/>
  </cols>
  <sheetData>
    <row r="1" spans="1:12" ht="30" customHeight="1" x14ac:dyDescent="0.25">
      <c r="B1" s="2" t="s">
        <v>16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</row>
    <row r="2" spans="1:12" ht="15" customHeight="1" x14ac:dyDescent="0.25">
      <c r="A2">
        <v>1</v>
      </c>
      <c r="B2" s="3" t="s">
        <v>24</v>
      </c>
      <c r="C2" s="2"/>
      <c r="D2" s="1" t="s">
        <v>44</v>
      </c>
      <c r="E2" s="1" t="s">
        <v>5</v>
      </c>
      <c r="F2" s="1">
        <v>36</v>
      </c>
      <c r="G2" s="7">
        <v>6083333</v>
      </c>
    </row>
    <row r="3" spans="1:12" ht="15" customHeight="1" x14ac:dyDescent="0.25">
      <c r="A3">
        <v>2</v>
      </c>
      <c r="B3" s="3" t="s">
        <v>25</v>
      </c>
      <c r="C3" s="2" t="s">
        <v>6</v>
      </c>
      <c r="D3" s="1" t="s">
        <v>7</v>
      </c>
      <c r="E3" s="1" t="s">
        <v>5</v>
      </c>
      <c r="F3" s="1">
        <v>32</v>
      </c>
      <c r="G3" s="7">
        <v>5250000</v>
      </c>
      <c r="L3" t="s">
        <v>114</v>
      </c>
    </row>
    <row r="4" spans="1:12" ht="15" customHeight="1" x14ac:dyDescent="0.25">
      <c r="A4">
        <v>3</v>
      </c>
      <c r="B4" s="3" t="s">
        <v>26</v>
      </c>
      <c r="C4" s="2"/>
      <c r="D4" s="1" t="s">
        <v>45</v>
      </c>
      <c r="E4" s="1" t="s">
        <v>5</v>
      </c>
      <c r="F4" s="1">
        <v>27</v>
      </c>
      <c r="G4" s="7">
        <v>4750000</v>
      </c>
      <c r="H4" t="s">
        <v>112</v>
      </c>
    </row>
    <row r="5" spans="1:12" ht="15" customHeight="1" x14ac:dyDescent="0.25">
      <c r="A5">
        <v>4</v>
      </c>
      <c r="B5" s="3" t="s">
        <v>27</v>
      </c>
      <c r="C5" s="2" t="s">
        <v>8</v>
      </c>
      <c r="D5" s="1" t="s">
        <v>46</v>
      </c>
      <c r="E5" s="1" t="s">
        <v>5</v>
      </c>
      <c r="F5" s="1">
        <v>30</v>
      </c>
      <c r="G5" s="7">
        <v>4250000</v>
      </c>
    </row>
    <row r="6" spans="1:12" ht="15" customHeight="1" x14ac:dyDescent="0.25">
      <c r="A6">
        <v>5</v>
      </c>
      <c r="B6" s="3" t="s">
        <v>28</v>
      </c>
      <c r="C6" s="2" t="s">
        <v>8</v>
      </c>
      <c r="D6" s="1" t="s">
        <v>7</v>
      </c>
      <c r="E6" s="1" t="s">
        <v>5</v>
      </c>
      <c r="F6" s="1">
        <v>30</v>
      </c>
      <c r="G6" s="7">
        <v>3850000</v>
      </c>
    </row>
    <row r="7" spans="1:12" ht="15" customHeight="1" x14ac:dyDescent="0.25">
      <c r="A7">
        <v>6</v>
      </c>
      <c r="B7" s="3" t="s">
        <v>29</v>
      </c>
      <c r="C7" s="2"/>
      <c r="D7" s="1" t="s">
        <v>46</v>
      </c>
      <c r="E7" s="1" t="s">
        <v>5</v>
      </c>
      <c r="F7" s="1">
        <v>26</v>
      </c>
      <c r="G7" s="7">
        <v>2750000</v>
      </c>
    </row>
    <row r="8" spans="1:12" ht="15" customHeight="1" x14ac:dyDescent="0.25">
      <c r="A8">
        <v>7</v>
      </c>
      <c r="B8" s="3" t="s">
        <v>30</v>
      </c>
      <c r="C8" s="2"/>
      <c r="D8" s="1" t="s">
        <v>7</v>
      </c>
      <c r="E8" s="1" t="s">
        <v>5</v>
      </c>
      <c r="F8" s="1">
        <v>25</v>
      </c>
      <c r="G8" s="7">
        <v>2075000</v>
      </c>
    </row>
    <row r="9" spans="1:12" ht="15" customHeight="1" x14ac:dyDescent="0.25">
      <c r="A9">
        <v>8</v>
      </c>
      <c r="B9" s="3" t="s">
        <v>31</v>
      </c>
      <c r="C9" s="2"/>
      <c r="D9" s="1" t="s">
        <v>46</v>
      </c>
      <c r="E9" s="1" t="s">
        <v>5</v>
      </c>
      <c r="F9" s="1">
        <v>33</v>
      </c>
      <c r="G9" s="7">
        <v>1025000</v>
      </c>
      <c r="H9" t="s">
        <v>112</v>
      </c>
    </row>
    <row r="10" spans="1:12" ht="15" customHeight="1" x14ac:dyDescent="0.25">
      <c r="A10">
        <v>9</v>
      </c>
      <c r="B10" s="3" t="s">
        <v>32</v>
      </c>
      <c r="C10" s="2" t="s">
        <v>9</v>
      </c>
      <c r="D10" s="1" t="s">
        <v>47</v>
      </c>
      <c r="E10" s="1" t="s">
        <v>5</v>
      </c>
      <c r="F10" s="1">
        <v>20</v>
      </c>
      <c r="G10" s="7">
        <v>925</v>
      </c>
    </row>
    <row r="11" spans="1:12" ht="15" customHeight="1" x14ac:dyDescent="0.25">
      <c r="A11">
        <v>10</v>
      </c>
      <c r="B11" s="3" t="s">
        <v>33</v>
      </c>
      <c r="C11" s="2" t="s">
        <v>10</v>
      </c>
      <c r="D11" s="1" t="s">
        <v>11</v>
      </c>
      <c r="E11" s="1" t="s">
        <v>5</v>
      </c>
      <c r="F11" s="1">
        <v>22</v>
      </c>
      <c r="G11" s="7">
        <v>863333</v>
      </c>
      <c r="H11" s="1" t="s">
        <v>115</v>
      </c>
    </row>
    <row r="12" spans="1:12" ht="15" customHeight="1" x14ac:dyDescent="0.25">
      <c r="A12">
        <v>11</v>
      </c>
      <c r="B12" s="3" t="s">
        <v>34</v>
      </c>
      <c r="C12" s="2" t="s">
        <v>10</v>
      </c>
      <c r="D12" s="1" t="s">
        <v>7</v>
      </c>
      <c r="E12" s="1" t="s">
        <v>5</v>
      </c>
      <c r="F12" s="1">
        <v>22</v>
      </c>
      <c r="G12" s="7">
        <v>628333</v>
      </c>
      <c r="H12" s="1"/>
    </row>
    <row r="13" spans="1:12" ht="15" customHeight="1" x14ac:dyDescent="0.25">
      <c r="A13">
        <v>12</v>
      </c>
      <c r="B13" s="3" t="s">
        <v>35</v>
      </c>
      <c r="C13" s="2"/>
      <c r="D13" s="1" t="s">
        <v>48</v>
      </c>
      <c r="E13" s="1" t="s">
        <v>5</v>
      </c>
      <c r="F13" s="1">
        <v>27</v>
      </c>
      <c r="G13" s="7">
        <v>628333</v>
      </c>
    </row>
    <row r="14" spans="1:12" ht="15" customHeight="1" x14ac:dyDescent="0.25">
      <c r="A14">
        <v>13</v>
      </c>
      <c r="B14" s="3" t="s">
        <v>36</v>
      </c>
      <c r="C14" s="2" t="s">
        <v>8</v>
      </c>
      <c r="D14" s="1" t="s">
        <v>12</v>
      </c>
      <c r="E14" s="1" t="s">
        <v>5</v>
      </c>
      <c r="F14" s="1">
        <v>31</v>
      </c>
      <c r="G14" s="7">
        <v>6000000</v>
      </c>
    </row>
    <row r="15" spans="1:12" ht="15" customHeight="1" x14ac:dyDescent="0.25">
      <c r="A15">
        <v>14</v>
      </c>
      <c r="B15" s="3" t="s">
        <v>37</v>
      </c>
      <c r="C15" s="2"/>
      <c r="D15" s="1" t="s">
        <v>12</v>
      </c>
      <c r="E15" s="1" t="s">
        <v>5</v>
      </c>
      <c r="F15" s="1">
        <v>27</v>
      </c>
      <c r="G15" s="7">
        <v>5000000</v>
      </c>
    </row>
    <row r="16" spans="1:12" ht="15" customHeight="1" x14ac:dyDescent="0.25">
      <c r="A16">
        <v>15</v>
      </c>
      <c r="B16" s="3" t="s">
        <v>38</v>
      </c>
      <c r="C16" s="2" t="s">
        <v>8</v>
      </c>
      <c r="D16" s="1" t="s">
        <v>12</v>
      </c>
      <c r="E16" s="1" t="s">
        <v>5</v>
      </c>
      <c r="F16" s="1">
        <v>36</v>
      </c>
      <c r="G16" s="7">
        <v>4750000</v>
      </c>
      <c r="H16" s="1"/>
    </row>
    <row r="17" spans="1:7" ht="15" customHeight="1" x14ac:dyDescent="0.25">
      <c r="A17">
        <v>16</v>
      </c>
      <c r="B17" s="3" t="s">
        <v>39</v>
      </c>
      <c r="C17" s="2"/>
      <c r="D17" s="1" t="s">
        <v>12</v>
      </c>
      <c r="E17" s="1" t="s">
        <v>5</v>
      </c>
      <c r="F17" s="1">
        <v>23</v>
      </c>
      <c r="G17" s="7">
        <v>715</v>
      </c>
    </row>
    <row r="18" spans="1:7" ht="15" customHeight="1" x14ac:dyDescent="0.25">
      <c r="A18">
        <v>17</v>
      </c>
      <c r="B18" s="3" t="s">
        <v>40</v>
      </c>
      <c r="C18" s="2"/>
      <c r="D18" s="1" t="s">
        <v>12</v>
      </c>
      <c r="E18" s="1" t="s">
        <v>13</v>
      </c>
      <c r="F18" s="1">
        <v>24</v>
      </c>
      <c r="G18" s="7">
        <v>625</v>
      </c>
    </row>
    <row r="19" spans="1:7" ht="15" customHeight="1" x14ac:dyDescent="0.25">
      <c r="A19">
        <v>18</v>
      </c>
      <c r="B19" s="3" t="s">
        <v>41</v>
      </c>
      <c r="C19" s="2"/>
      <c r="D19" s="1" t="s">
        <v>12</v>
      </c>
      <c r="E19" s="1" t="s">
        <v>5</v>
      </c>
      <c r="F19" s="1">
        <v>26</v>
      </c>
      <c r="G19" s="7">
        <v>5875</v>
      </c>
    </row>
    <row r="20" spans="1:7" ht="15" customHeight="1" x14ac:dyDescent="0.25">
      <c r="A20">
        <v>19</v>
      </c>
      <c r="B20" s="3" t="s">
        <v>42</v>
      </c>
      <c r="C20" s="2" t="s">
        <v>14</v>
      </c>
      <c r="D20" s="1" t="s">
        <v>15</v>
      </c>
      <c r="E20" s="1" t="s">
        <v>5</v>
      </c>
      <c r="F20" s="1">
        <v>33</v>
      </c>
      <c r="G20" s="7">
        <v>5291667</v>
      </c>
    </row>
    <row r="21" spans="1:7" ht="15" customHeight="1" x14ac:dyDescent="0.25">
      <c r="A21">
        <v>20</v>
      </c>
      <c r="B21" s="3" t="s">
        <v>43</v>
      </c>
      <c r="C21" s="2"/>
      <c r="D21" s="1" t="s">
        <v>15</v>
      </c>
      <c r="E21" s="1" t="s">
        <v>5</v>
      </c>
      <c r="F21" s="1">
        <v>25</v>
      </c>
      <c r="G21" s="7">
        <v>4000000</v>
      </c>
    </row>
    <row r="22" spans="1:7" ht="15" customHeight="1" x14ac:dyDescent="0.25">
      <c r="A22">
        <v>21</v>
      </c>
      <c r="B22" s="3" t="s">
        <v>50</v>
      </c>
      <c r="C22" s="2" t="s">
        <v>14</v>
      </c>
      <c r="D22" s="1" t="s">
        <v>51</v>
      </c>
      <c r="E22" s="1" t="s">
        <v>5</v>
      </c>
      <c r="F22" s="1">
        <v>31</v>
      </c>
      <c r="G22" s="7">
        <v>9538462</v>
      </c>
    </row>
    <row r="23" spans="1:7" ht="15" customHeight="1" x14ac:dyDescent="0.25">
      <c r="A23">
        <v>22</v>
      </c>
      <c r="B23" s="3" t="s">
        <v>52</v>
      </c>
      <c r="C23" s="2" t="s">
        <v>14</v>
      </c>
      <c r="D23" s="1" t="s">
        <v>7</v>
      </c>
      <c r="E23" s="1" t="s">
        <v>5</v>
      </c>
      <c r="F23" s="1">
        <v>29</v>
      </c>
      <c r="G23" s="7">
        <v>6700000</v>
      </c>
    </row>
    <row r="24" spans="1:7" ht="15" customHeight="1" x14ac:dyDescent="0.25">
      <c r="A24">
        <v>23</v>
      </c>
      <c r="B24" s="3" t="s">
        <v>53</v>
      </c>
      <c r="C24" s="2"/>
      <c r="D24" s="1" t="s">
        <v>54</v>
      </c>
      <c r="E24" s="1" t="s">
        <v>5</v>
      </c>
      <c r="F24" s="1">
        <v>26</v>
      </c>
      <c r="G24" s="7">
        <v>4583333</v>
      </c>
    </row>
    <row r="25" spans="1:7" ht="15" customHeight="1" x14ac:dyDescent="0.25">
      <c r="A25">
        <v>24</v>
      </c>
      <c r="B25" s="3" t="s">
        <v>113</v>
      </c>
      <c r="C25" s="2"/>
      <c r="D25" s="1" t="s">
        <v>11</v>
      </c>
      <c r="E25" s="1" t="s">
        <v>5</v>
      </c>
      <c r="F25" s="1">
        <v>30</v>
      </c>
      <c r="G25" s="7">
        <v>4175000</v>
      </c>
    </row>
    <row r="26" spans="1:7" ht="15" customHeight="1" x14ac:dyDescent="0.25">
      <c r="A26">
        <v>25</v>
      </c>
      <c r="B26" s="3" t="s">
        <v>55</v>
      </c>
      <c r="C26" s="2"/>
      <c r="D26" s="1" t="s">
        <v>54</v>
      </c>
      <c r="E26" s="1" t="s">
        <v>5</v>
      </c>
      <c r="F26" s="1">
        <v>27</v>
      </c>
      <c r="G26" s="7">
        <v>3500000</v>
      </c>
    </row>
    <row r="27" spans="1:7" ht="15" customHeight="1" x14ac:dyDescent="0.25">
      <c r="A27">
        <v>26</v>
      </c>
      <c r="B27" s="3" t="s">
        <v>56</v>
      </c>
      <c r="C27" s="2"/>
      <c r="D27" s="1" t="s">
        <v>11</v>
      </c>
      <c r="E27" s="1" t="s">
        <v>5</v>
      </c>
      <c r="F27" s="1">
        <v>35</v>
      </c>
      <c r="G27" s="7">
        <v>3250000</v>
      </c>
    </row>
    <row r="28" spans="1:7" ht="15" customHeight="1" x14ac:dyDescent="0.25">
      <c r="A28">
        <v>27</v>
      </c>
      <c r="B28" s="3" t="s">
        <v>57</v>
      </c>
      <c r="C28" s="2"/>
      <c r="D28" s="1" t="s">
        <v>58</v>
      </c>
      <c r="E28" s="1" t="s">
        <v>5</v>
      </c>
      <c r="F28" s="1">
        <v>24</v>
      </c>
      <c r="G28" s="7">
        <v>3000000</v>
      </c>
    </row>
    <row r="29" spans="1:7" ht="15" customHeight="1" x14ac:dyDescent="0.25">
      <c r="A29">
        <v>28</v>
      </c>
      <c r="B29" s="3" t="s">
        <v>59</v>
      </c>
      <c r="C29" s="2"/>
      <c r="D29" s="1" t="s">
        <v>7</v>
      </c>
      <c r="E29" s="1" t="s">
        <v>5</v>
      </c>
      <c r="F29" s="1">
        <v>32</v>
      </c>
      <c r="G29" s="7">
        <v>2250000</v>
      </c>
    </row>
    <row r="30" spans="1:7" ht="15" customHeight="1" x14ac:dyDescent="0.25">
      <c r="A30">
        <v>29</v>
      </c>
      <c r="B30" s="3" t="s">
        <v>60</v>
      </c>
      <c r="C30" s="2"/>
      <c r="D30" s="1" t="s">
        <v>11</v>
      </c>
      <c r="E30" s="1" t="s">
        <v>5</v>
      </c>
      <c r="F30" s="1">
        <v>23</v>
      </c>
      <c r="G30" s="7">
        <v>2000000</v>
      </c>
    </row>
    <row r="31" spans="1:7" ht="15" customHeight="1" x14ac:dyDescent="0.25">
      <c r="A31">
        <v>30</v>
      </c>
      <c r="B31" s="3" t="s">
        <v>61</v>
      </c>
      <c r="C31" s="2"/>
      <c r="D31" s="1" t="s">
        <v>11</v>
      </c>
      <c r="E31" s="1" t="s">
        <v>5</v>
      </c>
      <c r="F31" s="1">
        <v>31</v>
      </c>
      <c r="G31" s="7">
        <v>1750000</v>
      </c>
    </row>
    <row r="32" spans="1:7" ht="15" customHeight="1" x14ac:dyDescent="0.25">
      <c r="A32">
        <v>31</v>
      </c>
      <c r="B32" s="3" t="s">
        <v>62</v>
      </c>
      <c r="C32" s="2" t="s">
        <v>9</v>
      </c>
      <c r="D32" s="1" t="s">
        <v>63</v>
      </c>
      <c r="E32" s="1" t="s">
        <v>5</v>
      </c>
      <c r="F32" s="1">
        <v>22</v>
      </c>
      <c r="G32" s="7">
        <v>894167</v>
      </c>
    </row>
    <row r="33" spans="1:7" ht="15" customHeight="1" x14ac:dyDescent="0.25">
      <c r="A33">
        <v>32</v>
      </c>
      <c r="B33" s="3" t="s">
        <v>64</v>
      </c>
      <c r="C33" s="2"/>
      <c r="D33" s="1" t="s">
        <v>65</v>
      </c>
      <c r="E33" s="1" t="s">
        <v>5</v>
      </c>
      <c r="F33" s="1">
        <v>24</v>
      </c>
      <c r="G33" s="7">
        <v>850000</v>
      </c>
    </row>
    <row r="34" spans="1:7" ht="15" customHeight="1" x14ac:dyDescent="0.25">
      <c r="A34">
        <v>33</v>
      </c>
      <c r="B34" s="3" t="s">
        <v>66</v>
      </c>
      <c r="C34" s="2"/>
      <c r="D34" s="1" t="s">
        <v>7</v>
      </c>
      <c r="E34" s="1" t="s">
        <v>5</v>
      </c>
      <c r="F34" s="1">
        <v>28</v>
      </c>
      <c r="G34" s="7">
        <v>575000</v>
      </c>
    </row>
    <row r="35" spans="1:7" ht="15" customHeight="1" x14ac:dyDescent="0.25">
      <c r="A35">
        <v>34</v>
      </c>
      <c r="B35" s="3" t="s">
        <v>67</v>
      </c>
      <c r="C35" s="2" t="s">
        <v>14</v>
      </c>
      <c r="D35" s="1" t="s">
        <v>12</v>
      </c>
      <c r="E35" s="1" t="s">
        <v>5</v>
      </c>
      <c r="F35" s="1">
        <v>30</v>
      </c>
      <c r="G35" s="7">
        <v>5750000</v>
      </c>
    </row>
    <row r="36" spans="1:7" ht="15" customHeight="1" x14ac:dyDescent="0.25">
      <c r="A36">
        <v>35</v>
      </c>
      <c r="B36" s="3" t="s">
        <v>68</v>
      </c>
      <c r="C36" s="2"/>
      <c r="D36" s="1" t="s">
        <v>12</v>
      </c>
      <c r="E36" s="1" t="s">
        <v>5</v>
      </c>
      <c r="F36" s="1">
        <v>36</v>
      </c>
      <c r="G36" s="7">
        <v>5500000</v>
      </c>
    </row>
    <row r="37" spans="1:7" ht="15" customHeight="1" x14ac:dyDescent="0.25">
      <c r="A37">
        <v>36</v>
      </c>
      <c r="B37" s="3" t="s">
        <v>69</v>
      </c>
      <c r="C37" s="2"/>
      <c r="D37" s="1" t="s">
        <v>12</v>
      </c>
      <c r="E37" s="1" t="s">
        <v>5</v>
      </c>
      <c r="F37" s="1">
        <v>27</v>
      </c>
      <c r="G37" s="7">
        <v>3966667</v>
      </c>
    </row>
    <row r="38" spans="1:7" ht="15" customHeight="1" x14ac:dyDescent="0.25">
      <c r="A38">
        <v>37</v>
      </c>
      <c r="B38" s="3" t="s">
        <v>70</v>
      </c>
      <c r="C38" s="2" t="s">
        <v>14</v>
      </c>
      <c r="D38" s="1" t="s">
        <v>12</v>
      </c>
      <c r="E38" s="1" t="s">
        <v>5</v>
      </c>
      <c r="F38" s="1">
        <v>28</v>
      </c>
      <c r="G38" s="7">
        <v>2800000</v>
      </c>
    </row>
    <row r="39" spans="1:7" ht="15" customHeight="1" x14ac:dyDescent="0.25">
      <c r="A39">
        <v>38</v>
      </c>
      <c r="B39" s="3" t="s">
        <v>71</v>
      </c>
      <c r="C39" s="2" t="s">
        <v>72</v>
      </c>
      <c r="D39" s="1" t="s">
        <v>12</v>
      </c>
      <c r="E39" s="1" t="s">
        <v>5</v>
      </c>
      <c r="F39" s="1">
        <v>28</v>
      </c>
      <c r="G39" s="7">
        <v>2592500</v>
      </c>
    </row>
    <row r="40" spans="1:7" ht="15" customHeight="1" x14ac:dyDescent="0.25">
      <c r="A40">
        <v>39</v>
      </c>
      <c r="B40" s="3" t="s">
        <v>73</v>
      </c>
      <c r="C40" s="2"/>
      <c r="D40" s="1" t="s">
        <v>12</v>
      </c>
      <c r="E40" s="1" t="s">
        <v>5</v>
      </c>
      <c r="F40" s="1">
        <v>25</v>
      </c>
      <c r="G40" s="7">
        <v>2570000</v>
      </c>
    </row>
    <row r="41" spans="1:7" ht="15" customHeight="1" x14ac:dyDescent="0.25">
      <c r="A41">
        <v>40</v>
      </c>
      <c r="B41" s="3" t="s">
        <v>74</v>
      </c>
      <c r="C41" s="2"/>
      <c r="D41" s="1" t="s">
        <v>12</v>
      </c>
      <c r="E41" s="1" t="s">
        <v>5</v>
      </c>
      <c r="F41" s="1">
        <v>25</v>
      </c>
      <c r="G41" s="7">
        <v>812500</v>
      </c>
    </row>
    <row r="42" spans="1:7" ht="15" customHeight="1" x14ac:dyDescent="0.25">
      <c r="A42">
        <v>41</v>
      </c>
      <c r="B42" s="3" t="s">
        <v>75</v>
      </c>
      <c r="C42" s="2"/>
      <c r="D42" s="1" t="s">
        <v>12</v>
      </c>
      <c r="E42" s="1" t="s">
        <v>5</v>
      </c>
      <c r="F42" s="1">
        <v>29</v>
      </c>
      <c r="G42" s="7">
        <v>800000</v>
      </c>
    </row>
    <row r="43" spans="1:7" ht="15" customHeight="1" x14ac:dyDescent="0.25">
      <c r="A43">
        <v>42</v>
      </c>
      <c r="B43" s="3" t="s">
        <v>76</v>
      </c>
      <c r="C43" s="2"/>
      <c r="D43" s="1" t="s">
        <v>15</v>
      </c>
      <c r="E43" s="1" t="s">
        <v>5</v>
      </c>
      <c r="F43" s="1">
        <v>27</v>
      </c>
      <c r="G43" s="7">
        <v>6100000</v>
      </c>
    </row>
    <row r="44" spans="1:7" ht="15" customHeight="1" x14ac:dyDescent="0.25">
      <c r="A44">
        <v>43</v>
      </c>
      <c r="B44" s="3" t="s">
        <v>77</v>
      </c>
      <c r="C44" s="2"/>
      <c r="D44" s="1" t="s">
        <v>15</v>
      </c>
      <c r="E44" s="1" t="s">
        <v>5</v>
      </c>
      <c r="F44" s="1">
        <v>25</v>
      </c>
      <c r="G44" s="7">
        <v>750000</v>
      </c>
    </row>
    <row r="45" spans="1:7" ht="15" customHeight="1" x14ac:dyDescent="0.25">
      <c r="A45">
        <v>44</v>
      </c>
      <c r="B45" s="3" t="s">
        <v>78</v>
      </c>
      <c r="C45" s="2" t="s">
        <v>72</v>
      </c>
      <c r="D45" s="1" t="s">
        <v>12</v>
      </c>
      <c r="E45" s="1" t="s">
        <v>79</v>
      </c>
      <c r="F45" s="1">
        <v>34</v>
      </c>
      <c r="G45" s="7">
        <v>1120000</v>
      </c>
    </row>
    <row r="46" spans="1:7" ht="15" customHeight="1" x14ac:dyDescent="0.25">
      <c r="A46">
        <v>45</v>
      </c>
      <c r="B46" s="3" t="s">
        <v>80</v>
      </c>
      <c r="C46" s="2"/>
      <c r="D46" s="1" t="s">
        <v>12</v>
      </c>
      <c r="E46" s="1" t="s">
        <v>81</v>
      </c>
      <c r="F46" s="1">
        <v>19</v>
      </c>
      <c r="G46" s="7"/>
    </row>
    <row r="47" spans="1:7" ht="15" customHeight="1" x14ac:dyDescent="0.25">
      <c r="A47">
        <v>46</v>
      </c>
      <c r="B47" s="3" t="s">
        <v>82</v>
      </c>
      <c r="C47" s="2"/>
      <c r="D47" s="1" t="s">
        <v>12</v>
      </c>
      <c r="E47" s="1" t="s">
        <v>79</v>
      </c>
      <c r="F47" s="1">
        <v>22</v>
      </c>
      <c r="G47" s="7"/>
    </row>
    <row r="48" spans="1:7" ht="15" customHeight="1" x14ac:dyDescent="0.25">
      <c r="A48">
        <v>47</v>
      </c>
      <c r="B48" s="3" t="s">
        <v>83</v>
      </c>
      <c r="C48" s="2" t="s">
        <v>10</v>
      </c>
      <c r="D48" s="1" t="s">
        <v>84</v>
      </c>
      <c r="E48" s="1" t="s">
        <v>79</v>
      </c>
      <c r="F48" s="1">
        <v>21</v>
      </c>
      <c r="G48" s="7">
        <v>863333</v>
      </c>
    </row>
    <row r="49" spans="1:7" ht="15" customHeight="1" x14ac:dyDescent="0.25">
      <c r="A49">
        <v>48</v>
      </c>
      <c r="B49" s="3" t="s">
        <v>85</v>
      </c>
      <c r="C49" s="2" t="s">
        <v>10</v>
      </c>
      <c r="D49" s="1" t="s">
        <v>7</v>
      </c>
      <c r="E49" s="1" t="s">
        <v>79</v>
      </c>
      <c r="F49" s="1">
        <v>22</v>
      </c>
      <c r="G49" s="7">
        <v>725833</v>
      </c>
    </row>
    <row r="50" spans="1:7" ht="15" customHeight="1" x14ac:dyDescent="0.25">
      <c r="A50">
        <v>49</v>
      </c>
      <c r="B50" s="3" t="s">
        <v>86</v>
      </c>
      <c r="C50" s="2" t="s">
        <v>10</v>
      </c>
      <c r="D50" s="1" t="s">
        <v>12</v>
      </c>
      <c r="E50" s="1" t="s">
        <v>81</v>
      </c>
      <c r="F50" s="1">
        <v>20</v>
      </c>
      <c r="G50" s="7">
        <v>721667</v>
      </c>
    </row>
    <row r="51" spans="1:7" ht="15" customHeight="1" x14ac:dyDescent="0.25">
      <c r="A51">
        <v>50</v>
      </c>
      <c r="B51" s="3" t="s">
        <v>87</v>
      </c>
      <c r="C51" s="2" t="s">
        <v>10</v>
      </c>
      <c r="D51" s="1" t="s">
        <v>12</v>
      </c>
      <c r="E51" s="1" t="s">
        <v>79</v>
      </c>
      <c r="F51" s="1">
        <v>19</v>
      </c>
      <c r="G51" s="7">
        <v>720000</v>
      </c>
    </row>
    <row r="52" spans="1:7" ht="15" customHeight="1" x14ac:dyDescent="0.25">
      <c r="A52">
        <v>51</v>
      </c>
      <c r="B52" s="3" t="s">
        <v>88</v>
      </c>
      <c r="C52" s="2" t="s">
        <v>10</v>
      </c>
      <c r="D52" s="1" t="s">
        <v>15</v>
      </c>
      <c r="E52" s="1" t="s">
        <v>79</v>
      </c>
      <c r="F52" s="1">
        <v>21</v>
      </c>
      <c r="G52" s="7">
        <v>714167</v>
      </c>
    </row>
    <row r="53" spans="1:7" ht="15" customHeight="1" x14ac:dyDescent="0.25">
      <c r="A53">
        <v>52</v>
      </c>
      <c r="B53" s="3" t="s">
        <v>89</v>
      </c>
      <c r="C53" s="2" t="s">
        <v>10</v>
      </c>
      <c r="D53" s="1" t="s">
        <v>12</v>
      </c>
      <c r="E53" s="1" t="s">
        <v>79</v>
      </c>
      <c r="F53" s="1">
        <v>22</v>
      </c>
      <c r="G53" s="7">
        <v>711667</v>
      </c>
    </row>
    <row r="54" spans="1:7" ht="15" customHeight="1" x14ac:dyDescent="0.25">
      <c r="A54">
        <v>53</v>
      </c>
      <c r="B54" s="3" t="s">
        <v>90</v>
      </c>
      <c r="C54" s="2"/>
      <c r="D54" s="1" t="s">
        <v>15</v>
      </c>
      <c r="E54" s="1" t="s">
        <v>79</v>
      </c>
      <c r="F54" s="1">
        <v>25</v>
      </c>
      <c r="G54" s="7">
        <v>708750</v>
      </c>
    </row>
    <row r="55" spans="1:7" ht="15" customHeight="1" x14ac:dyDescent="0.25">
      <c r="A55">
        <v>54</v>
      </c>
      <c r="B55" s="3" t="s">
        <v>91</v>
      </c>
      <c r="C55" s="2" t="s">
        <v>10</v>
      </c>
      <c r="D55" s="1" t="s">
        <v>15</v>
      </c>
      <c r="E55" s="1" t="s">
        <v>79</v>
      </c>
      <c r="F55" s="1">
        <v>23</v>
      </c>
      <c r="G55" s="7">
        <v>705000</v>
      </c>
    </row>
    <row r="56" spans="1:7" ht="15" customHeight="1" x14ac:dyDescent="0.25">
      <c r="A56">
        <v>55</v>
      </c>
      <c r="B56" s="3" t="s">
        <v>92</v>
      </c>
      <c r="C56" s="2" t="s">
        <v>10</v>
      </c>
      <c r="D56" s="1" t="s">
        <v>7</v>
      </c>
      <c r="E56" s="1" t="s">
        <v>79</v>
      </c>
      <c r="F56" s="1">
        <v>23</v>
      </c>
      <c r="G56" s="7">
        <v>705000</v>
      </c>
    </row>
    <row r="57" spans="1:7" ht="15" customHeight="1" x14ac:dyDescent="0.25">
      <c r="A57">
        <v>56</v>
      </c>
      <c r="B57" s="3" t="s">
        <v>93</v>
      </c>
      <c r="C57" s="2" t="s">
        <v>10</v>
      </c>
      <c r="D57" s="1" t="s">
        <v>12</v>
      </c>
      <c r="E57" s="1" t="s">
        <v>79</v>
      </c>
      <c r="F57" s="1">
        <v>21</v>
      </c>
      <c r="G57" s="7">
        <v>703333</v>
      </c>
    </row>
    <row r="58" spans="1:7" ht="15" customHeight="1" x14ac:dyDescent="0.25">
      <c r="A58">
        <v>57</v>
      </c>
      <c r="B58" s="3" t="s">
        <v>94</v>
      </c>
      <c r="C58" s="2" t="s">
        <v>10</v>
      </c>
      <c r="D58" s="1" t="s">
        <v>11</v>
      </c>
      <c r="E58" s="1" t="s">
        <v>79</v>
      </c>
      <c r="F58" s="1">
        <v>23</v>
      </c>
      <c r="G58" s="7">
        <v>692500</v>
      </c>
    </row>
    <row r="59" spans="1:7" ht="15" customHeight="1" x14ac:dyDescent="0.25">
      <c r="A59">
        <v>58</v>
      </c>
      <c r="B59" s="3" t="s">
        <v>95</v>
      </c>
      <c r="C59" s="2" t="s">
        <v>10</v>
      </c>
      <c r="D59" s="1" t="s">
        <v>12</v>
      </c>
      <c r="E59" s="1" t="s">
        <v>79</v>
      </c>
      <c r="F59" s="1">
        <v>22</v>
      </c>
      <c r="G59" s="7">
        <v>665000</v>
      </c>
    </row>
    <row r="60" spans="1:7" ht="15" customHeight="1" x14ac:dyDescent="0.25">
      <c r="A60">
        <v>59</v>
      </c>
      <c r="B60" s="3" t="s">
        <v>96</v>
      </c>
      <c r="C60" s="2" t="s">
        <v>10</v>
      </c>
      <c r="D60" s="1" t="s">
        <v>7</v>
      </c>
      <c r="E60" s="1" t="s">
        <v>79</v>
      </c>
      <c r="F60" s="1">
        <v>21</v>
      </c>
      <c r="G60" s="7">
        <v>663333</v>
      </c>
    </row>
    <row r="61" spans="1:7" ht="15" customHeight="1" x14ac:dyDescent="0.25">
      <c r="A61">
        <v>60</v>
      </c>
      <c r="B61" s="3" t="s">
        <v>97</v>
      </c>
      <c r="C61" s="2" t="s">
        <v>10</v>
      </c>
      <c r="D61" s="1" t="s">
        <v>84</v>
      </c>
      <c r="E61" s="1" t="s">
        <v>79</v>
      </c>
      <c r="F61" s="1">
        <v>23</v>
      </c>
      <c r="G61" s="7">
        <v>635000</v>
      </c>
    </row>
    <row r="62" spans="1:7" ht="15" customHeight="1" x14ac:dyDescent="0.25">
      <c r="A62">
        <v>61</v>
      </c>
      <c r="B62" s="3" t="s">
        <v>98</v>
      </c>
      <c r="C62" s="2" t="s">
        <v>10</v>
      </c>
      <c r="D62" s="1" t="s">
        <v>7</v>
      </c>
      <c r="E62" s="1" t="s">
        <v>79</v>
      </c>
      <c r="F62" s="1">
        <v>22</v>
      </c>
      <c r="G62" s="7">
        <v>621667</v>
      </c>
    </row>
    <row r="63" spans="1:7" ht="15" customHeight="1" x14ac:dyDescent="0.25">
      <c r="A63">
        <v>62</v>
      </c>
      <c r="B63" s="3" t="s">
        <v>99</v>
      </c>
      <c r="C63" s="2" t="s">
        <v>10</v>
      </c>
      <c r="D63" s="1" t="s">
        <v>12</v>
      </c>
      <c r="E63" s="1" t="s">
        <v>79</v>
      </c>
      <c r="F63" s="1">
        <v>23</v>
      </c>
      <c r="G63" s="7">
        <v>616667</v>
      </c>
    </row>
    <row r="64" spans="1:7" ht="15" customHeight="1" x14ac:dyDescent="0.25">
      <c r="A64">
        <v>63</v>
      </c>
      <c r="B64" s="3" t="s">
        <v>100</v>
      </c>
      <c r="C64" s="2"/>
      <c r="D64" s="1" t="s">
        <v>12</v>
      </c>
      <c r="E64" s="1" t="s">
        <v>79</v>
      </c>
      <c r="F64" s="1">
        <v>26</v>
      </c>
      <c r="G64" s="7">
        <v>612500</v>
      </c>
    </row>
    <row r="65" spans="1:7" ht="15" customHeight="1" x14ac:dyDescent="0.25">
      <c r="A65">
        <v>64</v>
      </c>
      <c r="B65" s="3" t="s">
        <v>101</v>
      </c>
      <c r="C65" s="2"/>
      <c r="D65" s="1" t="s">
        <v>7</v>
      </c>
      <c r="E65" s="1" t="s">
        <v>79</v>
      </c>
      <c r="F65" s="1">
        <v>28</v>
      </c>
      <c r="G65" s="7">
        <v>612500</v>
      </c>
    </row>
    <row r="66" spans="1:7" ht="15" customHeight="1" x14ac:dyDescent="0.25">
      <c r="A66">
        <v>65</v>
      </c>
      <c r="B66" s="3" t="s">
        <v>102</v>
      </c>
      <c r="C66" s="2"/>
      <c r="D66" s="1" t="s">
        <v>11</v>
      </c>
      <c r="E66" s="1" t="s">
        <v>79</v>
      </c>
      <c r="F66" s="1">
        <v>25</v>
      </c>
      <c r="G66" s="7">
        <v>587500</v>
      </c>
    </row>
    <row r="67" spans="1:7" ht="15" customHeight="1" x14ac:dyDescent="0.25">
      <c r="A67">
        <v>66</v>
      </c>
      <c r="B67" s="3" t="s">
        <v>103</v>
      </c>
      <c r="C67" s="2"/>
      <c r="D67" s="1" t="s">
        <v>12</v>
      </c>
      <c r="E67" s="1" t="s">
        <v>79</v>
      </c>
      <c r="F67" s="1">
        <v>23</v>
      </c>
      <c r="G67" s="7">
        <v>575000</v>
      </c>
    </row>
    <row r="68" spans="1:7" ht="15" customHeight="1" x14ac:dyDescent="0.25">
      <c r="A68">
        <v>67</v>
      </c>
      <c r="B68" s="3" t="s">
        <v>104</v>
      </c>
      <c r="C68" s="2"/>
      <c r="D68" s="1" t="s">
        <v>51</v>
      </c>
      <c r="E68" s="1" t="s">
        <v>79</v>
      </c>
      <c r="F68" s="1">
        <v>24</v>
      </c>
      <c r="G68" s="7">
        <v>575000</v>
      </c>
    </row>
    <row r="69" spans="1:7" ht="15" customHeight="1" x14ac:dyDescent="0.25">
      <c r="A69">
        <v>68</v>
      </c>
      <c r="B69" s="3" t="s">
        <v>105</v>
      </c>
      <c r="C69" s="2"/>
      <c r="D69" s="1" t="s">
        <v>84</v>
      </c>
      <c r="E69" s="1" t="s">
        <v>79</v>
      </c>
      <c r="F69" s="1">
        <v>31</v>
      </c>
      <c r="G69" s="7">
        <v>575000</v>
      </c>
    </row>
    <row r="70" spans="1:7" ht="15" customHeight="1" x14ac:dyDescent="0.25">
      <c r="A70">
        <v>69</v>
      </c>
      <c r="B70" s="3" t="s">
        <v>106</v>
      </c>
      <c r="C70" s="2"/>
      <c r="D70" s="1" t="s">
        <v>11</v>
      </c>
      <c r="E70" s="1" t="s">
        <v>79</v>
      </c>
      <c r="F70" s="1">
        <v>25</v>
      </c>
      <c r="G70" s="7">
        <v>575000</v>
      </c>
    </row>
    <row r="71" spans="1:7" ht="15" customHeight="1" x14ac:dyDescent="0.25">
      <c r="A71">
        <v>70</v>
      </c>
      <c r="B71" s="3" t="s">
        <v>107</v>
      </c>
      <c r="C71" s="2"/>
      <c r="D71" s="1" t="s">
        <v>58</v>
      </c>
      <c r="E71" s="1" t="s">
        <v>79</v>
      </c>
      <c r="F71" s="1">
        <v>22</v>
      </c>
      <c r="G71" s="7"/>
    </row>
    <row r="72" spans="1:7" ht="15" customHeight="1" x14ac:dyDescent="0.25">
      <c r="A72">
        <v>71</v>
      </c>
      <c r="B72" s="3" t="s">
        <v>108</v>
      </c>
      <c r="C72" s="2"/>
      <c r="D72" s="1" t="s">
        <v>63</v>
      </c>
      <c r="E72" s="1" t="s">
        <v>79</v>
      </c>
      <c r="F72" s="1">
        <v>23</v>
      </c>
      <c r="G72" s="7"/>
    </row>
    <row r="73" spans="1:7" ht="15" customHeight="1" x14ac:dyDescent="0.25">
      <c r="A73">
        <v>72</v>
      </c>
      <c r="B73" s="3" t="s">
        <v>109</v>
      </c>
      <c r="C73" s="2"/>
      <c r="D73" s="1" t="s">
        <v>12</v>
      </c>
      <c r="E73" s="1" t="s">
        <v>79</v>
      </c>
      <c r="F73" s="1">
        <v>21</v>
      </c>
      <c r="G73" s="7"/>
    </row>
    <row r="74" spans="1:7" ht="15" customHeight="1" x14ac:dyDescent="0.25">
      <c r="A74">
        <v>73</v>
      </c>
      <c r="B74" s="3" t="s">
        <v>110</v>
      </c>
      <c r="C74" s="2"/>
      <c r="D74" s="1" t="s">
        <v>7</v>
      </c>
      <c r="E74" s="1" t="s">
        <v>79</v>
      </c>
      <c r="F74" s="1">
        <v>18</v>
      </c>
      <c r="G74" s="7"/>
    </row>
    <row r="75" spans="1:7" ht="15" customHeight="1" x14ac:dyDescent="0.25">
      <c r="A75">
        <v>74</v>
      </c>
      <c r="B75" s="3" t="s">
        <v>111</v>
      </c>
      <c r="C75" s="2"/>
      <c r="D75" s="1" t="s">
        <v>7</v>
      </c>
      <c r="E75" s="1" t="s">
        <v>79</v>
      </c>
      <c r="F75" s="1">
        <v>19</v>
      </c>
      <c r="G75" s="7"/>
    </row>
  </sheetData>
  <autoFilter ref="A1:G75">
    <filterColumn colId="1" showButton="0"/>
    <sortState ref="A2:G75">
      <sortCondition ref="A1:A75"/>
    </sortState>
  </autoFilter>
  <conditionalFormatting sqref="A2:H75">
    <cfRule type="expression" dxfId="39" priority="1">
      <formula>$H2&gt;0</formula>
    </cfRule>
  </conditionalFormatting>
  <hyperlinks>
    <hyperlink ref="B2" r:id="rId1" display="https://www.capfriendly.com/players/henrik-zetterberg"/>
    <hyperlink ref="B3" r:id="rId2" display="https://www.capfriendly.com/players/frans-nielsen"/>
    <hyperlink ref="B4" r:id="rId3" display="https://www.capfriendly.com/players/gustav-nyquist"/>
    <hyperlink ref="B5" r:id="rId4" display="https://www.capfriendly.com/players/justin-abdelkader"/>
    <hyperlink ref="B6" r:id="rId5" display="https://www.capfriendly.com/players/darren-helm"/>
    <hyperlink ref="B7" r:id="rId6" display="https://www.capfriendly.com/players/tomas-tatar"/>
    <hyperlink ref="B8" r:id="rId7" display="https://www.capfriendly.com/players/riley-sheahan"/>
    <hyperlink ref="B9" r:id="rId8" display="https://www.capfriendly.com/players/drew-miller"/>
    <hyperlink ref="B10" r:id="rId9" display="https://www.capfriendly.com/players/dylan-larkin"/>
    <hyperlink ref="B11" r:id="rId10" display="https://www.capfriendly.com/players/anthony-mantha"/>
    <hyperlink ref="C11" r:id="rId11" location="results" display="https://www.capfriendly.com/waivers_calculator/anthony-mantha - results"/>
    <hyperlink ref="B12" r:id="rId12" display="https://www.capfriendly.com/players/andreas-athanasiou"/>
    <hyperlink ref="C12" r:id="rId13" location="results" display="https://www.capfriendly.com/waivers_calculator/andreas-athanasiou - results"/>
    <hyperlink ref="B13" r:id="rId14" display="https://www.capfriendly.com/players/luke-glendening"/>
    <hyperlink ref="B14" r:id="rId15" display="https://www.capfriendly.com/players/mike-green"/>
    <hyperlink ref="B15" r:id="rId16" display="https://www.capfriendly.com/players/danny-dekeyser1"/>
    <hyperlink ref="B16" r:id="rId17" display="https://www.capfriendly.com/players/niklas-kronwall"/>
    <hyperlink ref="B17" r:id="rId18" display="https://www.capfriendly.com/players/xavier-ouellet"/>
    <hyperlink ref="B18" r:id="rId19" display="https://www.capfriendly.com/players/ryan-sproul"/>
    <hyperlink ref="B19" r:id="rId20" display="https://www.capfriendly.com/players/nick-jensen1"/>
    <hyperlink ref="B20" r:id="rId21" display="https://www.capfriendly.com/players/jimmy-howard"/>
    <hyperlink ref="B21" r:id="rId22" display="https://www.capfriendly.com/players/petr-mrazek"/>
    <hyperlink ref="B22" r:id="rId23" display="https://www.capfriendly.com/players/alex-ovechkin"/>
    <hyperlink ref="B23" r:id="rId24" display="https://www.capfriendly.com/players/nicklas-backstrom"/>
    <hyperlink ref="B24" r:id="rId25" display="https://www.capfriendly.com/players/marcus-johansson"/>
    <hyperlink ref="B25" r:id="rId26" display="https://www.capfriendly.com/players/tj-oshie"/>
    <hyperlink ref="B26" r:id="rId27" display="https://www.capfriendly.com/players/lars-eller"/>
    <hyperlink ref="B27" r:id="rId28" display="https://www.capfriendly.com/players/justin-williams"/>
    <hyperlink ref="B28" r:id="rId29" display="https://www.capfriendly.com/players/evgeny-kuznetsov"/>
    <hyperlink ref="B29" r:id="rId30" display="https://www.capfriendly.com/players/daniel-winnik"/>
    <hyperlink ref="B30" r:id="rId31" display="https://www.capfriendly.com/players/tom-wilson"/>
    <hyperlink ref="B31" r:id="rId32" display="https://www.capfriendly.com/players/jay-beagle"/>
    <hyperlink ref="B32" r:id="rId33" display="https://www.capfriendly.com/players/andre-burakovsky"/>
    <hyperlink ref="B33" r:id="rId34" display="https://www.capfriendly.com/players/brett-connolly"/>
    <hyperlink ref="B34" r:id="rId35" display="https://www.capfriendly.com/players/paul-carey"/>
    <hyperlink ref="B35" r:id="rId36" display="https://www.capfriendly.com/players/matt-niskanen"/>
    <hyperlink ref="B36" r:id="rId37" display="https://www.capfriendly.com/players/brooks-orpik"/>
    <hyperlink ref="B37" r:id="rId38" display="https://www.capfriendly.com/players/john-carlson"/>
    <hyperlink ref="B38" r:id="rId39" display="https://www.capfriendly.com/players/karl-alzner"/>
    <hyperlink ref="B39" r:id="rId40" display="https://www.capfriendly.com/players/kevin-shattenkirk"/>
    <hyperlink ref="B40" r:id="rId41" display="https://www.capfriendly.com/players/dmitry-orlov"/>
    <hyperlink ref="B41" r:id="rId42" display="https://www.capfriendly.com/players/nate-schmidt"/>
    <hyperlink ref="B42" r:id="rId43" display="https://www.capfriendly.com/players/taylor-chorney"/>
    <hyperlink ref="B43" r:id="rId44" display="https://www.capfriendly.com/players/braden-holtby"/>
    <hyperlink ref="B44" r:id="rId45" display="https://www.capfriendly.com/players/philipp-grubauer"/>
    <hyperlink ref="B45" r:id="rId46" display="https://www.capfriendly.com/players/tom-gilbert"/>
    <hyperlink ref="B46" r:id="rId47" display="https://www.capfriendly.com/players/lucas-johansen"/>
    <hyperlink ref="B47" r:id="rId48" display="https://www.capfriendly.com/players/colby-williams"/>
    <hyperlink ref="B48" r:id="rId49" display="https://www.capfriendly.com/players/jakub-vrana"/>
    <hyperlink ref="C48" r:id="rId50" location="results" display="https://www.capfriendly.com/waivers_calculator/jakub-vrana - results"/>
    <hyperlink ref="B49" r:id="rId51" display="https://www.capfriendly.com/players/chandler-stephenson"/>
    <hyperlink ref="C49" r:id="rId52" location="results" display="https://www.capfriendly.com/waivers_calculator/chandler-stephenson - results"/>
    <hyperlink ref="B50" r:id="rId53" display="https://www.capfriendly.com/players/connor-hobbs"/>
    <hyperlink ref="C50" r:id="rId54" location="results" display="https://www.capfriendly.com/waivers_calculator/connor-hobbs - results"/>
    <hyperlink ref="B51" r:id="rId55" display="https://www.capfriendly.com/players/jonas-siegenthaler"/>
    <hyperlink ref="C51" r:id="rId56" location="results" display="https://www.capfriendly.com/waivers_calculator/jonas-siegenthaler - results"/>
    <hyperlink ref="B52" r:id="rId57" display="https://www.capfriendly.com/players/vitek-vanecek"/>
    <hyperlink ref="C52" r:id="rId58" location="results" display="https://www.capfriendly.com/waivers_calculator/vitek-vanecek - results"/>
    <hyperlink ref="B53" r:id="rId59" display="https://www.capfriendly.com/players/christian-djoos"/>
    <hyperlink ref="C53" r:id="rId60" location="results" display="https://www.capfriendly.com/waivers_calculator/christian-djoos - results"/>
    <hyperlink ref="B54" r:id="rId61" display="https://www.capfriendly.com/players/pheonix-copley"/>
    <hyperlink ref="B55" r:id="rId62" display="https://www.capfriendly.com/players/adam-carlson"/>
    <hyperlink ref="C55" r:id="rId63" location="results" display="https://www.capfriendly.com/waivers_calculator/adam-carlson - results"/>
    <hyperlink ref="B56" r:id="rId64" display="https://www.capfriendly.com/players/travis-boyd"/>
    <hyperlink ref="C56" r:id="rId65" location="results" display="https://www.capfriendly.com/waivers_calculator/travis-boyd - results"/>
    <hyperlink ref="B57" r:id="rId66" display="https://www.capfriendly.com/players/madison-bowey"/>
    <hyperlink ref="C57" r:id="rId67" location="results" display="https://www.capfriendly.com/waivers_calculator/madison-bowey - results"/>
    <hyperlink ref="B58" r:id="rId68" display="https://www.capfriendly.com/players/riley-barber"/>
    <hyperlink ref="C58" r:id="rId69" location="results" display="https://www.capfriendly.com/waivers_calculator/riley-barber - results"/>
    <hyperlink ref="B59" r:id="rId70" display="https://www.capfriendly.com/players/tyler-lewington"/>
    <hyperlink ref="C59" r:id="rId71" location="results" display="https://www.capfriendly.com/waivers_calculator/tyler-lewington - results"/>
    <hyperlink ref="B60" r:id="rId72" display="https://www.capfriendly.com/players/tim-mcgauley"/>
    <hyperlink ref="C60" r:id="rId73" location="results" display="https://www.capfriendly.com/waivers_calculator/tim-mcgauley - results"/>
    <hyperlink ref="B61" r:id="rId74" display="https://www.capfriendly.com/players/nathan-walker"/>
    <hyperlink ref="C61" r:id="rId75" location="results" display="https://www.capfriendly.com/waivers_calculator/nathan-walker - results"/>
    <hyperlink ref="B62" r:id="rId76" display="https://www.capfriendly.com/players/liam-obrien1"/>
    <hyperlink ref="C62" r:id="rId77" location="results" display="https://www.capfriendly.com/waivers_calculator/liam-obrien1 - results"/>
    <hyperlink ref="B63" r:id="rId78" display="https://www.capfriendly.com/players/cody-corbett"/>
    <hyperlink ref="C63" r:id="rId79" location="results" display="https://www.capfriendly.com/waivers_calculator/cody-corbett - results"/>
    <hyperlink ref="B64" r:id="rId80" display="https://www.capfriendly.com/players/aaron-ness"/>
    <hyperlink ref="B65" r:id="rId81" display="https://www.capfriendly.com/players/zach-sill"/>
    <hyperlink ref="B66" r:id="rId82" display="https://www.capfriendly.com/players/garrett-mitchell"/>
    <hyperlink ref="B67" r:id="rId83" display="https://www.capfriendly.com/players/darren-dietz"/>
    <hyperlink ref="B68" r:id="rId84" display="https://www.capfriendly.com/players/christian-thomas"/>
    <hyperlink ref="B69" r:id="rId85" display="https://www.capfriendly.com/players/chris-bourque"/>
    <hyperlink ref="B70" r:id="rId86" display="https://www.capfriendly.com/players/stanislav-galiev"/>
    <hyperlink ref="B71" r:id="rId87" display="https://www.capfriendly.com/players/mason-mitchell"/>
    <hyperlink ref="B72" r:id="rId88" display="https://www.capfriendly.com/players/hampus-gustafsson"/>
    <hyperlink ref="B73" r:id="rId89" display="https://www.capfriendly.com/players/kris-bindulis"/>
    <hyperlink ref="B74" r:id="rId90" display="https://www.capfriendly.com/players/garrett-pilon"/>
    <hyperlink ref="B75" r:id="rId91" display="https://www.capfriendly.com/players/beck-malenstyn"/>
  </hyperlinks>
  <pageMargins left="0.7" right="0.7" top="0.75" bottom="0.75" header="0.3" footer="0.3"/>
  <pageSetup orientation="portrait" r:id="rId92"/>
  <drawing r:id="rId9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workbookViewId="0">
      <selection activeCell="K21" sqref="K21"/>
    </sheetView>
  </sheetViews>
  <sheetFormatPr baseColWidth="10" defaultRowHeight="15" x14ac:dyDescent="0.25"/>
  <cols>
    <col min="11" max="11" width="13.85546875" bestFit="1" customWidth="1"/>
  </cols>
  <sheetData>
    <row r="1" spans="1:11" x14ac:dyDescent="0.25">
      <c r="A1" s="10" t="s">
        <v>116</v>
      </c>
      <c r="B1" s="10" t="s">
        <v>16</v>
      </c>
      <c r="C1" s="10"/>
      <c r="D1" s="10" t="s">
        <v>1</v>
      </c>
      <c r="E1" s="10" t="s">
        <v>2</v>
      </c>
      <c r="F1" s="10" t="s">
        <v>3</v>
      </c>
      <c r="G1" s="10" t="s">
        <v>4</v>
      </c>
    </row>
    <row r="3" spans="1:11" x14ac:dyDescent="0.25">
      <c r="J3" s="4" t="s">
        <v>19</v>
      </c>
      <c r="K3" s="4">
        <f>COUNTIF($D$2:$D$25,"L*")</f>
        <v>0</v>
      </c>
    </row>
    <row r="4" spans="1:11" x14ac:dyDescent="0.25">
      <c r="J4" s="4" t="s">
        <v>17</v>
      </c>
      <c r="K4" s="4">
        <f>COUNTIF($D$2:$D$25,"C*")</f>
        <v>0</v>
      </c>
    </row>
    <row r="5" spans="1:11" x14ac:dyDescent="0.25">
      <c r="J5" s="4" t="s">
        <v>18</v>
      </c>
      <c r="K5" s="4">
        <f>COUNTIF($D$2:$D$25,"R*")</f>
        <v>0</v>
      </c>
    </row>
    <row r="6" spans="1:11" x14ac:dyDescent="0.25">
      <c r="J6" s="4" t="s">
        <v>20</v>
      </c>
      <c r="K6" s="4">
        <f>COUNTIF($D$2:$D$25,"D*")</f>
        <v>0</v>
      </c>
    </row>
    <row r="7" spans="1:11" x14ac:dyDescent="0.25">
      <c r="J7" s="4" t="s">
        <v>21</v>
      </c>
      <c r="K7" s="4">
        <f>COUNTIF($D$2:$D$25,"G*")</f>
        <v>0</v>
      </c>
    </row>
    <row r="8" spans="1:11" x14ac:dyDescent="0.25">
      <c r="J8" s="4" t="s">
        <v>22</v>
      </c>
      <c r="K8" s="4"/>
    </row>
    <row r="9" spans="1:11" x14ac:dyDescent="0.25">
      <c r="J9" s="11"/>
      <c r="K9" s="11"/>
    </row>
    <row r="10" spans="1:11" x14ac:dyDescent="0.25">
      <c r="J10" s="4" t="s">
        <v>23</v>
      </c>
      <c r="K10" s="13">
        <f>SUM(G2:G25)</f>
        <v>0</v>
      </c>
    </row>
    <row r="11" spans="1:11" x14ac:dyDescent="0.25">
      <c r="J11" s="4" t="s">
        <v>49</v>
      </c>
      <c r="K11" s="13">
        <v>65000000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1"/>
  <sheetViews>
    <sheetView workbookViewId="0">
      <selection activeCell="K17" sqref="K17"/>
    </sheetView>
  </sheetViews>
  <sheetFormatPr baseColWidth="10" defaultRowHeight="15" x14ac:dyDescent="0.25"/>
  <cols>
    <col min="2" max="2" width="18.28515625" bestFit="1" customWidth="1"/>
    <col min="6" max="6" width="14.42578125" bestFit="1" customWidth="1"/>
    <col min="7" max="7" width="12.28515625" bestFit="1" customWidth="1"/>
    <col min="10" max="10" width="14.5703125" bestFit="1" customWidth="1"/>
    <col min="11" max="11" width="13.85546875" bestFit="1" customWidth="1"/>
  </cols>
  <sheetData>
    <row r="1" spans="1:11" x14ac:dyDescent="0.25">
      <c r="A1" s="10" t="s">
        <v>116</v>
      </c>
      <c r="B1" s="10" t="s">
        <v>16</v>
      </c>
      <c r="C1" s="10"/>
      <c r="D1" s="10" t="s">
        <v>1</v>
      </c>
      <c r="E1" s="10" t="s">
        <v>2</v>
      </c>
      <c r="F1" s="10" t="s">
        <v>3</v>
      </c>
      <c r="G1" s="10" t="s">
        <v>4</v>
      </c>
      <c r="H1" s="8"/>
    </row>
    <row r="2" spans="1:11" ht="15" customHeight="1" x14ac:dyDescent="0.25">
      <c r="A2">
        <v>3</v>
      </c>
      <c r="B2" s="3" t="s">
        <v>26</v>
      </c>
      <c r="C2" s="2"/>
      <c r="D2" s="1" t="s">
        <v>45</v>
      </c>
      <c r="E2" s="1" t="s">
        <v>5</v>
      </c>
      <c r="F2" s="1">
        <v>27</v>
      </c>
      <c r="G2" s="7">
        <v>4750000</v>
      </c>
      <c r="H2" t="s">
        <v>112</v>
      </c>
    </row>
    <row r="3" spans="1:11" ht="15" customHeight="1" x14ac:dyDescent="0.25">
      <c r="A3">
        <v>8</v>
      </c>
      <c r="B3" s="3" t="s">
        <v>31</v>
      </c>
      <c r="C3" s="2"/>
      <c r="D3" s="1" t="s">
        <v>46</v>
      </c>
      <c r="E3" s="1" t="s">
        <v>5</v>
      </c>
      <c r="F3" s="1">
        <v>33</v>
      </c>
      <c r="G3" s="7">
        <v>1025000</v>
      </c>
      <c r="H3" t="s">
        <v>112</v>
      </c>
      <c r="J3" s="4" t="s">
        <v>19</v>
      </c>
      <c r="K3" s="4">
        <f>COUNTIF($D$2:$D$25,"L*")</f>
        <v>1</v>
      </c>
    </row>
    <row r="4" spans="1:11" ht="15" customHeight="1" x14ac:dyDescent="0.25">
      <c r="A4">
        <v>10</v>
      </c>
      <c r="B4" s="3" t="s">
        <v>33</v>
      </c>
      <c r="C4" s="2" t="s">
        <v>10</v>
      </c>
      <c r="D4" s="1" t="s">
        <v>11</v>
      </c>
      <c r="E4" s="1" t="s">
        <v>5</v>
      </c>
      <c r="F4" s="1">
        <v>22</v>
      </c>
      <c r="G4" s="7">
        <v>863333</v>
      </c>
      <c r="H4" s="1" t="s">
        <v>115</v>
      </c>
      <c r="J4" s="4" t="s">
        <v>17</v>
      </c>
      <c r="K4" s="4">
        <f>COUNTIF($D$2:$D$25,"C*")</f>
        <v>0</v>
      </c>
    </row>
    <row r="5" spans="1:11" x14ac:dyDescent="0.25">
      <c r="J5" s="4" t="s">
        <v>18</v>
      </c>
      <c r="K5" s="4">
        <f>COUNTIF($D$2:$D$25,"R*")</f>
        <v>2</v>
      </c>
    </row>
    <row r="6" spans="1:11" x14ac:dyDescent="0.25">
      <c r="F6" s="6"/>
      <c r="J6" s="4" t="s">
        <v>20</v>
      </c>
      <c r="K6" s="4">
        <f>COUNTIF($D$2:$D$25,"D*")</f>
        <v>0</v>
      </c>
    </row>
    <row r="7" spans="1:11" x14ac:dyDescent="0.25">
      <c r="F7" s="6"/>
      <c r="J7" s="4" t="s">
        <v>21</v>
      </c>
      <c r="K7" s="4">
        <f>COUNTIF($D$2:$D$25,"G*")</f>
        <v>0</v>
      </c>
    </row>
    <row r="8" spans="1:11" x14ac:dyDescent="0.25">
      <c r="F8" s="6"/>
      <c r="J8" s="4" t="s">
        <v>22</v>
      </c>
      <c r="K8" s="4"/>
    </row>
    <row r="9" spans="1:11" x14ac:dyDescent="0.25">
      <c r="F9" s="6"/>
      <c r="J9" s="12"/>
      <c r="K9" s="12"/>
    </row>
    <row r="10" spans="1:11" x14ac:dyDescent="0.25">
      <c r="F10" s="6"/>
      <c r="J10" s="4" t="s">
        <v>23</v>
      </c>
      <c r="K10" s="13">
        <f>SUM(G2:G25)</f>
        <v>6638333</v>
      </c>
    </row>
    <row r="11" spans="1:11" x14ac:dyDescent="0.25">
      <c r="B11" t="str">
        <f>IF($A11="","",(INDEX(Feuil1!$A$2:$G$50,MATCH(SP!$A11,Feuil1!$A$2:$A$50,0),2)))</f>
        <v/>
      </c>
      <c r="C11" t="str">
        <f>IF($A11="","",(INDEX(Feuil1!$A$2:$G$50,MATCH(SP!$A11,Feuil1!$A$2:$A$50,0),4)))</f>
        <v/>
      </c>
      <c r="D11" t="str">
        <f>IF($A11="","",(INDEX(Feuil1!$A$2:$G$50,MATCH(SP!$A11,Feuil1!$A$2:$A$50,0),5)))</f>
        <v/>
      </c>
      <c r="E11" t="str">
        <f>IF($A11="","",(INDEX(Feuil1!$A$2:$G$50,MATCH(SP!$A11,Feuil1!$A$2:$A$50,0),6)))</f>
        <v/>
      </c>
      <c r="F11" s="6" t="str">
        <f>IF($A11="","",(INDEX(Feuil1!$A$2:$G$50,MATCH(SP!$A11,Feuil1!$A$2:$A$50,0),7)))</f>
        <v/>
      </c>
      <c r="J11" s="4" t="s">
        <v>49</v>
      </c>
      <c r="K11" s="13">
        <v>65000000</v>
      </c>
    </row>
    <row r="12" spans="1:11" x14ac:dyDescent="0.25">
      <c r="B12" t="str">
        <f>IF($A12="","",(INDEX(Feuil1!$A$2:$G$50,MATCH(SP!$A12,Feuil1!$A$2:$A$50,0),2)))</f>
        <v/>
      </c>
      <c r="C12" t="str">
        <f>IF($A12="","",(INDEX(Feuil1!$A$2:$G$50,MATCH(SP!$A12,Feuil1!$A$2:$A$50,0),4)))</f>
        <v/>
      </c>
      <c r="D12" t="str">
        <f>IF($A12="","",(INDEX(Feuil1!$A$2:$G$50,MATCH(SP!$A12,Feuil1!$A$2:$A$50,0),5)))</f>
        <v/>
      </c>
      <c r="E12" t="str">
        <f>IF($A12="","",(INDEX(Feuil1!$A$2:$G$50,MATCH(SP!$A12,Feuil1!$A$2:$A$50,0),6)))</f>
        <v/>
      </c>
      <c r="F12" s="6" t="str">
        <f>IF($A12="","",(INDEX(Feuil1!$A$2:$G$50,MATCH(SP!$A12,Feuil1!$A$2:$A$50,0),7)))</f>
        <v/>
      </c>
    </row>
    <row r="13" spans="1:11" x14ac:dyDescent="0.25">
      <c r="B13" t="str">
        <f>IF($A13="","",(INDEX(Feuil1!$A$2:$G$50,MATCH(SP!$A13,Feuil1!$A$2:$A$50,0),2)))</f>
        <v/>
      </c>
      <c r="C13" t="str">
        <f>IF($A13="","",(INDEX(Feuil1!$A$2:$G$50,MATCH(SP!$A13,Feuil1!$A$2:$A$50,0),4)))</f>
        <v/>
      </c>
      <c r="D13" t="str">
        <f>IF($A13="","",(INDEX(Feuil1!$A$2:$G$50,MATCH(SP!$A13,Feuil1!$A$2:$A$50,0),5)))</f>
        <v/>
      </c>
      <c r="E13" t="str">
        <f>IF($A13="","",(INDEX(Feuil1!$A$2:$G$50,MATCH(SP!$A13,Feuil1!$A$2:$A$50,0),6)))</f>
        <v/>
      </c>
      <c r="F13" s="6" t="str">
        <f>IF($A13="","",(INDEX(Feuil1!$A$2:$G$50,MATCH(SP!$A13,Feuil1!$A$2:$A$50,0),7)))</f>
        <v/>
      </c>
    </row>
    <row r="14" spans="1:11" x14ac:dyDescent="0.25">
      <c r="B14" t="str">
        <f>IF($A14="","",(INDEX(Feuil1!$A$2:$G$50,MATCH(SP!$A14,Feuil1!$A$2:$A$50,0),2)))</f>
        <v/>
      </c>
      <c r="C14" t="str">
        <f>IF($A14="","",(INDEX(Feuil1!$A$2:$G$50,MATCH(SP!$A14,Feuil1!$A$2:$A$50,0),4)))</f>
        <v/>
      </c>
      <c r="D14" t="str">
        <f>IF($A14="","",(INDEX(Feuil1!$A$2:$G$50,MATCH(SP!$A14,Feuil1!$A$2:$A$50,0),5)))</f>
        <v/>
      </c>
      <c r="E14" t="str">
        <f>IF($A14="","",(INDEX(Feuil1!$A$2:$G$50,MATCH(SP!$A14,Feuil1!$A$2:$A$50,0),6)))</f>
        <v/>
      </c>
      <c r="F14" s="6" t="str">
        <f>IF($A14="","",(INDEX(Feuil1!$A$2:$G$50,MATCH(SP!$A14,Feuil1!$A$2:$A$50,0),7)))</f>
        <v/>
      </c>
    </row>
    <row r="15" spans="1:11" x14ac:dyDescent="0.25">
      <c r="B15" t="str">
        <f>IF($A15="","",(INDEX(Feuil1!$A$2:$G$50,MATCH(SP!$A15,Feuil1!$A$2:$A$50,0),2)))</f>
        <v/>
      </c>
      <c r="C15" t="str">
        <f>IF($A15="","",(INDEX(Feuil1!$A$2:$G$50,MATCH(SP!$A15,Feuil1!$A$2:$A$50,0),4)))</f>
        <v/>
      </c>
      <c r="D15" t="str">
        <f>IF($A15="","",(INDEX(Feuil1!$A$2:$G$50,MATCH(SP!$A15,Feuil1!$A$2:$A$50,0),5)))</f>
        <v/>
      </c>
      <c r="E15" t="str">
        <f>IF($A15="","",(INDEX(Feuil1!$A$2:$G$50,MATCH(SP!$A15,Feuil1!$A$2:$A$50,0),6)))</f>
        <v/>
      </c>
      <c r="F15" s="6" t="str">
        <f>IF($A15="","",(INDEX(Feuil1!$A$2:$G$50,MATCH(SP!$A15,Feuil1!$A$2:$A$50,0),7)))</f>
        <v/>
      </c>
    </row>
    <row r="16" spans="1:11" x14ac:dyDescent="0.25">
      <c r="B16" t="str">
        <f>IF($A16="","",(INDEX(Feuil1!$A$2:$G$50,MATCH(SP!$A16,Feuil1!$A$2:$A$50,0),2)))</f>
        <v/>
      </c>
      <c r="C16" t="str">
        <f>IF($A16="","",(INDEX(Feuil1!$A$2:$G$50,MATCH(SP!$A16,Feuil1!$A$2:$A$50,0),4)))</f>
        <v/>
      </c>
      <c r="D16" t="str">
        <f>IF($A16="","",(INDEX(Feuil1!$A$2:$G$50,MATCH(SP!$A16,Feuil1!$A$2:$A$50,0),5)))</f>
        <v/>
      </c>
      <c r="E16" t="str">
        <f>IF($A16="","",(INDEX(Feuil1!$A$2:$G$50,MATCH(SP!$A16,Feuil1!$A$2:$A$50,0),6)))</f>
        <v/>
      </c>
      <c r="F16" s="6" t="str">
        <f>IF($A16="","",(INDEX(Feuil1!$A$2:$G$50,MATCH(SP!$A16,Feuil1!$A$2:$A$50,0),7)))</f>
        <v/>
      </c>
    </row>
    <row r="17" spans="2:6" x14ac:dyDescent="0.25">
      <c r="B17" t="str">
        <f>IF($A17="","",(INDEX(Feuil1!$A$2:$G$50,MATCH(SP!$A17,Feuil1!$A$2:$A$50,0),2)))</f>
        <v/>
      </c>
      <c r="C17" t="str">
        <f>IF($A17="","",(INDEX(Feuil1!$A$2:$G$50,MATCH(SP!$A17,Feuil1!$A$2:$A$50,0),4)))</f>
        <v/>
      </c>
      <c r="D17" t="str">
        <f>IF($A17="","",(INDEX(Feuil1!$A$2:$G$50,MATCH(SP!$A17,Feuil1!$A$2:$A$50,0),5)))</f>
        <v/>
      </c>
      <c r="E17" t="str">
        <f>IF($A17="","",(INDEX(Feuil1!$A$2:$G$50,MATCH(SP!$A17,Feuil1!$A$2:$A$50,0),6)))</f>
        <v/>
      </c>
      <c r="F17" s="6" t="str">
        <f>IF($A17="","",(INDEX(Feuil1!$A$2:$G$50,MATCH(SP!$A17,Feuil1!$A$2:$A$50,0),7)))</f>
        <v/>
      </c>
    </row>
    <row r="18" spans="2:6" x14ac:dyDescent="0.25">
      <c r="B18" t="str">
        <f>IF($A18="","",(INDEX(Feuil1!$A$2:$G$50,MATCH(SP!$A18,Feuil1!$A$2:$A$50,0),2)))</f>
        <v/>
      </c>
      <c r="C18" t="str">
        <f>IF($A18="","",(INDEX(Feuil1!$A$2:$G$50,MATCH(SP!$A18,Feuil1!$A$2:$A$50,0),4)))</f>
        <v/>
      </c>
      <c r="D18" t="str">
        <f>IF($A18="","",(INDEX(Feuil1!$A$2:$G$50,MATCH(SP!$A18,Feuil1!$A$2:$A$50,0),5)))</f>
        <v/>
      </c>
      <c r="E18" t="str">
        <f>IF($A18="","",(INDEX(Feuil1!$A$2:$G$50,MATCH(SP!$A18,Feuil1!$A$2:$A$50,0),6)))</f>
        <v/>
      </c>
      <c r="F18" s="6" t="str">
        <f>IF($A18="","",(INDEX(Feuil1!$A$2:$G$50,MATCH(SP!$A18,Feuil1!$A$2:$A$50,0),7)))</f>
        <v/>
      </c>
    </row>
    <row r="19" spans="2:6" x14ac:dyDescent="0.25">
      <c r="B19" t="str">
        <f>IF($A19="","",(INDEX(Feuil1!$A$2:$G$50,MATCH(SP!$A19,Feuil1!$A$2:$A$50,0),2)))</f>
        <v/>
      </c>
      <c r="C19" t="str">
        <f>IF($A19="","",(INDEX(Feuil1!$A$2:$G$50,MATCH(SP!$A19,Feuil1!$A$2:$A$50,0),4)))</f>
        <v/>
      </c>
      <c r="D19" t="str">
        <f>IF($A19="","",(INDEX(Feuil1!$A$2:$G$50,MATCH(SP!$A19,Feuil1!$A$2:$A$50,0),5)))</f>
        <v/>
      </c>
      <c r="E19" t="str">
        <f>IF($A19="","",(INDEX(Feuil1!$A$2:$G$50,MATCH(SP!$A19,Feuil1!$A$2:$A$50,0),6)))</f>
        <v/>
      </c>
      <c r="F19" s="6" t="str">
        <f>IF($A19="","",(INDEX(Feuil1!$A$2:$G$50,MATCH(SP!$A19,Feuil1!$A$2:$A$50,0),7)))</f>
        <v/>
      </c>
    </row>
    <row r="20" spans="2:6" x14ac:dyDescent="0.25">
      <c r="B20" t="str">
        <f>IF($A20="","",(INDEX(Feuil1!$A$2:$G$50,MATCH(SP!$A20,Feuil1!$A$2:$A$50,0),2)))</f>
        <v/>
      </c>
      <c r="C20" t="str">
        <f>IF($A20="","",(INDEX(Feuil1!$A$2:$G$50,MATCH(SP!$A20,Feuil1!$A$2:$A$50,0),4)))</f>
        <v/>
      </c>
      <c r="D20" t="str">
        <f>IF($A20="","",(INDEX(Feuil1!$A$2:$G$50,MATCH(SP!$A20,Feuil1!$A$2:$A$50,0),5)))</f>
        <v/>
      </c>
      <c r="E20" t="str">
        <f>IF($A20="","",(INDEX(Feuil1!$A$2:$G$50,MATCH(SP!$A20,Feuil1!$A$2:$A$50,0),6)))</f>
        <v/>
      </c>
      <c r="F20" s="6" t="str">
        <f>IF($A20="","",(INDEX(Feuil1!$A$2:$G$50,MATCH(SP!$A20,Feuil1!$A$2:$A$50,0),7)))</f>
        <v/>
      </c>
    </row>
    <row r="21" spans="2:6" x14ac:dyDescent="0.25">
      <c r="B21" t="str">
        <f>IF($A21="","",(INDEX(Feuil1!$A$2:$G$50,MATCH(SP!$A21,Feuil1!$A$2:$A$50,0),2)))</f>
        <v/>
      </c>
      <c r="C21" t="str">
        <f>IF($A21="","",(INDEX(Feuil1!$A$2:$G$50,MATCH(SP!$A21,Feuil1!$A$2:$A$50,0),4)))</f>
        <v/>
      </c>
      <c r="D21" t="str">
        <f>IF($A21="","",(INDEX(Feuil1!$A$2:$G$50,MATCH(SP!$A21,Feuil1!$A$2:$A$50,0),5)))</f>
        <v/>
      </c>
      <c r="E21" t="str">
        <f>IF($A21="","",(INDEX(Feuil1!$A$2:$G$50,MATCH(SP!$A21,Feuil1!$A$2:$A$50,0),6)))</f>
        <v/>
      </c>
      <c r="F21" s="6" t="str">
        <f>IF($A21="","",(INDEX(Feuil1!$A$2:$G$50,MATCH(SP!$A21,Feuil1!$A$2:$A$50,0),7)))</f>
        <v/>
      </c>
    </row>
  </sheetData>
  <conditionalFormatting sqref="A2:H2">
    <cfRule type="expression" dxfId="38" priority="3">
      <formula>$H2&gt;0</formula>
    </cfRule>
  </conditionalFormatting>
  <conditionalFormatting sqref="A3:H3">
    <cfRule type="expression" dxfId="37" priority="2">
      <formula>$H3&gt;0</formula>
    </cfRule>
  </conditionalFormatting>
  <conditionalFormatting sqref="A4:H4">
    <cfRule type="expression" dxfId="36" priority="1">
      <formula>$H4&gt;0</formula>
    </cfRule>
  </conditionalFormatting>
  <hyperlinks>
    <hyperlink ref="B2" r:id="rId1" display="https://www.capfriendly.com/players/gustav-nyquist"/>
    <hyperlink ref="B3" r:id="rId2" display="https://www.capfriendly.com/players/drew-miller"/>
    <hyperlink ref="B4" r:id="rId3" display="https://www.capfriendly.com/players/anthony-mantha"/>
    <hyperlink ref="C4" r:id="rId4" location="results" display="https://www.capfriendly.com/waivers_calculator/anthony-mantha - results"/>
  </hyperlinks>
  <pageMargins left="0.7" right="0.7" top="0.75" bottom="0.75" header="0.3" footer="0.3"/>
  <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0"/>
  <sheetViews>
    <sheetView tabSelected="1" workbookViewId="0">
      <selection activeCell="G16" sqref="G16"/>
    </sheetView>
  </sheetViews>
  <sheetFormatPr baseColWidth="10" defaultRowHeight="15" x14ac:dyDescent="0.25"/>
  <cols>
    <col min="1" max="1" width="10.85546875" customWidth="1"/>
    <col min="2" max="2" width="14.85546875" bestFit="1" customWidth="1"/>
    <col min="6" max="6" width="14.42578125" bestFit="1" customWidth="1"/>
    <col min="10" max="11" width="14.5703125" bestFit="1" customWidth="1"/>
  </cols>
  <sheetData>
    <row r="1" spans="1:11" x14ac:dyDescent="0.25">
      <c r="A1" s="10" t="s">
        <v>116</v>
      </c>
      <c r="B1" s="10" t="s">
        <v>16</v>
      </c>
      <c r="C1" s="10"/>
      <c r="D1" s="10" t="s">
        <v>1</v>
      </c>
      <c r="E1" s="10" t="s">
        <v>2</v>
      </c>
      <c r="F1" s="10" t="s">
        <v>3</v>
      </c>
      <c r="G1" s="9" t="s">
        <v>4</v>
      </c>
    </row>
    <row r="2" spans="1:11" x14ac:dyDescent="0.25">
      <c r="F2" s="6"/>
    </row>
    <row r="3" spans="1:11" x14ac:dyDescent="0.25">
      <c r="B3" t="str">
        <f>IF($A3="","",(INDEX(Feuil1!$A$2:$G$50,MATCH(PC!$A3,Feuil1!$A$2:$A$50,0),2)))</f>
        <v/>
      </c>
      <c r="C3" t="str">
        <f>IF($A3="","",(INDEX(Feuil1!$A$2:$G$50,MATCH(PC!$A3,Feuil1!$A$2:$A$50,0),4)))</f>
        <v/>
      </c>
      <c r="D3" t="str">
        <f>IF($A3="","",(INDEX(Feuil1!$A$2:$G$50,MATCH(PC!$A3,Feuil1!$A$2:$A$50,0),5)))</f>
        <v/>
      </c>
      <c r="E3" t="str">
        <f>IF($A3="","",(INDEX(Feuil1!$A$2:$G$50,MATCH(PC!$A3,Feuil1!$A$2:$A$50,0),6)))</f>
        <v/>
      </c>
      <c r="F3" s="6" t="str">
        <f>IF($A3="","",(INDEX(Feuil1!$A$2:$G$50,MATCH(PC!$A3,Feuil1!$A$2:$A$50,0),7)))</f>
        <v/>
      </c>
      <c r="J3" s="4" t="s">
        <v>19</v>
      </c>
      <c r="K3" s="5">
        <f>COUNTIF($D$2:$D$25,"L*")</f>
        <v>0</v>
      </c>
    </row>
    <row r="4" spans="1:11" x14ac:dyDescent="0.25">
      <c r="B4" t="str">
        <f>IF($A4="","",(INDEX(Feuil1!$A$2:$G$50,MATCH(PC!$A4,Feuil1!$A$2:$A$50,0),2)))</f>
        <v/>
      </c>
      <c r="C4" t="str">
        <f>IF($A4="","",(INDEX(Feuil1!$A$2:$G$50,MATCH(PC!$A4,Feuil1!$A$2:$A$50,0),4)))</f>
        <v/>
      </c>
      <c r="D4" t="str">
        <f>IF($A4="","",(INDEX(Feuil1!$A$2:$G$50,MATCH(PC!$A4,Feuil1!$A$2:$A$50,0),5)))</f>
        <v/>
      </c>
      <c r="E4" t="str">
        <f>IF($A4="","",(INDEX(Feuil1!$A$2:$G$50,MATCH(PC!$A4,Feuil1!$A$2:$A$50,0),6)))</f>
        <v/>
      </c>
      <c r="F4" s="6" t="str">
        <f>IF($A4="","",(INDEX(Feuil1!$A$2:$G$50,MATCH(PC!$A4,Feuil1!$A$2:$A$50,0),7)))</f>
        <v/>
      </c>
      <c r="J4" s="4" t="s">
        <v>17</v>
      </c>
      <c r="K4" s="5">
        <f>COUNTIF($D$2:$D$25,"C*")</f>
        <v>0</v>
      </c>
    </row>
    <row r="5" spans="1:11" x14ac:dyDescent="0.25">
      <c r="B5" t="str">
        <f>IF($A5="","",(INDEX(Feuil1!$A$2:$G$50,MATCH(PC!$A5,Feuil1!$A$2:$A$50,0),2)))</f>
        <v/>
      </c>
      <c r="C5" t="str">
        <f>IF($A5="","",(INDEX(Feuil1!$A$2:$G$50,MATCH(PC!$A5,Feuil1!$A$2:$A$50,0),4)))</f>
        <v/>
      </c>
      <c r="D5" t="str">
        <f>IF($A5="","",(INDEX(Feuil1!$A$2:$G$50,MATCH(PC!$A5,Feuil1!$A$2:$A$50,0),5)))</f>
        <v/>
      </c>
      <c r="E5" t="str">
        <f>IF($A5="","",(INDEX(Feuil1!$A$2:$G$50,MATCH(PC!$A5,Feuil1!$A$2:$A$50,0),6)))</f>
        <v/>
      </c>
      <c r="F5" s="6" t="str">
        <f>IF($A5="","",(INDEX(Feuil1!$A$2:$G$50,MATCH(PC!$A5,Feuil1!$A$2:$A$50,0),7)))</f>
        <v/>
      </c>
      <c r="J5" s="4" t="s">
        <v>18</v>
      </c>
      <c r="K5" s="5">
        <f>COUNTIF($D$2:$D$25,"R*")</f>
        <v>0</v>
      </c>
    </row>
    <row r="6" spans="1:11" x14ac:dyDescent="0.25">
      <c r="B6" t="str">
        <f>IF($A6="","",(INDEX(Feuil1!$A$2:$G$50,MATCH(PC!$A6,Feuil1!$A$2:$A$50,0),2)))</f>
        <v/>
      </c>
      <c r="C6" t="str">
        <f>IF($A6="","",(INDEX(Feuil1!$A$2:$G$50,MATCH(PC!$A6,Feuil1!$A$2:$A$50,0),4)))</f>
        <v/>
      </c>
      <c r="D6" t="str">
        <f>IF($A6="","",(INDEX(Feuil1!$A$2:$G$50,MATCH(PC!$A6,Feuil1!$A$2:$A$50,0),5)))</f>
        <v/>
      </c>
      <c r="E6" t="str">
        <f>IF($A6="","",(INDEX(Feuil1!$A$2:$G$50,MATCH(PC!$A6,Feuil1!$A$2:$A$50,0),6)))</f>
        <v/>
      </c>
      <c r="F6" s="6" t="str">
        <f>IF($A6="","",(INDEX(Feuil1!$A$2:$G$50,MATCH(PC!$A6,Feuil1!$A$2:$A$50,0),7)))</f>
        <v/>
      </c>
      <c r="J6" s="4" t="s">
        <v>20</v>
      </c>
      <c r="K6" s="5">
        <f>COUNTIF($D$2:$D$25,"D*")</f>
        <v>0</v>
      </c>
    </row>
    <row r="7" spans="1:11" x14ac:dyDescent="0.25">
      <c r="B7" t="str">
        <f>IF($A7="","",(INDEX(Feuil1!$A$2:$G$50,MATCH(PC!$A7,Feuil1!$A$2:$A$50,0),2)))</f>
        <v/>
      </c>
      <c r="C7" t="str">
        <f>IF($A7="","",(INDEX(Feuil1!$A$2:$G$50,MATCH(PC!$A7,Feuil1!$A$2:$A$50,0),4)))</f>
        <v/>
      </c>
      <c r="D7" t="str">
        <f>IF($A7="","",(INDEX(Feuil1!$A$2:$G$50,MATCH(PC!$A7,Feuil1!$A$2:$A$50,0),5)))</f>
        <v/>
      </c>
      <c r="E7" t="str">
        <f>IF($A7="","",(INDEX(Feuil1!$A$2:$G$50,MATCH(PC!$A7,Feuil1!$A$2:$A$50,0),6)))</f>
        <v/>
      </c>
      <c r="F7" s="6" t="str">
        <f>IF($A7="","",(INDEX(Feuil1!$A$2:$G$50,MATCH(PC!$A7,Feuil1!$A$2:$A$50,0),7)))</f>
        <v/>
      </c>
      <c r="J7" s="4" t="s">
        <v>21</v>
      </c>
      <c r="K7" s="5">
        <f>COUNTIF($D$2:$D$25,"G*")</f>
        <v>0</v>
      </c>
    </row>
    <row r="8" spans="1:11" x14ac:dyDescent="0.25">
      <c r="B8" t="str">
        <f>IF($A8="","",(INDEX(Feuil1!$A$2:$G$50,MATCH(PC!$A8,Feuil1!$A$2:$A$50,0),2)))</f>
        <v/>
      </c>
      <c r="C8" t="str">
        <f>IF($A8="","",(INDEX(Feuil1!$A$2:$G$50,MATCH(PC!$A8,Feuil1!$A$2:$A$50,0),4)))</f>
        <v/>
      </c>
      <c r="D8" t="str">
        <f>IF($A8="","",(INDEX(Feuil1!$A$2:$G$50,MATCH(PC!$A8,Feuil1!$A$2:$A$50,0),5)))</f>
        <v/>
      </c>
      <c r="E8" t="str">
        <f>IF($A8="","",(INDEX(Feuil1!$A$2:$G$50,MATCH(PC!$A8,Feuil1!$A$2:$A$50,0),6)))</f>
        <v/>
      </c>
      <c r="F8" s="6" t="str">
        <f>IF($A8="","",(INDEX(Feuil1!$A$2:$G$50,MATCH(PC!$A8,Feuil1!$A$2:$A$50,0),7)))</f>
        <v/>
      </c>
      <c r="J8" s="4" t="s">
        <v>22</v>
      </c>
      <c r="K8" s="5"/>
    </row>
    <row r="9" spans="1:11" x14ac:dyDescent="0.25">
      <c r="B9" t="str">
        <f>IF($A9="","",(INDEX(Feuil1!$A$2:$G$50,MATCH(PC!$A9,Feuil1!$A$2:$A$50,0),2)))</f>
        <v/>
      </c>
      <c r="C9" t="str">
        <f>IF($A9="","",(INDEX(Feuil1!$A$2:$G$50,MATCH(PC!$A9,Feuil1!$A$2:$A$50,0),4)))</f>
        <v/>
      </c>
      <c r="D9" t="str">
        <f>IF($A9="","",(INDEX(Feuil1!$A$2:$G$50,MATCH(PC!$A9,Feuil1!$A$2:$A$50,0),5)))</f>
        <v/>
      </c>
      <c r="E9" t="str">
        <f>IF($A9="","",(INDEX(Feuil1!$A$2:$G$50,MATCH(PC!$A9,Feuil1!$A$2:$A$50,0),6)))</f>
        <v/>
      </c>
      <c r="F9" s="6" t="str">
        <f>IF($A9="","",(INDEX(Feuil1!$A$2:$G$50,MATCH(PC!$A9,Feuil1!$A$2:$A$50,0),7)))</f>
        <v/>
      </c>
      <c r="J9" s="12"/>
      <c r="K9" s="12"/>
    </row>
    <row r="10" spans="1:11" x14ac:dyDescent="0.25">
      <c r="B10" t="str">
        <f>IF($A10="","",(INDEX(Feuil1!$A$2:$G$50,MATCH(PC!$A10,Feuil1!$A$2:$A$50,0),2)))</f>
        <v/>
      </c>
      <c r="C10" t="str">
        <f>IF($A10="","",(INDEX(Feuil1!$A$2:$G$50,MATCH(PC!$A10,Feuil1!$A$2:$A$50,0),4)))</f>
        <v/>
      </c>
      <c r="D10" t="str">
        <f>IF($A10="","",(INDEX(Feuil1!$A$2:$G$50,MATCH(PC!$A10,Feuil1!$A$2:$A$50,0),5)))</f>
        <v/>
      </c>
      <c r="E10" t="str">
        <f>IF($A10="","",(INDEX(Feuil1!$A$2:$G$50,MATCH(PC!$A10,Feuil1!$A$2:$A$50,0),6)))</f>
        <v/>
      </c>
      <c r="F10" s="6" t="str">
        <f>IF($A10="","",(INDEX(Feuil1!$A$2:$G$50,MATCH(PC!$A10,Feuil1!$A$2:$A$50,0),7)))</f>
        <v/>
      </c>
      <c r="J10" s="4" t="s">
        <v>23</v>
      </c>
      <c r="K10" s="13">
        <f>SUM(G2:G25)</f>
        <v>0</v>
      </c>
    </row>
    <row r="11" spans="1:11" x14ac:dyDescent="0.25">
      <c r="B11" t="str">
        <f>IF($A11="","",(INDEX(Feuil1!$A$2:$G$50,MATCH(PC!$A11,Feuil1!$A$2:$A$50,0),2)))</f>
        <v/>
      </c>
      <c r="C11" t="str">
        <f>IF($A11="","",(INDEX(Feuil1!$A$2:$G$50,MATCH(PC!$A11,Feuil1!$A$2:$A$50,0),4)))</f>
        <v/>
      </c>
      <c r="D11" t="str">
        <f>IF($A11="","",(INDEX(Feuil1!$A$2:$G$50,MATCH(PC!$A11,Feuil1!$A$2:$A$50,0),5)))</f>
        <v/>
      </c>
      <c r="E11" t="str">
        <f>IF($A11="","",(INDEX(Feuil1!$A$2:$G$50,MATCH(PC!$A11,Feuil1!$A$2:$A$50,0),6)))</f>
        <v/>
      </c>
      <c r="F11" s="6" t="str">
        <f>IF($A11="","",(INDEX(Feuil1!$A$2:$G$50,MATCH(PC!$A11,Feuil1!$A$2:$A$50,0),7)))</f>
        <v/>
      </c>
      <c r="J11" s="4" t="s">
        <v>49</v>
      </c>
      <c r="K11" s="14">
        <v>65000000</v>
      </c>
    </row>
    <row r="12" spans="1:11" x14ac:dyDescent="0.25">
      <c r="B12" t="str">
        <f>IF($A12="","",(INDEX(Feuil1!$A$2:$G$50,MATCH(PC!$A12,Feuil1!$A$2:$A$50,0),2)))</f>
        <v/>
      </c>
      <c r="C12" t="str">
        <f>IF($A12="","",(INDEX(Feuil1!$A$2:$G$50,MATCH(PC!$A12,Feuil1!$A$2:$A$50,0),4)))</f>
        <v/>
      </c>
      <c r="D12" t="str">
        <f>IF($A12="","",(INDEX(Feuil1!$A$2:$G$50,MATCH(PC!$A12,Feuil1!$A$2:$A$50,0),5)))</f>
        <v/>
      </c>
      <c r="E12" t="str">
        <f>IF($A12="","",(INDEX(Feuil1!$A$2:$G$50,MATCH(PC!$A12,Feuil1!$A$2:$A$50,0),6)))</f>
        <v/>
      </c>
      <c r="F12" s="6" t="str">
        <f>IF($A12="","",(INDEX(Feuil1!$A$2:$G$50,MATCH(PC!$A12,Feuil1!$A$2:$A$50,0),7)))</f>
        <v/>
      </c>
    </row>
    <row r="13" spans="1:11" x14ac:dyDescent="0.25">
      <c r="B13" t="str">
        <f>IF($A13="","",(INDEX(Feuil1!$A$2:$G$50,MATCH(PC!$A13,Feuil1!$A$2:$A$50,0),2)))</f>
        <v/>
      </c>
      <c r="C13" t="str">
        <f>IF($A13="","",(INDEX(Feuil1!$A$2:$G$50,MATCH(PC!$A13,Feuil1!$A$2:$A$50,0),4)))</f>
        <v/>
      </c>
      <c r="D13" t="str">
        <f>IF($A13="","",(INDEX(Feuil1!$A$2:$G$50,MATCH(PC!$A13,Feuil1!$A$2:$A$50,0),5)))</f>
        <v/>
      </c>
      <c r="E13" t="str">
        <f>IF($A13="","",(INDEX(Feuil1!$A$2:$G$50,MATCH(PC!$A13,Feuil1!$A$2:$A$50,0),6)))</f>
        <v/>
      </c>
      <c r="F13" s="6" t="str">
        <f>IF($A13="","",(INDEX(Feuil1!$A$2:$G$50,MATCH(PC!$A13,Feuil1!$A$2:$A$50,0),7)))</f>
        <v/>
      </c>
    </row>
    <row r="14" spans="1:11" x14ac:dyDescent="0.25">
      <c r="B14" t="str">
        <f>IF($A14="","",(INDEX(Feuil1!$A$2:$G$50,MATCH(PC!$A14,Feuil1!$A$2:$A$50,0),2)))</f>
        <v/>
      </c>
      <c r="C14" t="str">
        <f>IF($A14="","",(INDEX(Feuil1!$A$2:$G$50,MATCH(PC!$A14,Feuil1!$A$2:$A$50,0),4)))</f>
        <v/>
      </c>
      <c r="D14" t="str">
        <f>IF($A14="","",(INDEX(Feuil1!$A$2:$G$50,MATCH(PC!$A14,Feuil1!$A$2:$A$50,0),5)))</f>
        <v/>
      </c>
      <c r="E14" t="str">
        <f>IF($A14="","",(INDEX(Feuil1!$A$2:$G$50,MATCH(PC!$A14,Feuil1!$A$2:$A$50,0),6)))</f>
        <v/>
      </c>
      <c r="F14" s="6" t="str">
        <f>IF($A14="","",(INDEX(Feuil1!$A$2:$G$50,MATCH(PC!$A14,Feuil1!$A$2:$A$50,0),7)))</f>
        <v/>
      </c>
    </row>
    <row r="15" spans="1:11" x14ac:dyDescent="0.25">
      <c r="B15" t="str">
        <f>IF($A15="","",(INDEX(Feuil1!$A$2:$G$50,MATCH(PC!$A15,Feuil1!$A$2:$A$50,0),2)))</f>
        <v/>
      </c>
      <c r="C15" t="str">
        <f>IF($A15="","",(INDEX(Feuil1!$A$2:$G$50,MATCH(PC!$A15,Feuil1!$A$2:$A$50,0),4)))</f>
        <v/>
      </c>
      <c r="D15" t="str">
        <f>IF($A15="","",(INDEX(Feuil1!$A$2:$G$50,MATCH(PC!$A15,Feuil1!$A$2:$A$50,0),5)))</f>
        <v/>
      </c>
      <c r="E15" t="str">
        <f>IF($A15="","",(INDEX(Feuil1!$A$2:$G$50,MATCH(PC!$A15,Feuil1!$A$2:$A$50,0),6)))</f>
        <v/>
      </c>
      <c r="F15" s="6" t="str">
        <f>IF($A15="","",(INDEX(Feuil1!$A$2:$G$50,MATCH(PC!$A15,Feuil1!$A$2:$A$50,0),7)))</f>
        <v/>
      </c>
    </row>
    <row r="16" spans="1:11" x14ac:dyDescent="0.25">
      <c r="B16" t="str">
        <f>IF($A16="","",(INDEX(Feuil1!$A$2:$G$50,MATCH(PC!$A16,Feuil1!$A$2:$A$50,0),2)))</f>
        <v/>
      </c>
      <c r="C16" t="str">
        <f>IF($A16="","",(INDEX(Feuil1!$A$2:$G$50,MATCH(PC!$A16,Feuil1!$A$2:$A$50,0),4)))</f>
        <v/>
      </c>
      <c r="D16" t="str">
        <f>IF($A16="","",(INDEX(Feuil1!$A$2:$G$50,MATCH(PC!$A16,Feuil1!$A$2:$A$50,0),5)))</f>
        <v/>
      </c>
      <c r="E16" t="str">
        <f>IF($A16="","",(INDEX(Feuil1!$A$2:$G$50,MATCH(PC!$A16,Feuil1!$A$2:$A$50,0),6)))</f>
        <v/>
      </c>
      <c r="F16" s="6" t="str">
        <f>IF($A16="","",(INDEX(Feuil1!$A$2:$G$50,MATCH(PC!$A16,Feuil1!$A$2:$A$50,0),7)))</f>
        <v/>
      </c>
    </row>
    <row r="17" spans="2:6" x14ac:dyDescent="0.25">
      <c r="B17" t="str">
        <f>IF($A17="","",(INDEX(Feuil1!$A$2:$G$50,MATCH(PC!$A17,Feuil1!$A$2:$A$50,0),2)))</f>
        <v/>
      </c>
      <c r="C17" t="str">
        <f>IF($A17="","",(INDEX(Feuil1!$A$2:$G$50,MATCH(PC!$A17,Feuil1!$A$2:$A$50,0),4)))</f>
        <v/>
      </c>
      <c r="D17" t="str">
        <f>IF($A17="","",(INDEX(Feuil1!$A$2:$G$50,MATCH(PC!$A17,Feuil1!$A$2:$A$50,0),5)))</f>
        <v/>
      </c>
      <c r="E17" t="str">
        <f>IF($A17="","",(INDEX(Feuil1!$A$2:$G$50,MATCH(PC!$A17,Feuil1!$A$2:$A$50,0),6)))</f>
        <v/>
      </c>
      <c r="F17" s="6" t="str">
        <f>IF($A17="","",(INDEX(Feuil1!$A$2:$G$50,MATCH(PC!$A17,Feuil1!$A$2:$A$50,0),7)))</f>
        <v/>
      </c>
    </row>
    <row r="18" spans="2:6" x14ac:dyDescent="0.25">
      <c r="B18" t="str">
        <f>IF($A18="","",(INDEX(Feuil1!$A$2:$G$50,MATCH(PC!$A18,Feuil1!$A$2:$A$50,0),2)))</f>
        <v/>
      </c>
      <c r="C18" t="str">
        <f>IF($A18="","",(INDEX(Feuil1!$A$2:$G$50,MATCH(PC!$A18,Feuil1!$A$2:$A$50,0),4)))</f>
        <v/>
      </c>
      <c r="D18" t="str">
        <f>IF($A18="","",(INDEX(Feuil1!$A$2:$G$50,MATCH(PC!$A18,Feuil1!$A$2:$A$50,0),5)))</f>
        <v/>
      </c>
      <c r="E18" t="str">
        <f>IF($A18="","",(INDEX(Feuil1!$A$2:$G$50,MATCH(PC!$A18,Feuil1!$A$2:$A$50,0),6)))</f>
        <v/>
      </c>
      <c r="F18" s="6" t="str">
        <f>IF($A18="","",(INDEX(Feuil1!$A$2:$G$50,MATCH(PC!$A18,Feuil1!$A$2:$A$50,0),7)))</f>
        <v/>
      </c>
    </row>
    <row r="19" spans="2:6" x14ac:dyDescent="0.25">
      <c r="B19" t="str">
        <f>IF($A19="","",(INDEX(Feuil1!$A$2:$G$50,MATCH(PC!$A19,Feuil1!$A$2:$A$50,0),2)))</f>
        <v/>
      </c>
      <c r="C19" t="str">
        <f>IF($A19="","",(INDEX(Feuil1!$A$2:$G$50,MATCH(PC!$A19,Feuil1!$A$2:$A$50,0),4)))</f>
        <v/>
      </c>
      <c r="D19" t="str">
        <f>IF($A19="","",(INDEX(Feuil1!$A$2:$G$50,MATCH(PC!$A19,Feuil1!$A$2:$A$50,0),5)))</f>
        <v/>
      </c>
      <c r="E19" t="str">
        <f>IF($A19="","",(INDEX(Feuil1!$A$2:$G$50,MATCH(PC!$A19,Feuil1!$A$2:$A$50,0),6)))</f>
        <v/>
      </c>
      <c r="F19" s="6" t="str">
        <f>IF($A19="","",(INDEX(Feuil1!$A$2:$G$50,MATCH(PC!$A19,Feuil1!$A$2:$A$50,0),7)))</f>
        <v/>
      </c>
    </row>
    <row r="20" spans="2:6" x14ac:dyDescent="0.25">
      <c r="B20" t="str">
        <f>IF($A20="","",(INDEX(Feuil1!$A$2:$G$50,MATCH(PC!$A20,Feuil1!$A$2:$A$50,0),2)))</f>
        <v/>
      </c>
      <c r="C20" t="str">
        <f>IF($A20="","",(INDEX(Feuil1!$A$2:$G$50,MATCH(PC!$A20,Feuil1!$A$2:$A$50,0),4)))</f>
        <v/>
      </c>
      <c r="D20" t="str">
        <f>IF($A20="","",(INDEX(Feuil1!$A$2:$G$50,MATCH(PC!$A20,Feuil1!$A$2:$A$50,0),5)))</f>
        <v/>
      </c>
      <c r="E20" t="str">
        <f>IF($A20="","",(INDEX(Feuil1!$A$2:$G$50,MATCH(PC!$A20,Feuil1!$A$2:$A$50,0),6)))</f>
        <v/>
      </c>
      <c r="F20" s="6" t="str">
        <f>IF($A20="","",(INDEX(Feuil1!$A$2:$G$50,MATCH(PC!$A20,Feuil1!$A$2:$A$50,0),7)))</f>
        <v/>
      </c>
    </row>
  </sheetData>
  <conditionalFormatting sqref="K3">
    <cfRule type="cellIs" dxfId="35" priority="6" operator="equal">
      <formula>2</formula>
    </cfRule>
  </conditionalFormatting>
  <conditionalFormatting sqref="K6">
    <cfRule type="cellIs" dxfId="34" priority="5" operator="equal">
      <formula>3</formula>
    </cfRule>
  </conditionalFormatting>
  <conditionalFormatting sqref="K7">
    <cfRule type="cellIs" dxfId="33" priority="4" operator="equal">
      <formula>2</formula>
    </cfRule>
  </conditionalFormatting>
  <conditionalFormatting sqref="K8">
    <cfRule type="cellIs" dxfId="32" priority="2" operator="greaterThan">
      <formula>0</formula>
    </cfRule>
    <cfRule type="cellIs" dxfId="31" priority="3" operator="equal">
      <formula>"*"</formula>
    </cfRule>
  </conditionalFormatting>
  <conditionalFormatting sqref="K10">
    <cfRule type="cellIs" dxfId="30" priority="1" operator="greaterThan">
      <formula>$K$11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CS</vt:lpstr>
      <vt:lpstr>SP</vt:lpstr>
      <vt:lpstr>PC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Pepin-Alain</dc:creator>
  <cp:lastModifiedBy>Steve Pepin-Alain</cp:lastModifiedBy>
  <dcterms:created xsi:type="dcterms:W3CDTF">2017-04-12T13:55:03Z</dcterms:created>
  <dcterms:modified xsi:type="dcterms:W3CDTF">2017-04-26T13:09:21Z</dcterms:modified>
</cp:coreProperties>
</file>