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7935" windowHeight="5520" tabRatio="545"/>
  </bookViews>
  <sheets>
    <sheet name="JANVIER" sheetId="1" r:id="rId1"/>
    <sheet name="FEVRIER" sheetId="23" r:id="rId2"/>
    <sheet name="MARS" sheetId="25" r:id="rId3"/>
    <sheet name="AVRIL" sheetId="24" r:id="rId4"/>
    <sheet name="MAI" sheetId="26" r:id="rId5"/>
    <sheet name="RECAP" sheetId="21" r:id="rId6"/>
    <sheet name="Données" sheetId="15" r:id="rId7"/>
  </sheets>
  <definedNames>
    <definedName name="CALENDRIER" localSheetId="3">#REF!</definedName>
    <definedName name="CALENDRIER" localSheetId="1">#REF!</definedName>
    <definedName name="CALENDRIER" localSheetId="4">#REF!</definedName>
    <definedName name="CALENDRIER" localSheetId="2">#REF!</definedName>
    <definedName name="CALENDRIER">#REF!</definedName>
    <definedName name="cdate" localSheetId="3">OFFSET(AVRIL!$H$2,,,,COUNT(AVRIL!$2:$2))</definedName>
    <definedName name="cdate" localSheetId="1">OFFSET(FEVRIER!$H$2,,,,COUNT(FEVRIER!$2:$2))</definedName>
    <definedName name="cdate" localSheetId="4">OFFSET(MAI!$H$2,,,,COUNT(MAI!$2:$2))</definedName>
    <definedName name="cdate" localSheetId="2">OFFSET(MARS!$H$2,,,,COUNT(MARS!$2:$2))</definedName>
    <definedName name="cdate">OFFSET(JANVIER!$H$2,,,,COUNT(JANVIER!$2:$2))</definedName>
    <definedName name="FERIE">Données!$A$2:$A$14</definedName>
    <definedName name="NOM">OFFSET(Données!$E$2,,,COUNTA(Données!$E:$E)-1)</definedName>
  </definedNames>
  <calcPr calcId="125725"/>
</workbook>
</file>

<file path=xl/calcChain.xml><?xml version="1.0" encoding="utf-8"?>
<calcChain xmlns="http://schemas.openxmlformats.org/spreadsheetml/2006/main">
  <c r="H6" i="21"/>
  <c r="H7"/>
  <c r="H8"/>
  <c r="H9"/>
  <c r="H10"/>
  <c r="H5"/>
  <c r="G6"/>
  <c r="G7"/>
  <c r="G8"/>
  <c r="G9"/>
  <c r="G10"/>
  <c r="G5"/>
  <c r="F6"/>
  <c r="F7"/>
  <c r="F8"/>
  <c r="F9"/>
  <c r="F10"/>
  <c r="F5"/>
  <c r="E6"/>
  <c r="E7"/>
  <c r="E8"/>
  <c r="E9"/>
  <c r="E10"/>
  <c r="E5"/>
  <c r="F4" i="23"/>
  <c r="G4" s="1"/>
  <c r="F4" i="25" s="1"/>
  <c r="G4" s="1"/>
  <c r="F4" i="24" s="1"/>
  <c r="G4" s="1"/>
  <c r="F4" i="26" s="1"/>
  <c r="G4" s="1"/>
  <c r="F5" i="23"/>
  <c r="F6"/>
  <c r="G6" s="1"/>
  <c r="F6" i="25" s="1"/>
  <c r="G6" s="1"/>
  <c r="F6" i="24" s="1"/>
  <c r="G6" s="1"/>
  <c r="F6" i="26" s="1"/>
  <c r="G6" s="1"/>
  <c r="F7" i="23"/>
  <c r="F8"/>
  <c r="G8" s="1"/>
  <c r="F8" i="25" s="1"/>
  <c r="G8" s="1"/>
  <c r="F8" i="24" s="1"/>
  <c r="G8" s="1"/>
  <c r="F8" i="26" s="1"/>
  <c r="G8" s="1"/>
  <c r="H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H2" s="1"/>
  <c r="AI2" s="1"/>
  <c r="AJ2" s="1"/>
  <c r="AK2" s="1"/>
  <c r="AL2" s="1"/>
  <c r="C8"/>
  <c r="C7"/>
  <c r="C6"/>
  <c r="C5"/>
  <c r="C4"/>
  <c r="C3"/>
  <c r="H1" i="24"/>
  <c r="H1" i="25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H2" s="1"/>
  <c r="AI2" s="1"/>
  <c r="AJ2" s="1"/>
  <c r="AK2" s="1"/>
  <c r="AL2" s="1"/>
  <c r="C8"/>
  <c r="C7"/>
  <c r="C6"/>
  <c r="C5"/>
  <c r="C4"/>
  <c r="C3"/>
  <c r="C8" i="24"/>
  <c r="C7"/>
  <c r="C6"/>
  <c r="C5"/>
  <c r="C4"/>
  <c r="C3"/>
  <c r="H2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H2" s="1"/>
  <c r="AI2" s="1"/>
  <c r="AJ2" s="1"/>
  <c r="AK2" s="1"/>
  <c r="AL2" s="1"/>
  <c r="H1" i="23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H2" s="1"/>
  <c r="AI2" s="1"/>
  <c r="AJ2" s="1"/>
  <c r="AK2" s="1"/>
  <c r="AL2" s="1"/>
  <c r="C8"/>
  <c r="G7"/>
  <c r="F7" i="25" s="1"/>
  <c r="G7" s="1"/>
  <c r="F7" i="24" s="1"/>
  <c r="G7" s="1"/>
  <c r="F7" i="26" s="1"/>
  <c r="G7" s="1"/>
  <c r="C7" i="23"/>
  <c r="C6"/>
  <c r="G5"/>
  <c r="F5" i="25" s="1"/>
  <c r="G5" s="1"/>
  <c r="F5" i="24" s="1"/>
  <c r="G5" s="1"/>
  <c r="F5" i="26" s="1"/>
  <c r="G5" s="1"/>
  <c r="C5" i="23"/>
  <c r="C4"/>
  <c r="C3"/>
  <c r="C4" i="1" l="1"/>
  <c r="C5"/>
  <c r="C6"/>
  <c r="C7"/>
  <c r="C8"/>
  <c r="C3"/>
  <c r="C6" i="21"/>
  <c r="C7"/>
  <c r="C8"/>
  <c r="C9"/>
  <c r="C10"/>
  <c r="C5"/>
  <c r="H1" i="1" l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H2" s="1"/>
  <c r="AI2" s="1"/>
  <c r="AJ2" s="1"/>
  <c r="AK2" s="1"/>
  <c r="AL2" s="1"/>
  <c r="A14" i="15"/>
  <c r="A13"/>
  <c r="A12"/>
  <c r="A11"/>
  <c r="A10"/>
  <c r="A6"/>
  <c r="A5"/>
  <c r="A3"/>
  <c r="A8" s="1"/>
  <c r="A2"/>
  <c r="A4" l="1"/>
  <c r="A9" l="1"/>
  <c r="A7"/>
  <c r="G3" i="1"/>
  <c r="F3" i="23" s="1"/>
  <c r="G3" s="1"/>
  <c r="F3" i="25" s="1"/>
  <c r="G3" s="1"/>
  <c r="F3" i="24" s="1"/>
  <c r="G3" s="1"/>
  <c r="F3" i="26" s="1"/>
  <c r="G3" s="1"/>
  <c r="D5" i="21"/>
  <c r="P5" s="1"/>
  <c r="G4" i="1"/>
  <c r="D6" i="21"/>
  <c r="P6"/>
  <c r="G5" i="1"/>
  <c r="D7" i="21"/>
  <c r="P7" s="1"/>
  <c r="G6" i="1"/>
  <c r="D8" i="21"/>
  <c r="P8" s="1"/>
  <c r="G7" i="1"/>
  <c r="D9" i="21"/>
  <c r="P9" s="1"/>
  <c r="G8" i="1"/>
  <c r="D10" i="21"/>
  <c r="P10"/>
</calcChain>
</file>

<file path=xl/sharedStrings.xml><?xml version="1.0" encoding="utf-8"?>
<sst xmlns="http://schemas.openxmlformats.org/spreadsheetml/2006/main" count="183" uniqueCount="53">
  <si>
    <t>NOM</t>
  </si>
  <si>
    <t>DATES</t>
  </si>
  <si>
    <t>DEBUT</t>
  </si>
  <si>
    <t>FIN</t>
  </si>
  <si>
    <t>BEGUE</t>
  </si>
  <si>
    <t>TECHER</t>
  </si>
  <si>
    <t>GONTHIER</t>
  </si>
  <si>
    <t>DORSEUIL</t>
  </si>
  <si>
    <t>J.D HOAREAU</t>
  </si>
  <si>
    <t>J.P HOAREAU</t>
  </si>
  <si>
    <t>ROBERT</t>
  </si>
  <si>
    <t>MALADIE</t>
  </si>
  <si>
    <t>CM</t>
  </si>
  <si>
    <t>PAYE</t>
  </si>
  <si>
    <t>CP</t>
  </si>
  <si>
    <t>EXCEPTIONNEL</t>
  </si>
  <si>
    <t>CE</t>
  </si>
  <si>
    <t>TYPES DE CONGES</t>
  </si>
  <si>
    <t>TYPE ABSCENCE</t>
  </si>
  <si>
    <t>CONG. A PRENDRE</t>
  </si>
  <si>
    <t>DECOMPTE DES CONG.</t>
  </si>
  <si>
    <t>NB JRS PRIS</t>
  </si>
  <si>
    <t>Jour de l'An</t>
  </si>
  <si>
    <t>Pâques</t>
  </si>
  <si>
    <t>Lundi de Pâques</t>
  </si>
  <si>
    <t>1er Mai</t>
  </si>
  <si>
    <t>8 Mai</t>
  </si>
  <si>
    <t>Jeudi de l'Ascension</t>
  </si>
  <si>
    <t>Pentecôte</t>
  </si>
  <si>
    <t>Lundi de Pentecôte</t>
  </si>
  <si>
    <t>14 Juillet</t>
  </si>
  <si>
    <t>15 Aôut</t>
  </si>
  <si>
    <t>Toussaint</t>
  </si>
  <si>
    <t>11 Novembre</t>
  </si>
  <si>
    <t>Noël</t>
  </si>
  <si>
    <t>NOM DES 
SALARIES</t>
  </si>
  <si>
    <t>SUIVI DES CONGES PAYES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</si>
  <si>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</si>
  <si>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</si>
  <si>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</si>
  <si>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</si>
  <si>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</si>
  <si>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</si>
  <si>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</si>
  <si>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</si>
  <si>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</si>
  <si>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</si>
  <si>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</si>
  <si>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</si>
  <si>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PRIS</t>
  </si>
  <si>
    <t>RELIQUAT 2011</t>
  </si>
  <si>
    <t>CP DU 2012</t>
  </si>
  <si>
    <t>SOLDE</t>
  </si>
</sst>
</file>

<file path=xl/styles.xml><?xml version="1.0" encoding="utf-8"?>
<styleSheet xmlns="http://schemas.openxmlformats.org/spreadsheetml/2006/main">
  <numFmts count="7">
    <numFmt numFmtId="164" formatCode="d/m;@"/>
    <numFmt numFmtId="165" formatCode="dd/mm/yy;@"/>
    <numFmt numFmtId="166" formatCode="&quot;Fériés &quot;0"/>
    <numFmt numFmtId="167" formatCode="ddd\ * dd\-mm\-yy"/>
    <numFmt numFmtId="168" formatCode="ddd\ dd\-mmmm\-yyyy"/>
    <numFmt numFmtId="169" formatCode="mmmm\ yyyy"/>
    <numFmt numFmtId="170" formatCode="dd/mm/yy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8"/>
      <name val="Arial"/>
      <family val="2"/>
    </font>
    <font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sz val="11"/>
      <color theme="3"/>
      <name val="Arial"/>
      <family val="2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1" xfId="0" applyBorder="1"/>
    <xf numFmtId="0" fontId="1" fillId="0" borderId="1" xfId="0" applyFont="1" applyBorder="1"/>
    <xf numFmtId="14" fontId="0" fillId="0" borderId="0" xfId="0" applyNumberFormat="1"/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/>
    <xf numFmtId="0" fontId="2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165" fontId="0" fillId="0" borderId="1" xfId="0" applyNumberFormat="1" applyBorder="1"/>
    <xf numFmtId="164" fontId="3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4" fillId="0" borderId="0" xfId="0" applyFont="1"/>
    <xf numFmtId="0" fontId="5" fillId="3" borderId="1" xfId="0" applyFont="1" applyFill="1" applyBorder="1"/>
    <xf numFmtId="168" fontId="5" fillId="3" borderId="1" xfId="0" applyNumberFormat="1" applyFont="1" applyFill="1" applyBorder="1"/>
    <xf numFmtId="168" fontId="5" fillId="3" borderId="1" xfId="0" quotePrefix="1" applyNumberFormat="1" applyFont="1" applyFill="1" applyBorder="1"/>
    <xf numFmtId="166" fontId="6" fillId="2" borderId="3" xfId="0" applyNumberFormat="1" applyFont="1" applyFill="1" applyBorder="1" applyAlignment="1">
      <alignment horizontal="center" vertical="center"/>
    </xf>
    <xf numFmtId="167" fontId="7" fillId="3" borderId="1" xfId="0" quotePrefix="1" applyNumberFormat="1" applyFont="1" applyFill="1" applyBorder="1" applyAlignment="1">
      <alignment vertical="center"/>
    </xf>
    <xf numFmtId="0" fontId="0" fillId="6" borderId="1" xfId="0" applyFill="1" applyBorder="1"/>
    <xf numFmtId="0" fontId="0" fillId="5" borderId="0" xfId="0" applyFill="1"/>
    <xf numFmtId="0" fontId="0" fillId="4" borderId="0" xfId="0" applyFill="1"/>
    <xf numFmtId="0" fontId="1" fillId="0" borderId="11" xfId="0" applyFont="1" applyBorder="1" applyAlignment="1">
      <alignment horizontal="center"/>
    </xf>
    <xf numFmtId="170" fontId="8" fillId="0" borderId="0" xfId="0" applyNumberFormat="1" applyFont="1"/>
    <xf numFmtId="0" fontId="0" fillId="0" borderId="1" xfId="0" applyNumberFormat="1" applyBorder="1"/>
    <xf numFmtId="0" fontId="0" fillId="6" borderId="0" xfId="0" applyFill="1"/>
    <xf numFmtId="0" fontId="0" fillId="7" borderId="0" xfId="0" applyFill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169" fontId="1" fillId="0" borderId="12" xfId="0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35"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16"/>
  <sheetViews>
    <sheetView tabSelected="1" workbookViewId="0">
      <pane xSplit="1" topLeftCell="B1" activePane="topRight" state="frozen"/>
      <selection activeCell="D16" sqref="D16"/>
      <selection pane="topRight" activeCell="F4" sqref="F4"/>
    </sheetView>
  </sheetViews>
  <sheetFormatPr baseColWidth="10" defaultRowHeight="15"/>
  <cols>
    <col min="1" max="1" width="12.85546875" customWidth="1"/>
    <col min="2" max="2" width="8.7109375" bestFit="1" customWidth="1"/>
    <col min="3" max="3" width="9" bestFit="1" customWidth="1"/>
    <col min="4" max="4" width="10.140625" customWidth="1"/>
    <col min="5" max="5" width="9.5703125" bestFit="1" customWidth="1"/>
    <col min="6" max="7" width="10.7109375" bestFit="1" customWidth="1"/>
    <col min="8" max="16" width="3.85546875" bestFit="1" customWidth="1"/>
    <col min="17" max="38" width="4.85546875" bestFit="1" customWidth="1"/>
  </cols>
  <sheetData>
    <row r="1" spans="1:38">
      <c r="A1" s="32" t="s">
        <v>0</v>
      </c>
      <c r="B1" s="36" t="s">
        <v>1</v>
      </c>
      <c r="C1" s="37"/>
      <c r="D1" s="12"/>
      <c r="E1" s="14"/>
      <c r="F1" s="14"/>
      <c r="G1" s="11"/>
      <c r="H1" s="34" t="str">
        <f>PROPER(TEXT(DATE(Données!A1,1,1),"mmmm aaaa"))</f>
        <v>Janvier 2012</v>
      </c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</row>
    <row r="2" spans="1:38" ht="25.5">
      <c r="A2" s="33"/>
      <c r="B2" s="10" t="s">
        <v>2</v>
      </c>
      <c r="C2" s="10" t="s">
        <v>3</v>
      </c>
      <c r="D2" s="13" t="s">
        <v>18</v>
      </c>
      <c r="E2" s="13" t="s">
        <v>21</v>
      </c>
      <c r="F2" s="13" t="s">
        <v>19</v>
      </c>
      <c r="G2" s="13" t="s">
        <v>20</v>
      </c>
      <c r="H2" s="16">
        <f>H1*1</f>
        <v>40909</v>
      </c>
      <c r="I2" s="16">
        <f>H2+1</f>
        <v>40910</v>
      </c>
      <c r="J2" s="16">
        <f t="shared" ref="J2:AG2" si="0">I2+1</f>
        <v>40911</v>
      </c>
      <c r="K2" s="16">
        <f t="shared" si="0"/>
        <v>40912</v>
      </c>
      <c r="L2" s="16">
        <f t="shared" si="0"/>
        <v>40913</v>
      </c>
      <c r="M2" s="16">
        <f t="shared" si="0"/>
        <v>40914</v>
      </c>
      <c r="N2" s="16">
        <f t="shared" si="0"/>
        <v>40915</v>
      </c>
      <c r="O2" s="16">
        <f t="shared" si="0"/>
        <v>40916</v>
      </c>
      <c r="P2" s="16">
        <f t="shared" si="0"/>
        <v>40917</v>
      </c>
      <c r="Q2" s="16">
        <f t="shared" si="0"/>
        <v>40918</v>
      </c>
      <c r="R2" s="16">
        <f t="shared" si="0"/>
        <v>40919</v>
      </c>
      <c r="S2" s="16">
        <f t="shared" si="0"/>
        <v>40920</v>
      </c>
      <c r="T2" s="16">
        <f t="shared" si="0"/>
        <v>40921</v>
      </c>
      <c r="U2" s="16">
        <f t="shared" si="0"/>
        <v>40922</v>
      </c>
      <c r="V2" s="16">
        <f t="shared" si="0"/>
        <v>40923</v>
      </c>
      <c r="W2" s="16">
        <f t="shared" si="0"/>
        <v>40924</v>
      </c>
      <c r="X2" s="16">
        <f t="shared" si="0"/>
        <v>40925</v>
      </c>
      <c r="Y2" s="16">
        <f t="shared" si="0"/>
        <v>40926</v>
      </c>
      <c r="Z2" s="16">
        <f t="shared" si="0"/>
        <v>40927</v>
      </c>
      <c r="AA2" s="16">
        <f t="shared" si="0"/>
        <v>40928</v>
      </c>
      <c r="AB2" s="16">
        <f t="shared" si="0"/>
        <v>40929</v>
      </c>
      <c r="AC2" s="16">
        <f t="shared" si="0"/>
        <v>40930</v>
      </c>
      <c r="AD2" s="16">
        <f t="shared" si="0"/>
        <v>40931</v>
      </c>
      <c r="AE2" s="16">
        <f t="shared" si="0"/>
        <v>40932</v>
      </c>
      <c r="AF2" s="16">
        <f t="shared" si="0"/>
        <v>40933</v>
      </c>
      <c r="AG2" s="16">
        <f t="shared" si="0"/>
        <v>40934</v>
      </c>
      <c r="AH2" s="16">
        <f>IF(AG2="","",IF(MONTH(AG2)=MONTH(AG2+1),AG2+1,""))</f>
        <v>40935</v>
      </c>
      <c r="AI2" s="16">
        <f t="shared" ref="AI2:AL2" si="1">IF(AH2="","",IF(MONTH(AH2)=MONTH(AH2+1),AH2+1,""))</f>
        <v>40936</v>
      </c>
      <c r="AJ2" s="16">
        <f t="shared" si="1"/>
        <v>40937</v>
      </c>
      <c r="AK2" s="16">
        <f t="shared" si="1"/>
        <v>40938</v>
      </c>
      <c r="AL2" s="16">
        <f t="shared" si="1"/>
        <v>40939</v>
      </c>
    </row>
    <row r="3" spans="1:38">
      <c r="A3" s="3" t="s">
        <v>4</v>
      </c>
      <c r="B3" s="15">
        <v>40910</v>
      </c>
      <c r="C3" s="28">
        <f t="shared" ref="C3:C8" si="2">WORKDAY(B3,E3,FERIE)</f>
        <v>40912</v>
      </c>
      <c r="D3" s="24" t="s">
        <v>14</v>
      </c>
      <c r="E3" s="29">
        <v>2</v>
      </c>
      <c r="F3" s="1">
        <v>25</v>
      </c>
      <c r="G3" s="29">
        <f>F3-E3</f>
        <v>23</v>
      </c>
      <c r="H3" s="1"/>
      <c r="I3" s="1"/>
      <c r="J3" s="1"/>
      <c r="K3" s="1"/>
      <c r="L3" s="1"/>
      <c r="M3" s="1"/>
      <c r="N3" s="1"/>
      <c r="O3" s="1"/>
      <c r="P3" s="1"/>
      <c r="Q3" s="1"/>
      <c r="R3" s="2" t="s">
        <v>12</v>
      </c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>
      <c r="A4" s="3" t="s">
        <v>5</v>
      </c>
      <c r="B4" s="15">
        <v>40913</v>
      </c>
      <c r="C4" s="28">
        <f t="shared" si="2"/>
        <v>40920</v>
      </c>
      <c r="D4" s="24" t="s">
        <v>14</v>
      </c>
      <c r="E4" s="29">
        <v>5</v>
      </c>
      <c r="F4" s="2">
        <v>25</v>
      </c>
      <c r="G4" s="29">
        <f t="shared" ref="G4:G8" si="3">F4-E4</f>
        <v>20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2" t="s">
        <v>16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>
      <c r="A5" s="3" t="s">
        <v>6</v>
      </c>
      <c r="B5" s="15">
        <v>40915</v>
      </c>
      <c r="C5" s="28">
        <f t="shared" si="2"/>
        <v>40919</v>
      </c>
      <c r="D5" s="24" t="s">
        <v>14</v>
      </c>
      <c r="E5" s="29">
        <v>3.5</v>
      </c>
      <c r="F5" s="2">
        <v>25</v>
      </c>
      <c r="G5" s="29">
        <f t="shared" si="3"/>
        <v>21.5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>
      <c r="A6" s="3" t="s">
        <v>8</v>
      </c>
      <c r="B6" s="15">
        <v>40920</v>
      </c>
      <c r="C6" s="28">
        <f t="shared" si="2"/>
        <v>40924</v>
      </c>
      <c r="D6" s="24" t="s">
        <v>14</v>
      </c>
      <c r="E6" s="29">
        <v>2</v>
      </c>
      <c r="F6" s="2">
        <v>25</v>
      </c>
      <c r="G6" s="29">
        <f t="shared" si="3"/>
        <v>23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2" t="s">
        <v>16</v>
      </c>
      <c r="AE6" s="1"/>
      <c r="AF6" s="1"/>
      <c r="AG6" s="1"/>
      <c r="AH6" s="1"/>
      <c r="AI6" s="1"/>
      <c r="AJ6" s="1"/>
      <c r="AK6" s="1"/>
      <c r="AL6" s="1"/>
    </row>
    <row r="7" spans="1:38">
      <c r="A7" s="3" t="s">
        <v>9</v>
      </c>
      <c r="B7" s="15">
        <v>40924</v>
      </c>
      <c r="C7" s="28">
        <f t="shared" si="2"/>
        <v>40935</v>
      </c>
      <c r="D7" s="24" t="s">
        <v>14</v>
      </c>
      <c r="E7" s="29">
        <v>9.5</v>
      </c>
      <c r="F7" s="2">
        <v>25</v>
      </c>
      <c r="G7" s="29">
        <f t="shared" si="3"/>
        <v>15.5</v>
      </c>
      <c r="H7" s="1"/>
      <c r="I7" s="1"/>
      <c r="J7" s="1"/>
      <c r="K7" s="1"/>
      <c r="L7" s="1"/>
      <c r="M7" s="1"/>
      <c r="N7" s="1"/>
      <c r="O7" s="1"/>
      <c r="P7" s="2" t="s">
        <v>12</v>
      </c>
      <c r="Q7" s="2" t="s">
        <v>12</v>
      </c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>
      <c r="A8" s="3" t="s">
        <v>10</v>
      </c>
      <c r="B8" s="15">
        <v>40932</v>
      </c>
      <c r="C8" s="28">
        <f t="shared" si="2"/>
        <v>40940</v>
      </c>
      <c r="D8" s="24" t="s">
        <v>14</v>
      </c>
      <c r="E8" s="29">
        <v>6</v>
      </c>
      <c r="F8" s="2">
        <v>25</v>
      </c>
      <c r="G8" s="29">
        <f t="shared" si="3"/>
        <v>19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11" spans="1:38">
      <c r="F11" s="4"/>
      <c r="G11" s="4"/>
      <c r="H11" s="30"/>
      <c r="I11" s="5" t="s">
        <v>14</v>
      </c>
    </row>
    <row r="12" spans="1:38" s="5" customFormat="1">
      <c r="F12" s="4"/>
      <c r="G12" s="4"/>
      <c r="H12" s="26" t="s">
        <v>12</v>
      </c>
    </row>
    <row r="13" spans="1:38" s="5" customFormat="1">
      <c r="F13" s="4"/>
      <c r="G13" s="4"/>
      <c r="H13" s="25" t="s">
        <v>16</v>
      </c>
    </row>
    <row r="14" spans="1:38">
      <c r="F14" s="4"/>
      <c r="G14" s="4"/>
    </row>
    <row r="15" spans="1:38" s="5" customFormat="1">
      <c r="F15" s="4"/>
      <c r="G15" s="4"/>
    </row>
    <row r="16" spans="1:38">
      <c r="F16" s="4"/>
      <c r="G16" s="4"/>
    </row>
  </sheetData>
  <mergeCells count="3">
    <mergeCell ref="A1:A2"/>
    <mergeCell ref="H1:AL1"/>
    <mergeCell ref="B1:C1"/>
  </mergeCells>
  <conditionalFormatting sqref="H2:AL8">
    <cfRule type="expression" dxfId="34" priority="3">
      <formula>IF(AND((H$2&gt;=$B2),(H$2&lt;=$C2)),$D2="CP")</formula>
    </cfRule>
    <cfRule type="expression" dxfId="33" priority="4">
      <formula>IF(AND((H$2&gt;=$B2),(H$2&lt;=$C2)),$D2="CM")</formula>
    </cfRule>
    <cfRule type="expression" dxfId="32" priority="5">
      <formula>IF(AND((H$2&gt;=$B2),(H$2&lt;=$C2)),$D2="CE")</formula>
    </cfRule>
    <cfRule type="expression" dxfId="31" priority="6">
      <formula>SUMPRODUCT(--(H$2=FERIE))</formula>
    </cfRule>
    <cfRule type="expression" dxfId="30" priority="7">
      <formula>OR(WEEKDAY(H$2)=1,WEEKDAY(H$2)=7)</formula>
    </cfRule>
  </conditionalFormatting>
  <conditionalFormatting sqref="H3:AL8">
    <cfRule type="containsText" dxfId="29" priority="1" operator="containsText" text="CE">
      <formula>NOT(ISERROR(SEARCH("CE",H3)))</formula>
    </cfRule>
    <cfRule type="containsText" dxfId="28" priority="2" operator="containsText" text="CM">
      <formula>NOT(ISERROR(SEARCH("CM",H3)))</formula>
    </cfRule>
  </conditionalFormatting>
  <dataValidations count="2">
    <dataValidation type="list" allowBlank="1" showInputMessage="1" showErrorMessage="1" sqref="A3:A8">
      <formula1>NOM</formula1>
    </dataValidation>
    <dataValidation type="list" allowBlank="1" showInputMessage="1" showErrorMessage="1" sqref="B3:B8">
      <formula1>cdate</formula1>
    </dataValidation>
  </dataValidations>
  <pageMargins left="0.23622047244094491" right="0.51181102362204722" top="1.889763779527559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L16"/>
  <sheetViews>
    <sheetView workbookViewId="0">
      <pane xSplit="1" topLeftCell="H1" activePane="topRight" state="frozen"/>
      <selection activeCell="D16" sqref="D16"/>
      <selection pane="topRight" activeCell="F21" sqref="F21"/>
    </sheetView>
  </sheetViews>
  <sheetFormatPr baseColWidth="10" defaultRowHeight="15"/>
  <cols>
    <col min="1" max="1" width="12.85546875" style="5" customWidth="1"/>
    <col min="2" max="2" width="8.7109375" style="5" bestFit="1" customWidth="1"/>
    <col min="3" max="3" width="9" style="5" bestFit="1" customWidth="1"/>
    <col min="4" max="4" width="10.140625" style="5" customWidth="1"/>
    <col min="5" max="5" width="9.5703125" style="5" bestFit="1" customWidth="1"/>
    <col min="6" max="7" width="10.7109375" style="5" bestFit="1" customWidth="1"/>
    <col min="8" max="16" width="3.85546875" style="5" bestFit="1" customWidth="1"/>
    <col min="17" max="38" width="4.85546875" style="5" bestFit="1" customWidth="1"/>
    <col min="39" max="16384" width="11.42578125" style="5"/>
  </cols>
  <sheetData>
    <row r="1" spans="1:38">
      <c r="A1" s="32" t="s">
        <v>0</v>
      </c>
      <c r="B1" s="36" t="s">
        <v>1</v>
      </c>
      <c r="C1" s="37"/>
      <c r="D1" s="12"/>
      <c r="E1" s="27"/>
      <c r="F1" s="27"/>
      <c r="G1" s="11"/>
      <c r="H1" s="34" t="str">
        <f>PROPER(TEXT(DATE(Données!A1,2,1),"mmmm aaaa"))</f>
        <v>Février 2012</v>
      </c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</row>
    <row r="2" spans="1:38" ht="25.5">
      <c r="A2" s="33"/>
      <c r="B2" s="10" t="s">
        <v>2</v>
      </c>
      <c r="C2" s="10" t="s">
        <v>3</v>
      </c>
      <c r="D2" s="13" t="s">
        <v>18</v>
      </c>
      <c r="E2" s="13" t="s">
        <v>21</v>
      </c>
      <c r="F2" s="13" t="s">
        <v>19</v>
      </c>
      <c r="G2" s="13" t="s">
        <v>20</v>
      </c>
      <c r="H2" s="16">
        <f>H1*1</f>
        <v>40940</v>
      </c>
      <c r="I2" s="16">
        <f>H2+1</f>
        <v>40941</v>
      </c>
      <c r="J2" s="16">
        <f t="shared" ref="J2:AG2" si="0">I2+1</f>
        <v>40942</v>
      </c>
      <c r="K2" s="16">
        <f t="shared" si="0"/>
        <v>40943</v>
      </c>
      <c r="L2" s="16">
        <f t="shared" si="0"/>
        <v>40944</v>
      </c>
      <c r="M2" s="16">
        <f t="shared" si="0"/>
        <v>40945</v>
      </c>
      <c r="N2" s="16">
        <f t="shared" si="0"/>
        <v>40946</v>
      </c>
      <c r="O2" s="16">
        <f t="shared" si="0"/>
        <v>40947</v>
      </c>
      <c r="P2" s="16">
        <f t="shared" si="0"/>
        <v>40948</v>
      </c>
      <c r="Q2" s="16">
        <f t="shared" si="0"/>
        <v>40949</v>
      </c>
      <c r="R2" s="16">
        <f t="shared" si="0"/>
        <v>40950</v>
      </c>
      <c r="S2" s="16">
        <f t="shared" si="0"/>
        <v>40951</v>
      </c>
      <c r="T2" s="16">
        <f t="shared" si="0"/>
        <v>40952</v>
      </c>
      <c r="U2" s="16">
        <f t="shared" si="0"/>
        <v>40953</v>
      </c>
      <c r="V2" s="16">
        <f t="shared" si="0"/>
        <v>40954</v>
      </c>
      <c r="W2" s="16">
        <f t="shared" si="0"/>
        <v>40955</v>
      </c>
      <c r="X2" s="16">
        <f t="shared" si="0"/>
        <v>40956</v>
      </c>
      <c r="Y2" s="16">
        <f t="shared" si="0"/>
        <v>40957</v>
      </c>
      <c r="Z2" s="16">
        <f t="shared" si="0"/>
        <v>40958</v>
      </c>
      <c r="AA2" s="16">
        <f t="shared" si="0"/>
        <v>40959</v>
      </c>
      <c r="AB2" s="16">
        <f t="shared" si="0"/>
        <v>40960</v>
      </c>
      <c r="AC2" s="16">
        <f t="shared" si="0"/>
        <v>40961</v>
      </c>
      <c r="AD2" s="16">
        <f t="shared" si="0"/>
        <v>40962</v>
      </c>
      <c r="AE2" s="16">
        <f t="shared" si="0"/>
        <v>40963</v>
      </c>
      <c r="AF2" s="16">
        <f t="shared" si="0"/>
        <v>40964</v>
      </c>
      <c r="AG2" s="16">
        <f t="shared" si="0"/>
        <v>40965</v>
      </c>
      <c r="AH2" s="16">
        <f>IF(AG2="","",IF(MONTH(AG2)=MONTH(AG2+1),AG2+1,""))</f>
        <v>40966</v>
      </c>
      <c r="AI2" s="16">
        <f t="shared" ref="AI2:AL2" si="1">IF(AH2="","",IF(MONTH(AH2)=MONTH(AH2+1),AH2+1,""))</f>
        <v>40967</v>
      </c>
      <c r="AJ2" s="16">
        <f t="shared" si="1"/>
        <v>40968</v>
      </c>
      <c r="AK2" s="16" t="str">
        <f t="shared" si="1"/>
        <v/>
      </c>
      <c r="AL2" s="16" t="str">
        <f t="shared" si="1"/>
        <v/>
      </c>
    </row>
    <row r="3" spans="1:38">
      <c r="A3" s="3" t="s">
        <v>4</v>
      </c>
      <c r="B3" s="15">
        <v>40942</v>
      </c>
      <c r="C3" s="28">
        <f t="shared" ref="C3:C8" si="2">WORKDAY(B3,E3,FERIE)</f>
        <v>40947</v>
      </c>
      <c r="D3" s="24" t="s">
        <v>14</v>
      </c>
      <c r="E3" s="29">
        <v>3</v>
      </c>
      <c r="F3" s="2">
        <f>JANVIER!G3</f>
        <v>23</v>
      </c>
      <c r="G3" s="29">
        <f>F3-E3</f>
        <v>20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>
      <c r="A4" s="3" t="s">
        <v>5</v>
      </c>
      <c r="B4" s="15">
        <v>40944</v>
      </c>
      <c r="C4" s="28">
        <f t="shared" si="2"/>
        <v>40945</v>
      </c>
      <c r="D4" s="24" t="s">
        <v>14</v>
      </c>
      <c r="E4" s="29">
        <v>1.5</v>
      </c>
      <c r="F4" s="2">
        <f>JANVIER!G4</f>
        <v>20</v>
      </c>
      <c r="G4" s="29">
        <f t="shared" ref="G4:G8" si="3">F4-E4</f>
        <v>18.5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 t="s">
        <v>16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>
      <c r="A5" s="3" t="s">
        <v>6</v>
      </c>
      <c r="B5" s="15">
        <v>40941</v>
      </c>
      <c r="C5" s="28">
        <f t="shared" si="2"/>
        <v>40946</v>
      </c>
      <c r="D5" s="24" t="s">
        <v>14</v>
      </c>
      <c r="E5" s="29">
        <v>3.5</v>
      </c>
      <c r="F5" s="2">
        <f>JANVIER!G5</f>
        <v>21.5</v>
      </c>
      <c r="G5" s="29">
        <f t="shared" si="3"/>
        <v>18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>
      <c r="A6" s="3" t="s">
        <v>8</v>
      </c>
      <c r="B6" s="15">
        <v>40942</v>
      </c>
      <c r="C6" s="28">
        <f t="shared" si="2"/>
        <v>40946</v>
      </c>
      <c r="D6" s="24" t="s">
        <v>14</v>
      </c>
      <c r="E6" s="29">
        <v>2</v>
      </c>
      <c r="F6" s="2">
        <f>JANVIER!G6</f>
        <v>23</v>
      </c>
      <c r="G6" s="29">
        <f t="shared" si="3"/>
        <v>21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 t="s">
        <v>16</v>
      </c>
      <c r="AE6" s="2"/>
      <c r="AF6" s="2"/>
      <c r="AG6" s="2"/>
      <c r="AH6" s="2"/>
      <c r="AI6" s="2"/>
      <c r="AJ6" s="2"/>
      <c r="AK6" s="2"/>
      <c r="AL6" s="2"/>
    </row>
    <row r="7" spans="1:38">
      <c r="A7" s="3" t="s">
        <v>9</v>
      </c>
      <c r="B7" s="15">
        <v>40948</v>
      </c>
      <c r="C7" s="28">
        <f t="shared" si="2"/>
        <v>40954</v>
      </c>
      <c r="D7" s="24" t="s">
        <v>14</v>
      </c>
      <c r="E7" s="29">
        <v>4</v>
      </c>
      <c r="F7" s="2">
        <f>JANVIER!G7</f>
        <v>15.5</v>
      </c>
      <c r="G7" s="29">
        <f t="shared" si="3"/>
        <v>11.5</v>
      </c>
      <c r="H7" s="2"/>
      <c r="I7" s="2"/>
      <c r="J7" s="2"/>
      <c r="K7" s="2"/>
      <c r="L7" s="2"/>
      <c r="M7" s="2"/>
      <c r="N7" s="2" t="s">
        <v>16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38">
      <c r="A8" s="3" t="s">
        <v>10</v>
      </c>
      <c r="B8" s="15">
        <v>40950</v>
      </c>
      <c r="C8" s="28">
        <f t="shared" si="2"/>
        <v>40954</v>
      </c>
      <c r="D8" s="24" t="s">
        <v>14</v>
      </c>
      <c r="E8" s="29">
        <v>3</v>
      </c>
      <c r="F8" s="2">
        <f>JANVIER!G8</f>
        <v>19</v>
      </c>
      <c r="G8" s="29">
        <f t="shared" si="3"/>
        <v>16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11" spans="1:38">
      <c r="F11" s="4"/>
      <c r="G11" s="4"/>
    </row>
    <row r="12" spans="1:38">
      <c r="F12" s="4"/>
      <c r="G12" s="4"/>
    </row>
    <row r="13" spans="1:38">
      <c r="B13" s="31"/>
      <c r="F13" s="4"/>
      <c r="G13" s="4"/>
    </row>
    <row r="14" spans="1:38">
      <c r="B14" s="31"/>
      <c r="F14" s="4"/>
      <c r="G14" s="4"/>
    </row>
    <row r="15" spans="1:38">
      <c r="F15" s="4"/>
      <c r="G15" s="4"/>
    </row>
    <row r="16" spans="1:38">
      <c r="F16" s="4"/>
      <c r="G16" s="4"/>
    </row>
  </sheetData>
  <mergeCells count="3">
    <mergeCell ref="A1:A2"/>
    <mergeCell ref="B1:C1"/>
    <mergeCell ref="H1:AL1"/>
  </mergeCells>
  <conditionalFormatting sqref="H2:AL8">
    <cfRule type="expression" dxfId="27" priority="3">
      <formula>IF(AND((H$2&gt;=$B2),(H$2&lt;=$C2)),$D2="CP")</formula>
    </cfRule>
    <cfRule type="expression" dxfId="26" priority="4">
      <formula>IF(AND((H$2&gt;=$B2),(H$2&lt;=$C2)),$D2="CM")</formula>
    </cfRule>
    <cfRule type="expression" dxfId="25" priority="5">
      <formula>IF(AND((H$2&gt;=$B2),(H$2&lt;=$C2)),$D2="CE")</formula>
    </cfRule>
    <cfRule type="expression" dxfId="24" priority="6">
      <formula>SUMPRODUCT(--(H$2=FERIE))</formula>
    </cfRule>
    <cfRule type="expression" dxfId="23" priority="7">
      <formula>OR(WEEKDAY(H$2)=1,WEEKDAY(H$2)=7)</formula>
    </cfRule>
  </conditionalFormatting>
  <conditionalFormatting sqref="H3:AL8">
    <cfRule type="containsText" dxfId="22" priority="1" operator="containsText" text="CE">
      <formula>NOT(ISERROR(SEARCH("CE",H3)))</formula>
    </cfRule>
    <cfRule type="containsText" dxfId="21" priority="2" operator="containsText" text="CM">
      <formula>NOT(ISERROR(SEARCH("CM",H3)))</formula>
    </cfRule>
  </conditionalFormatting>
  <dataValidations count="2">
    <dataValidation type="list" allowBlank="1" showInputMessage="1" showErrorMessage="1" sqref="B3:B8">
      <formula1>cdate</formula1>
    </dataValidation>
    <dataValidation type="list" allowBlank="1" showInputMessage="1" showErrorMessage="1" sqref="A3:A8">
      <formula1>NOM</formula1>
    </dataValidation>
  </dataValidations>
  <pageMargins left="0.23622047244094491" right="0.51181102362204722" top="1.889763779527559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L16"/>
  <sheetViews>
    <sheetView workbookViewId="0">
      <pane xSplit="1" topLeftCell="H1" activePane="topRight" state="frozen"/>
      <selection activeCell="D16" sqref="D16"/>
      <selection pane="topRight" activeCell="F3" sqref="F3:F8"/>
    </sheetView>
  </sheetViews>
  <sheetFormatPr baseColWidth="10" defaultRowHeight="15"/>
  <cols>
    <col min="1" max="1" width="12.85546875" style="5" customWidth="1"/>
    <col min="2" max="2" width="8.7109375" style="5" bestFit="1" customWidth="1"/>
    <col min="3" max="3" width="9" style="5" bestFit="1" customWidth="1"/>
    <col min="4" max="4" width="10.140625" style="5" customWidth="1"/>
    <col min="5" max="5" width="9.5703125" style="5" bestFit="1" customWidth="1"/>
    <col min="6" max="7" width="10.7109375" style="5" bestFit="1" customWidth="1"/>
    <col min="8" max="16" width="3.85546875" style="5" bestFit="1" customWidth="1"/>
    <col min="17" max="38" width="4.85546875" style="5" bestFit="1" customWidth="1"/>
    <col min="39" max="16384" width="11.42578125" style="5"/>
  </cols>
  <sheetData>
    <row r="1" spans="1:38">
      <c r="A1" s="32" t="s">
        <v>0</v>
      </c>
      <c r="B1" s="36" t="s">
        <v>1</v>
      </c>
      <c r="C1" s="37"/>
      <c r="D1" s="12"/>
      <c r="E1" s="27"/>
      <c r="F1" s="27"/>
      <c r="G1" s="11"/>
      <c r="H1" s="34" t="str">
        <f>PROPER(TEXT(DATE(Données!A1,3,1),"mmmm aaaa"))</f>
        <v>Mars 2012</v>
      </c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</row>
    <row r="2" spans="1:38" ht="25.5">
      <c r="A2" s="33"/>
      <c r="B2" s="10" t="s">
        <v>2</v>
      </c>
      <c r="C2" s="10" t="s">
        <v>3</v>
      </c>
      <c r="D2" s="13" t="s">
        <v>18</v>
      </c>
      <c r="E2" s="13" t="s">
        <v>21</v>
      </c>
      <c r="F2" s="13" t="s">
        <v>19</v>
      </c>
      <c r="G2" s="13" t="s">
        <v>20</v>
      </c>
      <c r="H2" s="16">
        <f>H1*1</f>
        <v>40969</v>
      </c>
      <c r="I2" s="16">
        <f>H2+1</f>
        <v>40970</v>
      </c>
      <c r="J2" s="16">
        <f t="shared" ref="J2:AG2" si="0">I2+1</f>
        <v>40971</v>
      </c>
      <c r="K2" s="16">
        <f t="shared" si="0"/>
        <v>40972</v>
      </c>
      <c r="L2" s="16">
        <f t="shared" si="0"/>
        <v>40973</v>
      </c>
      <c r="M2" s="16">
        <f t="shared" si="0"/>
        <v>40974</v>
      </c>
      <c r="N2" s="16">
        <f t="shared" si="0"/>
        <v>40975</v>
      </c>
      <c r="O2" s="16">
        <f t="shared" si="0"/>
        <v>40976</v>
      </c>
      <c r="P2" s="16">
        <f t="shared" si="0"/>
        <v>40977</v>
      </c>
      <c r="Q2" s="16">
        <f t="shared" si="0"/>
        <v>40978</v>
      </c>
      <c r="R2" s="16">
        <f t="shared" si="0"/>
        <v>40979</v>
      </c>
      <c r="S2" s="16">
        <f t="shared" si="0"/>
        <v>40980</v>
      </c>
      <c r="T2" s="16">
        <f t="shared" si="0"/>
        <v>40981</v>
      </c>
      <c r="U2" s="16">
        <f t="shared" si="0"/>
        <v>40982</v>
      </c>
      <c r="V2" s="16">
        <f t="shared" si="0"/>
        <v>40983</v>
      </c>
      <c r="W2" s="16">
        <f t="shared" si="0"/>
        <v>40984</v>
      </c>
      <c r="X2" s="16">
        <f t="shared" si="0"/>
        <v>40985</v>
      </c>
      <c r="Y2" s="16">
        <f t="shared" si="0"/>
        <v>40986</v>
      </c>
      <c r="Z2" s="16">
        <f t="shared" si="0"/>
        <v>40987</v>
      </c>
      <c r="AA2" s="16">
        <f t="shared" si="0"/>
        <v>40988</v>
      </c>
      <c r="AB2" s="16">
        <f t="shared" si="0"/>
        <v>40989</v>
      </c>
      <c r="AC2" s="16">
        <f t="shared" si="0"/>
        <v>40990</v>
      </c>
      <c r="AD2" s="16">
        <f t="shared" si="0"/>
        <v>40991</v>
      </c>
      <c r="AE2" s="16">
        <f t="shared" si="0"/>
        <v>40992</v>
      </c>
      <c r="AF2" s="16">
        <f t="shared" si="0"/>
        <v>40993</v>
      </c>
      <c r="AG2" s="16">
        <f t="shared" si="0"/>
        <v>40994</v>
      </c>
      <c r="AH2" s="16">
        <f>IF(AG2="","",IF(MONTH(AG2)=MONTH(AG2+1),AG2+1,""))</f>
        <v>40995</v>
      </c>
      <c r="AI2" s="16">
        <f t="shared" ref="AI2:AL2" si="1">IF(AH2="","",IF(MONTH(AH2)=MONTH(AH2+1),AH2+1,""))</f>
        <v>40996</v>
      </c>
      <c r="AJ2" s="16">
        <f t="shared" si="1"/>
        <v>40997</v>
      </c>
      <c r="AK2" s="16">
        <f t="shared" si="1"/>
        <v>40998</v>
      </c>
      <c r="AL2" s="16">
        <f t="shared" si="1"/>
        <v>40999</v>
      </c>
    </row>
    <row r="3" spans="1:38">
      <c r="A3" s="3" t="s">
        <v>4</v>
      </c>
      <c r="B3" s="15">
        <v>40972</v>
      </c>
      <c r="C3" s="28">
        <f t="shared" ref="C3:C8" si="2">WORKDAY(B3,E3,FERIE)</f>
        <v>40973</v>
      </c>
      <c r="D3" s="24" t="s">
        <v>14</v>
      </c>
      <c r="E3" s="29">
        <v>1</v>
      </c>
      <c r="F3" s="2">
        <f>FEVRIER!G3</f>
        <v>20</v>
      </c>
      <c r="G3" s="29">
        <f>F3-E3</f>
        <v>19</v>
      </c>
      <c r="H3" s="2"/>
      <c r="I3" s="2"/>
      <c r="J3" s="2"/>
      <c r="K3" s="2"/>
      <c r="L3" s="2"/>
      <c r="M3" s="2"/>
      <c r="N3" s="2"/>
      <c r="O3" s="2"/>
      <c r="P3" s="2"/>
      <c r="Q3" s="2"/>
      <c r="R3" s="2" t="s">
        <v>12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>
      <c r="A4" s="3" t="s">
        <v>5</v>
      </c>
      <c r="B4" s="15">
        <v>40969</v>
      </c>
      <c r="C4" s="28">
        <f t="shared" si="2"/>
        <v>40970</v>
      </c>
      <c r="D4" s="24" t="s">
        <v>14</v>
      </c>
      <c r="E4" s="29">
        <v>1</v>
      </c>
      <c r="F4" s="2">
        <f>FEVRIER!G4</f>
        <v>18.5</v>
      </c>
      <c r="G4" s="29">
        <f t="shared" ref="G4:G8" si="3">F4-E4</f>
        <v>17.5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 t="s">
        <v>16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>
      <c r="A5" s="3" t="s">
        <v>6</v>
      </c>
      <c r="B5" s="15">
        <v>40985</v>
      </c>
      <c r="C5" s="28">
        <f t="shared" si="2"/>
        <v>40989</v>
      </c>
      <c r="D5" s="24" t="s">
        <v>14</v>
      </c>
      <c r="E5" s="29">
        <v>3.5</v>
      </c>
      <c r="F5" s="2">
        <f>FEVRIER!G5</f>
        <v>18</v>
      </c>
      <c r="G5" s="29">
        <f t="shared" si="3"/>
        <v>14.5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>
      <c r="A6" s="3" t="s">
        <v>8</v>
      </c>
      <c r="B6" s="15">
        <v>40972</v>
      </c>
      <c r="C6" s="28">
        <f t="shared" si="2"/>
        <v>40974</v>
      </c>
      <c r="D6" s="24" t="s">
        <v>14</v>
      </c>
      <c r="E6" s="29">
        <v>2</v>
      </c>
      <c r="F6" s="2">
        <f>FEVRIER!G6</f>
        <v>21</v>
      </c>
      <c r="G6" s="29">
        <f t="shared" si="3"/>
        <v>19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 t="s">
        <v>16</v>
      </c>
      <c r="AE6" s="2"/>
      <c r="AF6" s="2"/>
      <c r="AG6" s="2"/>
      <c r="AH6" s="2"/>
      <c r="AI6" s="2"/>
      <c r="AJ6" s="2"/>
      <c r="AK6" s="2"/>
      <c r="AL6" s="2"/>
    </row>
    <row r="7" spans="1:38">
      <c r="A7" s="3" t="s">
        <v>9</v>
      </c>
      <c r="B7" s="15">
        <v>40988</v>
      </c>
      <c r="C7" s="28">
        <f t="shared" si="2"/>
        <v>40994</v>
      </c>
      <c r="D7" s="24" t="s">
        <v>14</v>
      </c>
      <c r="E7" s="29">
        <v>4</v>
      </c>
      <c r="F7" s="2">
        <f>FEVRIER!G7</f>
        <v>11.5</v>
      </c>
      <c r="G7" s="29">
        <f t="shared" si="3"/>
        <v>7.5</v>
      </c>
      <c r="H7" s="2"/>
      <c r="I7" s="2"/>
      <c r="J7" s="2"/>
      <c r="K7" s="2"/>
      <c r="L7" s="2"/>
      <c r="M7" s="2"/>
      <c r="N7" s="2"/>
      <c r="O7" s="2"/>
      <c r="P7" s="2" t="s">
        <v>12</v>
      </c>
      <c r="Q7" s="2" t="s">
        <v>12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38">
      <c r="A8" s="3" t="s">
        <v>10</v>
      </c>
      <c r="B8" s="15">
        <v>40983</v>
      </c>
      <c r="C8" s="28">
        <f t="shared" si="2"/>
        <v>40987</v>
      </c>
      <c r="D8" s="24" t="s">
        <v>14</v>
      </c>
      <c r="E8" s="29">
        <v>2</v>
      </c>
      <c r="F8" s="2">
        <f>FEVRIER!G8</f>
        <v>16</v>
      </c>
      <c r="G8" s="29">
        <f t="shared" si="3"/>
        <v>14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11" spans="1:38">
      <c r="F11" s="4"/>
      <c r="G11" s="4"/>
    </row>
    <row r="12" spans="1:38">
      <c r="F12" s="4"/>
      <c r="G12" s="4"/>
    </row>
    <row r="13" spans="1:38">
      <c r="B13" s="26" t="s">
        <v>12</v>
      </c>
      <c r="F13" s="4"/>
      <c r="G13" s="4"/>
    </row>
    <row r="14" spans="1:38">
      <c r="B14" s="25" t="s">
        <v>16</v>
      </c>
      <c r="F14" s="4"/>
      <c r="G14" s="4"/>
    </row>
    <row r="15" spans="1:38">
      <c r="F15" s="4"/>
      <c r="G15" s="4"/>
    </row>
    <row r="16" spans="1:38">
      <c r="F16" s="4"/>
      <c r="G16" s="4"/>
    </row>
  </sheetData>
  <mergeCells count="3">
    <mergeCell ref="A1:A2"/>
    <mergeCell ref="B1:C1"/>
    <mergeCell ref="H1:AL1"/>
  </mergeCells>
  <conditionalFormatting sqref="H2:AL8">
    <cfRule type="expression" dxfId="20" priority="3">
      <formula>IF(AND((H$2&gt;=$B2),(H$2&lt;=$C2)),$D2="CP")</formula>
    </cfRule>
    <cfRule type="expression" dxfId="19" priority="4">
      <formula>IF(AND((H$2&gt;=$B2),(H$2&lt;=$C2)),$D2="CM")</formula>
    </cfRule>
    <cfRule type="expression" dxfId="18" priority="5">
      <formula>IF(AND((H$2&gt;=$B2),(H$2&lt;=$C2)),$D2="CE")</formula>
    </cfRule>
    <cfRule type="expression" dxfId="17" priority="6">
      <formula>SUMPRODUCT(--(H$2=FERIE))</formula>
    </cfRule>
    <cfRule type="expression" dxfId="16" priority="7">
      <formula>OR(WEEKDAY(H$2)=1,WEEKDAY(H$2)=7)</formula>
    </cfRule>
  </conditionalFormatting>
  <conditionalFormatting sqref="H3:AL8">
    <cfRule type="containsText" dxfId="15" priority="1" operator="containsText" text="CE">
      <formula>NOT(ISERROR(SEARCH("CE",H3)))</formula>
    </cfRule>
    <cfRule type="containsText" dxfId="14" priority="2" operator="containsText" text="CM">
      <formula>NOT(ISERROR(SEARCH("CM",H3)))</formula>
    </cfRule>
  </conditionalFormatting>
  <dataValidations count="2">
    <dataValidation type="list" allowBlank="1" showInputMessage="1" showErrorMessage="1" sqref="B3:B8">
      <formula1>cdate</formula1>
    </dataValidation>
    <dataValidation type="list" allowBlank="1" showInputMessage="1" showErrorMessage="1" sqref="A3:A8">
      <formula1>NOM</formula1>
    </dataValidation>
  </dataValidations>
  <pageMargins left="0.23622047244094491" right="0.51181102362204722" top="1.8897637795275593" bottom="0.74803149606299213" header="0.31496062992125984" footer="0.31496062992125984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L16"/>
  <sheetViews>
    <sheetView workbookViewId="0">
      <pane xSplit="1" topLeftCell="H1" activePane="topRight" state="frozen"/>
      <selection activeCell="D16" sqref="D16"/>
      <selection pane="topRight" activeCell="F3" sqref="F3:F8"/>
    </sheetView>
  </sheetViews>
  <sheetFormatPr baseColWidth="10" defaultRowHeight="15"/>
  <cols>
    <col min="1" max="1" width="12.85546875" style="5" customWidth="1"/>
    <col min="2" max="2" width="8.7109375" style="5" bestFit="1" customWidth="1"/>
    <col min="3" max="3" width="9" style="5" bestFit="1" customWidth="1"/>
    <col min="4" max="4" width="10.140625" style="5" customWidth="1"/>
    <col min="5" max="5" width="9.5703125" style="5" bestFit="1" customWidth="1"/>
    <col min="6" max="7" width="10.7109375" style="5" bestFit="1" customWidth="1"/>
    <col min="8" max="16" width="3.85546875" style="5" bestFit="1" customWidth="1"/>
    <col min="17" max="38" width="4.85546875" style="5" bestFit="1" customWidth="1"/>
    <col min="39" max="16384" width="11.42578125" style="5"/>
  </cols>
  <sheetData>
    <row r="1" spans="1:38">
      <c r="A1" s="32" t="s">
        <v>0</v>
      </c>
      <c r="B1" s="36" t="s">
        <v>1</v>
      </c>
      <c r="C1" s="37"/>
      <c r="D1" s="12"/>
      <c r="E1" s="27"/>
      <c r="F1" s="27"/>
      <c r="G1" s="11"/>
      <c r="H1" s="34" t="str">
        <f>PROPER(TEXT(DATE(Données!A1,4,1),"mmmm aaaa"))</f>
        <v>Avril 2012</v>
      </c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</row>
    <row r="2" spans="1:38" ht="25.5">
      <c r="A2" s="33"/>
      <c r="B2" s="10" t="s">
        <v>2</v>
      </c>
      <c r="C2" s="10" t="s">
        <v>3</v>
      </c>
      <c r="D2" s="13" t="s">
        <v>18</v>
      </c>
      <c r="E2" s="13" t="s">
        <v>21</v>
      </c>
      <c r="F2" s="13" t="s">
        <v>19</v>
      </c>
      <c r="G2" s="13" t="s">
        <v>20</v>
      </c>
      <c r="H2" s="16">
        <f>H1*1</f>
        <v>41000</v>
      </c>
      <c r="I2" s="16">
        <f>H2+1</f>
        <v>41001</v>
      </c>
      <c r="J2" s="16">
        <f t="shared" ref="J2:AG2" si="0">I2+1</f>
        <v>41002</v>
      </c>
      <c r="K2" s="16">
        <f t="shared" si="0"/>
        <v>41003</v>
      </c>
      <c r="L2" s="16">
        <f t="shared" si="0"/>
        <v>41004</v>
      </c>
      <c r="M2" s="16">
        <f t="shared" si="0"/>
        <v>41005</v>
      </c>
      <c r="N2" s="16">
        <f t="shared" si="0"/>
        <v>41006</v>
      </c>
      <c r="O2" s="16">
        <f t="shared" si="0"/>
        <v>41007</v>
      </c>
      <c r="P2" s="16">
        <f t="shared" si="0"/>
        <v>41008</v>
      </c>
      <c r="Q2" s="16">
        <f t="shared" si="0"/>
        <v>41009</v>
      </c>
      <c r="R2" s="16">
        <f t="shared" si="0"/>
        <v>41010</v>
      </c>
      <c r="S2" s="16">
        <f t="shared" si="0"/>
        <v>41011</v>
      </c>
      <c r="T2" s="16">
        <f t="shared" si="0"/>
        <v>41012</v>
      </c>
      <c r="U2" s="16">
        <f t="shared" si="0"/>
        <v>41013</v>
      </c>
      <c r="V2" s="16">
        <f t="shared" si="0"/>
        <v>41014</v>
      </c>
      <c r="W2" s="16">
        <f t="shared" si="0"/>
        <v>41015</v>
      </c>
      <c r="X2" s="16">
        <f t="shared" si="0"/>
        <v>41016</v>
      </c>
      <c r="Y2" s="16">
        <f t="shared" si="0"/>
        <v>41017</v>
      </c>
      <c r="Z2" s="16">
        <f t="shared" si="0"/>
        <v>41018</v>
      </c>
      <c r="AA2" s="16">
        <f t="shared" si="0"/>
        <v>41019</v>
      </c>
      <c r="AB2" s="16">
        <f t="shared" si="0"/>
        <v>41020</v>
      </c>
      <c r="AC2" s="16">
        <f t="shared" si="0"/>
        <v>41021</v>
      </c>
      <c r="AD2" s="16">
        <f t="shared" si="0"/>
        <v>41022</v>
      </c>
      <c r="AE2" s="16">
        <f t="shared" si="0"/>
        <v>41023</v>
      </c>
      <c r="AF2" s="16">
        <f t="shared" si="0"/>
        <v>41024</v>
      </c>
      <c r="AG2" s="16">
        <f t="shared" si="0"/>
        <v>41025</v>
      </c>
      <c r="AH2" s="16">
        <f>IF(AG2="","",IF(MONTH(AG2)=MONTH(AG2+1),AG2+1,""))</f>
        <v>41026</v>
      </c>
      <c r="AI2" s="16">
        <f t="shared" ref="AI2:AL2" si="1">IF(AH2="","",IF(MONTH(AH2)=MONTH(AH2+1),AH2+1,""))</f>
        <v>41027</v>
      </c>
      <c r="AJ2" s="16">
        <f t="shared" si="1"/>
        <v>41028</v>
      </c>
      <c r="AK2" s="16">
        <f t="shared" si="1"/>
        <v>41029</v>
      </c>
      <c r="AL2" s="16" t="str">
        <f t="shared" si="1"/>
        <v/>
      </c>
    </row>
    <row r="3" spans="1:38">
      <c r="A3" s="3" t="s">
        <v>4</v>
      </c>
      <c r="B3" s="15">
        <v>41000</v>
      </c>
      <c r="C3" s="28">
        <f t="shared" ref="C3:C8" si="2">WORKDAY(B3,E3,FERIE)</f>
        <v>41003</v>
      </c>
      <c r="D3" s="24" t="s">
        <v>14</v>
      </c>
      <c r="E3" s="29">
        <v>3</v>
      </c>
      <c r="F3" s="2">
        <f>MARS!G3</f>
        <v>19</v>
      </c>
      <c r="G3" s="29">
        <f>F3-E3</f>
        <v>16</v>
      </c>
      <c r="H3" s="2"/>
      <c r="I3" s="2"/>
      <c r="J3" s="2"/>
      <c r="K3" s="2"/>
      <c r="L3" s="2"/>
      <c r="M3" s="2"/>
      <c r="N3" s="2"/>
      <c r="O3" s="2"/>
      <c r="P3" s="2"/>
      <c r="Q3" s="2"/>
      <c r="R3" s="2" t="s">
        <v>12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>
      <c r="A4" s="3" t="s">
        <v>5</v>
      </c>
      <c r="B4" s="15">
        <v>41003</v>
      </c>
      <c r="C4" s="28">
        <f t="shared" si="2"/>
        <v>41005</v>
      </c>
      <c r="D4" s="24" t="s">
        <v>14</v>
      </c>
      <c r="E4" s="29">
        <v>2</v>
      </c>
      <c r="F4" s="2">
        <f>MARS!G4</f>
        <v>17.5</v>
      </c>
      <c r="G4" s="29">
        <f t="shared" ref="G4:G8" si="3">F4-E4</f>
        <v>15.5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 t="s">
        <v>16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>
      <c r="A5" s="3" t="s">
        <v>6</v>
      </c>
      <c r="B5" s="15">
        <v>41002</v>
      </c>
      <c r="C5" s="28">
        <f t="shared" si="2"/>
        <v>41003</v>
      </c>
      <c r="D5" s="24" t="s">
        <v>14</v>
      </c>
      <c r="E5" s="29">
        <v>1</v>
      </c>
      <c r="F5" s="2">
        <f>MARS!G5</f>
        <v>14.5</v>
      </c>
      <c r="G5" s="29">
        <f t="shared" si="3"/>
        <v>13.5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>
      <c r="A6" s="3" t="s">
        <v>8</v>
      </c>
      <c r="B6" s="15">
        <v>41028</v>
      </c>
      <c r="C6" s="28">
        <f t="shared" si="2"/>
        <v>41028</v>
      </c>
      <c r="D6" s="24" t="s">
        <v>14</v>
      </c>
      <c r="E6" s="29">
        <v>0.5</v>
      </c>
      <c r="F6" s="2">
        <f>MARS!G6</f>
        <v>19</v>
      </c>
      <c r="G6" s="29">
        <f t="shared" si="3"/>
        <v>18.5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 t="s">
        <v>16</v>
      </c>
      <c r="AE6" s="2"/>
      <c r="AF6" s="2"/>
      <c r="AG6" s="2"/>
      <c r="AH6" s="2"/>
      <c r="AI6" s="2"/>
      <c r="AJ6" s="2"/>
      <c r="AK6" s="2"/>
      <c r="AL6" s="2"/>
    </row>
    <row r="7" spans="1:38">
      <c r="A7" s="3" t="s">
        <v>9</v>
      </c>
      <c r="B7" s="15">
        <v>41002</v>
      </c>
      <c r="C7" s="28">
        <f t="shared" si="2"/>
        <v>41003</v>
      </c>
      <c r="D7" s="24" t="s">
        <v>14</v>
      </c>
      <c r="E7" s="29">
        <v>1</v>
      </c>
      <c r="F7" s="2">
        <f>MARS!G7</f>
        <v>7.5</v>
      </c>
      <c r="G7" s="29">
        <f t="shared" si="3"/>
        <v>6.5</v>
      </c>
      <c r="H7" s="2"/>
      <c r="I7" s="2"/>
      <c r="J7" s="2"/>
      <c r="K7" s="2"/>
      <c r="L7" s="2"/>
      <c r="M7" s="2"/>
      <c r="N7" s="2"/>
      <c r="O7" s="2"/>
      <c r="P7" s="2" t="s">
        <v>12</v>
      </c>
      <c r="Q7" s="2" t="s">
        <v>12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38">
      <c r="A8" s="3" t="s">
        <v>10</v>
      </c>
      <c r="B8" s="15">
        <v>41000</v>
      </c>
      <c r="C8" s="28">
        <f t="shared" si="2"/>
        <v>41001</v>
      </c>
      <c r="D8" s="24" t="s">
        <v>14</v>
      </c>
      <c r="E8" s="29">
        <v>1</v>
      </c>
      <c r="F8" s="2">
        <f>MARS!G8</f>
        <v>14</v>
      </c>
      <c r="G8" s="29">
        <f t="shared" si="3"/>
        <v>13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11" spans="1:38">
      <c r="F11" s="4"/>
      <c r="G11" s="4"/>
    </row>
    <row r="12" spans="1:38">
      <c r="F12" s="4"/>
      <c r="G12" s="4"/>
    </row>
    <row r="13" spans="1:38">
      <c r="B13" s="26" t="s">
        <v>12</v>
      </c>
      <c r="F13" s="4"/>
      <c r="G13" s="4"/>
    </row>
    <row r="14" spans="1:38">
      <c r="B14" s="25" t="s">
        <v>16</v>
      </c>
      <c r="F14" s="4"/>
      <c r="G14" s="4"/>
    </row>
    <row r="15" spans="1:38">
      <c r="F15" s="4"/>
      <c r="G15" s="4"/>
    </row>
    <row r="16" spans="1:38">
      <c r="F16" s="4"/>
      <c r="G16" s="4"/>
    </row>
  </sheetData>
  <mergeCells count="3">
    <mergeCell ref="A1:A2"/>
    <mergeCell ref="B1:C1"/>
    <mergeCell ref="H1:AL1"/>
  </mergeCells>
  <conditionalFormatting sqref="H2:AL8">
    <cfRule type="expression" dxfId="13" priority="3">
      <formula>IF(AND((H$2&gt;=$B2),(H$2&lt;=$C2)),$D2="CP")</formula>
    </cfRule>
    <cfRule type="expression" dxfId="12" priority="4">
      <formula>IF(AND((H$2&gt;=$B2),(H$2&lt;=$C2)),$D2="CM")</formula>
    </cfRule>
    <cfRule type="expression" dxfId="11" priority="5">
      <formula>IF(AND((H$2&gt;=$B2),(H$2&lt;=$C2)),$D2="CE")</formula>
    </cfRule>
    <cfRule type="expression" dxfId="10" priority="6">
      <formula>SUMPRODUCT(--(H$2=FERIE))</formula>
    </cfRule>
    <cfRule type="expression" dxfId="9" priority="7">
      <formula>OR(WEEKDAY(H$2)=1,WEEKDAY(H$2)=7)</formula>
    </cfRule>
  </conditionalFormatting>
  <conditionalFormatting sqref="H3:AL8">
    <cfRule type="containsText" dxfId="8" priority="1" operator="containsText" text="CE">
      <formula>NOT(ISERROR(SEARCH("CE",H3)))</formula>
    </cfRule>
    <cfRule type="containsText" dxfId="7" priority="2" operator="containsText" text="CM">
      <formula>NOT(ISERROR(SEARCH("CM",H3)))</formula>
    </cfRule>
  </conditionalFormatting>
  <dataValidations count="2">
    <dataValidation type="list" allowBlank="1" showInputMessage="1" showErrorMessage="1" sqref="B3:B8">
      <formula1>cdate</formula1>
    </dataValidation>
    <dataValidation type="list" allowBlank="1" showInputMessage="1" showErrorMessage="1" sqref="A3:A8">
      <formula1>NOM</formula1>
    </dataValidation>
  </dataValidations>
  <pageMargins left="0.23622047244094491" right="0.51181102362204722" top="1.8897637795275593" bottom="0.74803149606299213" header="0.31496062992125984" footer="0.31496062992125984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L16"/>
  <sheetViews>
    <sheetView workbookViewId="0">
      <pane xSplit="1" topLeftCell="B1" activePane="topRight" state="frozen"/>
      <selection activeCell="D16" sqref="D16"/>
      <selection pane="topRight" activeCell="E11" sqref="E11"/>
    </sheetView>
  </sheetViews>
  <sheetFormatPr baseColWidth="10" defaultRowHeight="15"/>
  <cols>
    <col min="1" max="1" width="12.85546875" style="5" customWidth="1"/>
    <col min="2" max="2" width="8.7109375" style="5" bestFit="1" customWidth="1"/>
    <col min="3" max="3" width="9" style="5" bestFit="1" customWidth="1"/>
    <col min="4" max="4" width="10.140625" style="5" customWidth="1"/>
    <col min="5" max="5" width="9.5703125" style="5" bestFit="1" customWidth="1"/>
    <col min="6" max="7" width="10.7109375" style="5" bestFit="1" customWidth="1"/>
    <col min="8" max="16" width="3.85546875" style="5" bestFit="1" customWidth="1"/>
    <col min="17" max="38" width="4.85546875" style="5" bestFit="1" customWidth="1"/>
    <col min="39" max="16384" width="11.42578125" style="5"/>
  </cols>
  <sheetData>
    <row r="1" spans="1:38">
      <c r="A1" s="32" t="s">
        <v>0</v>
      </c>
      <c r="B1" s="36" t="s">
        <v>1</v>
      </c>
      <c r="C1" s="37"/>
      <c r="D1" s="12"/>
      <c r="E1" s="27"/>
      <c r="F1" s="27"/>
      <c r="G1" s="11"/>
      <c r="H1" s="34" t="str">
        <f>PROPER(TEXT(DATE(Données!A1,5,1),"mmmm aaaa"))</f>
        <v>Mai 2012</v>
      </c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</row>
    <row r="2" spans="1:38" ht="25.5">
      <c r="A2" s="33"/>
      <c r="B2" s="10" t="s">
        <v>2</v>
      </c>
      <c r="C2" s="10" t="s">
        <v>3</v>
      </c>
      <c r="D2" s="13" t="s">
        <v>18</v>
      </c>
      <c r="E2" s="13" t="s">
        <v>21</v>
      </c>
      <c r="F2" s="13" t="s">
        <v>19</v>
      </c>
      <c r="G2" s="13" t="s">
        <v>20</v>
      </c>
      <c r="H2" s="16">
        <f>H1*1</f>
        <v>41030</v>
      </c>
      <c r="I2" s="16">
        <f>H2+1</f>
        <v>41031</v>
      </c>
      <c r="J2" s="16">
        <f t="shared" ref="J2:AG2" si="0">I2+1</f>
        <v>41032</v>
      </c>
      <c r="K2" s="16">
        <f t="shared" si="0"/>
        <v>41033</v>
      </c>
      <c r="L2" s="16">
        <f t="shared" si="0"/>
        <v>41034</v>
      </c>
      <c r="M2" s="16">
        <f t="shared" si="0"/>
        <v>41035</v>
      </c>
      <c r="N2" s="16">
        <f t="shared" si="0"/>
        <v>41036</v>
      </c>
      <c r="O2" s="16">
        <f t="shared" si="0"/>
        <v>41037</v>
      </c>
      <c r="P2" s="16">
        <f t="shared" si="0"/>
        <v>41038</v>
      </c>
      <c r="Q2" s="16">
        <f t="shared" si="0"/>
        <v>41039</v>
      </c>
      <c r="R2" s="16">
        <f t="shared" si="0"/>
        <v>41040</v>
      </c>
      <c r="S2" s="16">
        <f t="shared" si="0"/>
        <v>41041</v>
      </c>
      <c r="T2" s="16">
        <f t="shared" si="0"/>
        <v>41042</v>
      </c>
      <c r="U2" s="16">
        <f t="shared" si="0"/>
        <v>41043</v>
      </c>
      <c r="V2" s="16">
        <f t="shared" si="0"/>
        <v>41044</v>
      </c>
      <c r="W2" s="16">
        <f t="shared" si="0"/>
        <v>41045</v>
      </c>
      <c r="X2" s="16">
        <f t="shared" si="0"/>
        <v>41046</v>
      </c>
      <c r="Y2" s="16">
        <f t="shared" si="0"/>
        <v>41047</v>
      </c>
      <c r="Z2" s="16">
        <f t="shared" si="0"/>
        <v>41048</v>
      </c>
      <c r="AA2" s="16">
        <f t="shared" si="0"/>
        <v>41049</v>
      </c>
      <c r="AB2" s="16">
        <f t="shared" si="0"/>
        <v>41050</v>
      </c>
      <c r="AC2" s="16">
        <f t="shared" si="0"/>
        <v>41051</v>
      </c>
      <c r="AD2" s="16">
        <f t="shared" si="0"/>
        <v>41052</v>
      </c>
      <c r="AE2" s="16">
        <f t="shared" si="0"/>
        <v>41053</v>
      </c>
      <c r="AF2" s="16">
        <f t="shared" si="0"/>
        <v>41054</v>
      </c>
      <c r="AG2" s="16">
        <f t="shared" si="0"/>
        <v>41055</v>
      </c>
      <c r="AH2" s="16">
        <f>IF(AG2="","",IF(MONTH(AG2)=MONTH(AG2+1),AG2+1,""))</f>
        <v>41056</v>
      </c>
      <c r="AI2" s="16">
        <f t="shared" ref="AI2:AL2" si="1">IF(AH2="","",IF(MONTH(AH2)=MONTH(AH2+1),AH2+1,""))</f>
        <v>41057</v>
      </c>
      <c r="AJ2" s="16">
        <f t="shared" si="1"/>
        <v>41058</v>
      </c>
      <c r="AK2" s="16">
        <f t="shared" si="1"/>
        <v>41059</v>
      </c>
      <c r="AL2" s="16">
        <f t="shared" si="1"/>
        <v>41060</v>
      </c>
    </row>
    <row r="3" spans="1:38">
      <c r="A3" s="3" t="s">
        <v>4</v>
      </c>
      <c r="B3" s="15">
        <v>41032</v>
      </c>
      <c r="C3" s="28">
        <f t="shared" ref="C3:C8" si="2">WORKDAY(B3,E3,FERIE)</f>
        <v>41033</v>
      </c>
      <c r="D3" s="24" t="s">
        <v>14</v>
      </c>
      <c r="E3" s="29">
        <v>1.5</v>
      </c>
      <c r="F3" s="2">
        <f>AVRIL!G3</f>
        <v>16</v>
      </c>
      <c r="G3" s="29">
        <f>F3-E3</f>
        <v>14.5</v>
      </c>
      <c r="H3" s="2"/>
      <c r="I3" s="2"/>
      <c r="J3" s="2"/>
      <c r="K3" s="2"/>
      <c r="L3" s="2"/>
      <c r="M3" s="2"/>
      <c r="N3" s="2"/>
      <c r="O3" s="2"/>
      <c r="P3" s="2"/>
      <c r="Q3" s="2"/>
      <c r="R3" s="2" t="s">
        <v>12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>
      <c r="A4" s="3" t="s">
        <v>5</v>
      </c>
      <c r="B4" s="15">
        <v>41033</v>
      </c>
      <c r="C4" s="28">
        <f t="shared" si="2"/>
        <v>41043</v>
      </c>
      <c r="D4" s="24" t="s">
        <v>14</v>
      </c>
      <c r="E4" s="29">
        <v>5</v>
      </c>
      <c r="F4" s="2">
        <f>AVRIL!G4</f>
        <v>15.5</v>
      </c>
      <c r="G4" s="29">
        <f t="shared" ref="G4:G8" si="3">F4-E4</f>
        <v>10.5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>
      <c r="A5" s="3" t="s">
        <v>6</v>
      </c>
      <c r="B5" s="15">
        <v>41037</v>
      </c>
      <c r="C5" s="28">
        <f t="shared" si="2"/>
        <v>41040</v>
      </c>
      <c r="D5" s="24" t="s">
        <v>14</v>
      </c>
      <c r="E5" s="29">
        <v>3.5</v>
      </c>
      <c r="F5" s="2">
        <f>AVRIL!G5</f>
        <v>13.5</v>
      </c>
      <c r="G5" s="29">
        <f t="shared" si="3"/>
        <v>10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>
      <c r="A6" s="3" t="s">
        <v>8</v>
      </c>
      <c r="B6" s="15">
        <v>41033</v>
      </c>
      <c r="C6" s="28">
        <f t="shared" si="2"/>
        <v>41036</v>
      </c>
      <c r="D6" s="24" t="s">
        <v>14</v>
      </c>
      <c r="E6" s="29">
        <v>1</v>
      </c>
      <c r="F6" s="2">
        <f>AVRIL!G6</f>
        <v>18.5</v>
      </c>
      <c r="G6" s="29">
        <f t="shared" si="3"/>
        <v>17.5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 t="s">
        <v>16</v>
      </c>
      <c r="AE6" s="2"/>
      <c r="AF6" s="2"/>
      <c r="AG6" s="2"/>
      <c r="AH6" s="2"/>
      <c r="AI6" s="2"/>
      <c r="AJ6" s="2"/>
      <c r="AK6" s="2"/>
      <c r="AL6" s="2"/>
    </row>
    <row r="7" spans="1:38">
      <c r="A7" s="3" t="s">
        <v>9</v>
      </c>
      <c r="B7" s="15">
        <v>41031</v>
      </c>
      <c r="C7" s="28">
        <f t="shared" si="2"/>
        <v>41033</v>
      </c>
      <c r="D7" s="24" t="s">
        <v>14</v>
      </c>
      <c r="E7" s="29">
        <v>2</v>
      </c>
      <c r="F7" s="2">
        <f>AVRIL!G7</f>
        <v>6.5</v>
      </c>
      <c r="G7" s="29">
        <f t="shared" si="3"/>
        <v>4.5</v>
      </c>
      <c r="H7" s="2"/>
      <c r="I7" s="2"/>
      <c r="J7" s="2"/>
      <c r="K7" s="2"/>
      <c r="L7" s="2"/>
      <c r="M7" s="2"/>
      <c r="N7" s="2"/>
      <c r="O7" s="2"/>
      <c r="P7" s="2" t="s">
        <v>12</v>
      </c>
      <c r="Q7" s="2" t="s">
        <v>12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38">
      <c r="A8" s="3" t="s">
        <v>10</v>
      </c>
      <c r="B8" s="15">
        <v>41039</v>
      </c>
      <c r="C8" s="28">
        <f t="shared" si="2"/>
        <v>41040</v>
      </c>
      <c r="D8" s="24" t="s">
        <v>14</v>
      </c>
      <c r="E8" s="29">
        <v>1</v>
      </c>
      <c r="F8" s="2">
        <f>AVRIL!G8</f>
        <v>13</v>
      </c>
      <c r="G8" s="29">
        <f t="shared" si="3"/>
        <v>12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11" spans="1:38">
      <c r="F11" s="4"/>
      <c r="G11" s="4"/>
    </row>
    <row r="12" spans="1:38">
      <c r="F12" s="4"/>
      <c r="G12" s="4"/>
    </row>
    <row r="13" spans="1:38">
      <c r="B13" s="26" t="s">
        <v>12</v>
      </c>
      <c r="F13" s="4"/>
      <c r="G13" s="4"/>
    </row>
    <row r="14" spans="1:38">
      <c r="B14" s="25" t="s">
        <v>16</v>
      </c>
      <c r="F14" s="4"/>
      <c r="G14" s="4"/>
    </row>
    <row r="15" spans="1:38">
      <c r="F15" s="4"/>
      <c r="G15" s="4"/>
    </row>
    <row r="16" spans="1:38">
      <c r="F16" s="4"/>
      <c r="G16" s="4"/>
    </row>
  </sheetData>
  <mergeCells count="3">
    <mergeCell ref="A1:A2"/>
    <mergeCell ref="B1:C1"/>
    <mergeCell ref="H1:AL1"/>
  </mergeCells>
  <conditionalFormatting sqref="H2:AL8">
    <cfRule type="expression" dxfId="6" priority="3">
      <formula>IF(AND((H$2&gt;=$B2),(H$2&lt;=$C2)),$D2="CP")</formula>
    </cfRule>
    <cfRule type="expression" dxfId="5" priority="4">
      <formula>IF(AND((H$2&gt;=$B2),(H$2&lt;=$C2)),$D2="CM")</formula>
    </cfRule>
    <cfRule type="expression" dxfId="4" priority="5">
      <formula>IF(AND((H$2&gt;=$B2),(H$2&lt;=$C2)),$D2="CE")</formula>
    </cfRule>
    <cfRule type="expression" dxfId="3" priority="6">
      <formula>SUMPRODUCT(--(H$2=FERIE))</formula>
    </cfRule>
    <cfRule type="expression" dxfId="2" priority="7">
      <formula>OR(WEEKDAY(H$2)=1,WEEKDAY(H$2)=7)</formula>
    </cfRule>
  </conditionalFormatting>
  <conditionalFormatting sqref="H3:AL8">
    <cfRule type="containsText" dxfId="1" priority="1" operator="containsText" text="CE">
      <formula>NOT(ISERROR(SEARCH("CE",H3)))</formula>
    </cfRule>
    <cfRule type="containsText" dxfId="0" priority="2" operator="containsText" text="CM">
      <formula>NOT(ISERROR(SEARCH("CM",H3)))</formula>
    </cfRule>
  </conditionalFormatting>
  <dataValidations count="2">
    <dataValidation type="list" allowBlank="1" showInputMessage="1" showErrorMessage="1" sqref="B3:B8">
      <formula1>cdate</formula1>
    </dataValidation>
    <dataValidation type="list" allowBlank="1" showInputMessage="1" showErrorMessage="1" sqref="A3:A8">
      <formula1>NOM</formula1>
    </dataValidation>
  </dataValidations>
  <pageMargins left="0.23622047244094491" right="0.51181102362204722" top="1.8897637795275593" bottom="0.74803149606299213" header="0.31496062992125984" footer="0.31496062992125984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P5" sqref="P5"/>
    </sheetView>
  </sheetViews>
  <sheetFormatPr baseColWidth="10" defaultRowHeight="15"/>
  <cols>
    <col min="1" max="1" width="13.140625" customWidth="1"/>
    <col min="2" max="2" width="10.85546875" style="5" customWidth="1"/>
    <col min="3" max="3" width="7.85546875" style="5" customWidth="1"/>
    <col min="4" max="4" width="8.42578125" bestFit="1" customWidth="1"/>
    <col min="5" max="5" width="8.140625" bestFit="1" customWidth="1"/>
    <col min="6" max="7" width="6.140625" bestFit="1" customWidth="1"/>
    <col min="8" max="8" width="4.5703125" bestFit="1" customWidth="1"/>
    <col min="9" max="9" width="5" bestFit="1" customWidth="1"/>
    <col min="10" max="10" width="7.28515625" bestFit="1" customWidth="1"/>
    <col min="11" max="11" width="6" bestFit="1" customWidth="1"/>
    <col min="12" max="12" width="11.140625" bestFit="1" customWidth="1"/>
    <col min="13" max="13" width="9.28515625" bestFit="1" customWidth="1"/>
    <col min="14" max="14" width="11.140625" bestFit="1" customWidth="1"/>
    <col min="15" max="15" width="10.42578125" bestFit="1" customWidth="1"/>
    <col min="16" max="16" width="15.5703125" bestFit="1" customWidth="1"/>
  </cols>
  <sheetData>
    <row r="1" spans="1:16">
      <c r="A1" s="5" t="s">
        <v>36</v>
      </c>
    </row>
    <row r="3" spans="1:16">
      <c r="A3" s="38" t="s">
        <v>0</v>
      </c>
      <c r="B3" s="38" t="s">
        <v>50</v>
      </c>
      <c r="C3" s="38" t="s">
        <v>51</v>
      </c>
      <c r="D3" s="39" t="s">
        <v>49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 t="s">
        <v>52</v>
      </c>
    </row>
    <row r="4" spans="1:16">
      <c r="A4" s="38"/>
      <c r="B4" s="38"/>
      <c r="C4" s="38"/>
      <c r="D4" s="2" t="s">
        <v>37</v>
      </c>
      <c r="E4" s="2" t="s">
        <v>38</v>
      </c>
      <c r="F4" s="2" t="s">
        <v>39</v>
      </c>
      <c r="G4" s="2" t="s">
        <v>40</v>
      </c>
      <c r="H4" s="2" t="s">
        <v>41</v>
      </c>
      <c r="I4" s="2" t="s">
        <v>42</v>
      </c>
      <c r="J4" s="2" t="s">
        <v>43</v>
      </c>
      <c r="K4" s="2" t="s">
        <v>44</v>
      </c>
      <c r="L4" s="2" t="s">
        <v>45</v>
      </c>
      <c r="M4" s="2" t="s">
        <v>46</v>
      </c>
      <c r="N4" s="2" t="s">
        <v>47</v>
      </c>
      <c r="O4" s="2" t="s">
        <v>48</v>
      </c>
      <c r="P4" s="39"/>
    </row>
    <row r="5" spans="1:16">
      <c r="A5" s="3" t="s">
        <v>4</v>
      </c>
      <c r="B5" s="3"/>
      <c r="C5" s="3">
        <f>B5+25</f>
        <v>25</v>
      </c>
      <c r="D5" s="29">
        <f>JANVIER!E3</f>
        <v>2</v>
      </c>
      <c r="E5" s="29">
        <f>FEVRIER!E3</f>
        <v>3</v>
      </c>
      <c r="F5" s="29">
        <f>MARS!E3</f>
        <v>1</v>
      </c>
      <c r="G5" s="29">
        <f>AVRIL!E3</f>
        <v>3</v>
      </c>
      <c r="H5" s="29">
        <f>MAI!E3</f>
        <v>1.5</v>
      </c>
      <c r="I5" s="29"/>
      <c r="J5" s="29"/>
      <c r="K5" s="29"/>
      <c r="L5" s="29"/>
      <c r="M5" s="29"/>
      <c r="N5" s="29"/>
      <c r="O5" s="29"/>
      <c r="P5" s="29">
        <f>C5-SUM(D5:O5)</f>
        <v>14.5</v>
      </c>
    </row>
    <row r="6" spans="1:16">
      <c r="A6" s="3" t="s">
        <v>5</v>
      </c>
      <c r="B6" s="3"/>
      <c r="C6" s="3">
        <f t="shared" ref="C6:C10" si="0">B6+25</f>
        <v>25</v>
      </c>
      <c r="D6" s="29">
        <f>JANVIER!E4</f>
        <v>5</v>
      </c>
      <c r="E6" s="29">
        <f>FEVRIER!E4</f>
        <v>1.5</v>
      </c>
      <c r="F6" s="29">
        <f>MARS!E4</f>
        <v>1</v>
      </c>
      <c r="G6" s="29">
        <f>AVRIL!E4</f>
        <v>2</v>
      </c>
      <c r="H6" s="29">
        <f>MAI!E4</f>
        <v>5</v>
      </c>
      <c r="I6" s="29"/>
      <c r="J6" s="29"/>
      <c r="K6" s="29"/>
      <c r="L6" s="29"/>
      <c r="M6" s="29"/>
      <c r="N6" s="29"/>
      <c r="O6" s="29"/>
      <c r="P6" s="29">
        <f t="shared" ref="P6:P10" si="1">C6-SUM(D6:O6)</f>
        <v>10.5</v>
      </c>
    </row>
    <row r="7" spans="1:16">
      <c r="A7" s="3" t="s">
        <v>6</v>
      </c>
      <c r="B7" s="3"/>
      <c r="C7" s="3">
        <f t="shared" si="0"/>
        <v>25</v>
      </c>
      <c r="D7" s="29">
        <f>JANVIER!E5</f>
        <v>3.5</v>
      </c>
      <c r="E7" s="29">
        <f>FEVRIER!E5</f>
        <v>3.5</v>
      </c>
      <c r="F7" s="29">
        <f>MARS!E5</f>
        <v>3.5</v>
      </c>
      <c r="G7" s="29">
        <f>AVRIL!E5</f>
        <v>1</v>
      </c>
      <c r="H7" s="29">
        <f>MAI!E5</f>
        <v>3.5</v>
      </c>
      <c r="I7" s="29"/>
      <c r="J7" s="29"/>
      <c r="K7" s="29"/>
      <c r="L7" s="29"/>
      <c r="M7" s="29"/>
      <c r="N7" s="29"/>
      <c r="O7" s="29"/>
      <c r="P7" s="29">
        <f t="shared" si="1"/>
        <v>10</v>
      </c>
    </row>
    <row r="8" spans="1:16">
      <c r="A8" s="3" t="s">
        <v>8</v>
      </c>
      <c r="B8" s="3"/>
      <c r="C8" s="3">
        <f t="shared" si="0"/>
        <v>25</v>
      </c>
      <c r="D8" s="29">
        <f>JANVIER!E6</f>
        <v>2</v>
      </c>
      <c r="E8" s="29">
        <f>FEVRIER!E6</f>
        <v>2</v>
      </c>
      <c r="F8" s="29">
        <f>MARS!E6</f>
        <v>2</v>
      </c>
      <c r="G8" s="29">
        <f>AVRIL!E6</f>
        <v>0.5</v>
      </c>
      <c r="H8" s="29">
        <f>MAI!E6</f>
        <v>1</v>
      </c>
      <c r="I8" s="29"/>
      <c r="J8" s="29"/>
      <c r="K8" s="29"/>
      <c r="L8" s="29"/>
      <c r="M8" s="29"/>
      <c r="N8" s="29"/>
      <c r="O8" s="29"/>
      <c r="P8" s="29">
        <f t="shared" si="1"/>
        <v>17.5</v>
      </c>
    </row>
    <row r="9" spans="1:16">
      <c r="A9" s="3" t="s">
        <v>9</v>
      </c>
      <c r="B9" s="3"/>
      <c r="C9" s="3">
        <f t="shared" si="0"/>
        <v>25</v>
      </c>
      <c r="D9" s="29">
        <f>JANVIER!E7</f>
        <v>9.5</v>
      </c>
      <c r="E9" s="29">
        <f>FEVRIER!E7</f>
        <v>4</v>
      </c>
      <c r="F9" s="29">
        <f>MARS!E7</f>
        <v>4</v>
      </c>
      <c r="G9" s="29">
        <f>AVRIL!E7</f>
        <v>1</v>
      </c>
      <c r="H9" s="29">
        <f>MAI!E7</f>
        <v>2</v>
      </c>
      <c r="I9" s="29"/>
      <c r="J9" s="29"/>
      <c r="K9" s="29"/>
      <c r="L9" s="29"/>
      <c r="M9" s="29"/>
      <c r="N9" s="29"/>
      <c r="O9" s="29"/>
      <c r="P9" s="29">
        <f t="shared" si="1"/>
        <v>4.5</v>
      </c>
    </row>
    <row r="10" spans="1:16">
      <c r="A10" s="3" t="s">
        <v>10</v>
      </c>
      <c r="B10" s="3"/>
      <c r="C10" s="3">
        <f t="shared" si="0"/>
        <v>25</v>
      </c>
      <c r="D10" s="29">
        <f>JANVIER!E8</f>
        <v>6</v>
      </c>
      <c r="E10" s="29">
        <f>FEVRIER!E8</f>
        <v>3</v>
      </c>
      <c r="F10" s="29">
        <f>MARS!E8</f>
        <v>2</v>
      </c>
      <c r="G10" s="29">
        <f>AVRIL!E8</f>
        <v>1</v>
      </c>
      <c r="H10" s="29">
        <f>MAI!E8</f>
        <v>1</v>
      </c>
      <c r="I10" s="29"/>
      <c r="J10" s="29"/>
      <c r="K10" s="29"/>
      <c r="L10" s="29"/>
      <c r="M10" s="29"/>
      <c r="N10" s="29"/>
      <c r="O10" s="29"/>
      <c r="P10" s="29">
        <f t="shared" si="1"/>
        <v>12</v>
      </c>
    </row>
    <row r="13" spans="1:16">
      <c r="B13"/>
      <c r="C13"/>
    </row>
    <row r="14" spans="1:16">
      <c r="B14"/>
      <c r="C14"/>
    </row>
    <row r="15" spans="1:16">
      <c r="B15"/>
      <c r="C15"/>
    </row>
    <row r="16" spans="1:16">
      <c r="B16"/>
      <c r="C16"/>
    </row>
    <row r="17" spans="2:3">
      <c r="B17"/>
      <c r="C17"/>
    </row>
    <row r="18" spans="2:3">
      <c r="B18"/>
      <c r="C18"/>
    </row>
    <row r="19" spans="2:3">
      <c r="B19"/>
      <c r="C19"/>
    </row>
    <row r="20" spans="2:3">
      <c r="B20"/>
      <c r="C20"/>
    </row>
    <row r="21" spans="2:3">
      <c r="B21"/>
      <c r="C21"/>
    </row>
    <row r="22" spans="2:3">
      <c r="B22"/>
      <c r="C22"/>
    </row>
  </sheetData>
  <mergeCells count="5">
    <mergeCell ref="A3:A4"/>
    <mergeCell ref="D3:O3"/>
    <mergeCell ref="C3:C4"/>
    <mergeCell ref="B3:B4"/>
    <mergeCell ref="P3:P4"/>
  </mergeCells>
  <dataValidations count="1">
    <dataValidation type="list" allowBlank="1" showInputMessage="1" showErrorMessage="1" sqref="A5:A10">
      <formula1>NOM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6"/>
  <dimension ref="A1:E14"/>
  <sheetViews>
    <sheetView workbookViewId="0">
      <selection activeCell="D12" sqref="D12"/>
    </sheetView>
  </sheetViews>
  <sheetFormatPr baseColWidth="10" defaultRowHeight="15"/>
  <cols>
    <col min="1" max="1" width="16.28515625" customWidth="1"/>
    <col min="2" max="2" width="19" bestFit="1" customWidth="1"/>
    <col min="3" max="3" width="15.42578125" customWidth="1"/>
    <col min="5" max="5" width="14.85546875" customWidth="1"/>
    <col min="6" max="6" width="19" bestFit="1" customWidth="1"/>
  </cols>
  <sheetData>
    <row r="1" spans="1:5" ht="30">
      <c r="A1" s="22">
        <v>2012</v>
      </c>
      <c r="B1" s="18"/>
      <c r="C1" s="40" t="s">
        <v>17</v>
      </c>
      <c r="D1" s="41"/>
      <c r="E1" s="17" t="s">
        <v>35</v>
      </c>
    </row>
    <row r="2" spans="1:5">
      <c r="A2" s="23">
        <f>DATE(A1,1,1)</f>
        <v>40909</v>
      </c>
      <c r="B2" s="19" t="s">
        <v>22</v>
      </c>
      <c r="C2" s="6" t="s">
        <v>11</v>
      </c>
      <c r="D2" s="7" t="s">
        <v>12</v>
      </c>
      <c r="E2" s="3" t="s">
        <v>4</v>
      </c>
    </row>
    <row r="3" spans="1:5">
      <c r="A3" s="23">
        <f>DATE(A1,3,29.56+0.979*MOD(204-11*MOD(A1,19),30)-WEEKDAY(DATE(A1,3,28.56+0.979*MOD(204-11*MOD(A1,19),30))))</f>
        <v>41007</v>
      </c>
      <c r="B3" s="19" t="s">
        <v>23</v>
      </c>
      <c r="C3" s="6" t="s">
        <v>13</v>
      </c>
      <c r="D3" s="7" t="s">
        <v>14</v>
      </c>
      <c r="E3" s="3" t="s">
        <v>5</v>
      </c>
    </row>
    <row r="4" spans="1:5" ht="15.75" thickBot="1">
      <c r="A4" s="23">
        <f>A3+1</f>
        <v>41008</v>
      </c>
      <c r="B4" s="20" t="s">
        <v>24</v>
      </c>
      <c r="C4" s="8" t="s">
        <v>15</v>
      </c>
      <c r="D4" s="9" t="s">
        <v>16</v>
      </c>
      <c r="E4" s="3" t="s">
        <v>6</v>
      </c>
    </row>
    <row r="5" spans="1:5">
      <c r="A5" s="23">
        <f>DATE(A1,5,1)</f>
        <v>41030</v>
      </c>
      <c r="B5" s="20" t="s">
        <v>25</v>
      </c>
      <c r="E5" s="3" t="s">
        <v>7</v>
      </c>
    </row>
    <row r="6" spans="1:5">
      <c r="A6" s="23">
        <f>DATE(A1,5,8)</f>
        <v>41037</v>
      </c>
      <c r="B6" s="21" t="s">
        <v>26</v>
      </c>
      <c r="E6" s="3" t="s">
        <v>8</v>
      </c>
    </row>
    <row r="7" spans="1:5">
      <c r="A7" s="23">
        <f>A4+38</f>
        <v>41046</v>
      </c>
      <c r="B7" s="20" t="s">
        <v>27</v>
      </c>
      <c r="E7" s="3" t="s">
        <v>9</v>
      </c>
    </row>
    <row r="8" spans="1:5">
      <c r="A8" s="23">
        <f>A3+49</f>
        <v>41056</v>
      </c>
      <c r="B8" s="20" t="s">
        <v>28</v>
      </c>
      <c r="E8" s="3" t="s">
        <v>10</v>
      </c>
    </row>
    <row r="9" spans="1:5">
      <c r="A9" s="23">
        <f>A4+49</f>
        <v>41057</v>
      </c>
      <c r="B9" s="20" t="s">
        <v>29</v>
      </c>
    </row>
    <row r="10" spans="1:5">
      <c r="A10" s="23">
        <f>DATE(A1,7,14)</f>
        <v>41104</v>
      </c>
      <c r="B10" s="21" t="s">
        <v>30</v>
      </c>
    </row>
    <row r="11" spans="1:5">
      <c r="A11" s="23">
        <f>DATE(A1,8,15)</f>
        <v>41136</v>
      </c>
      <c r="B11" s="21" t="s">
        <v>31</v>
      </c>
    </row>
    <row r="12" spans="1:5">
      <c r="A12" s="23">
        <f>DATE(A1,11,1)</f>
        <v>41214</v>
      </c>
      <c r="B12" s="21" t="s">
        <v>32</v>
      </c>
    </row>
    <row r="13" spans="1:5">
      <c r="A13" s="23">
        <f>DATE(A1,11,11)</f>
        <v>41224</v>
      </c>
      <c r="B13" s="21" t="s">
        <v>33</v>
      </c>
    </row>
    <row r="14" spans="1:5">
      <c r="A14" s="23">
        <f>DATE(A1,12,25)</f>
        <v>41268</v>
      </c>
      <c r="B14" s="20" t="s">
        <v>34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JANVIER</vt:lpstr>
      <vt:lpstr>FEVRIER</vt:lpstr>
      <vt:lpstr>MARS</vt:lpstr>
      <vt:lpstr>AVRIL</vt:lpstr>
      <vt:lpstr>MAI</vt:lpstr>
      <vt:lpstr>RECAP</vt:lpstr>
      <vt:lpstr>Données</vt:lpstr>
      <vt:lpstr>FERIE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</dc:creator>
  <cp:lastModifiedBy>LOSSY</cp:lastModifiedBy>
  <cp:lastPrinted>2012-04-22T14:57:31Z</cp:lastPrinted>
  <dcterms:created xsi:type="dcterms:W3CDTF">2012-03-21T13:37:00Z</dcterms:created>
  <dcterms:modified xsi:type="dcterms:W3CDTF">2012-05-27T20:36:39Z</dcterms:modified>
</cp:coreProperties>
</file>