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 codeName="{00000000-0000-0000-0000-000000000000}"/>
  <workbookPr autoCompressPictures="0"/>
  <bookViews>
    <workbookView xWindow="8260" yWindow="440" windowWidth="25600" windowHeight="16060"/>
  </bookViews>
  <sheets>
    <sheet name="Feuil1" sheetId="1" r:id="rId1"/>
    <sheet name="Feuil3" sheetId="3" r:id="rId2"/>
  </sheets>
  <definedNames>
    <definedName name="_xlnm._FilterDatabase" localSheetId="0" hidden="1">Feuil1!$B$4:$F$48</definedName>
    <definedName name="Z_1FAB7537_8480_564B_819B_24497392A15B_.wvu.FilterData" localSheetId="0" hidden="1">Feuil1!$B$4:$F$48</definedName>
    <definedName name="Z_1FAB7537_8480_564B_819B_24497392A15B_.wvu.Rows" localSheetId="0" hidden="1">Feuil1!$51:$51</definedName>
    <definedName name="Z_F0E0271B_DD54_461E_A1A3_4F136F6D4006_.wvu.FilterData" localSheetId="0" hidden="1">Feuil1!$B$4:$F$48</definedName>
    <definedName name="Z_F0E0271B_DD54_461E_A1A3_4F136F6D4006_.wvu.Rows" localSheetId="0" hidden="1">Feuil1!$51:$51</definedName>
  </definedNames>
  <calcPr calcId="140001" concurrentCalc="0"/>
  <customWorkbookViews>
    <customWorkbookView name="Damien Menard - Affichage personnalisé" guid="{1FAB7537-8480-564B-819B-24497392A15B}" mergeInterval="0" personalView="1" xWindow="81" yWindow="122" windowWidth="1293" windowHeight="826" activeSheetId="1" showComments="commIndAndComment"/>
    <customWorkbookView name="ECOuest ENERGIE - Affichage personnalisé" guid="{F0E0271B-DD54-461E-A1A3-4F136F6D4006}" mergeInterval="0" personalView="1" maximized="1" xWindow="1" yWindow="1" windowWidth="1596" windowHeight="670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5" i="1" l="1"/>
  <c r="J10" i="1"/>
  <c r="J9" i="1"/>
  <c r="J11" i="1"/>
  <c r="J13" i="1"/>
  <c r="J14" i="1"/>
  <c r="J12" i="1"/>
  <c r="J16" i="1"/>
  <c r="J18" i="1"/>
  <c r="J17" i="1"/>
  <c r="H15" i="1"/>
  <c r="H17" i="1"/>
  <c r="H18" i="1"/>
  <c r="H16" i="1"/>
  <c r="H12" i="1"/>
  <c r="H14" i="1"/>
  <c r="H13" i="1"/>
  <c r="H11" i="1"/>
  <c r="H9" i="1"/>
  <c r="H10" i="1"/>
  <c r="J19" i="1"/>
  <c r="F16" i="1"/>
  <c r="F12" i="1"/>
  <c r="F10" i="1"/>
  <c r="F15" i="1"/>
  <c r="F47" i="1"/>
  <c r="A8" i="1"/>
  <c r="A13" i="1"/>
  <c r="A7" i="1"/>
  <c r="A19" i="1"/>
  <c r="A9" i="1"/>
  <c r="A37" i="1"/>
  <c r="A36" i="1"/>
  <c r="A18" i="1"/>
  <c r="A30" i="1"/>
  <c r="A34" i="1"/>
  <c r="A45" i="1"/>
  <c r="A46" i="1"/>
  <c r="A39" i="1"/>
  <c r="A38" i="1"/>
  <c r="A40" i="1"/>
  <c r="A41" i="1"/>
  <c r="A17" i="1"/>
  <c r="A31" i="1"/>
  <c r="A27" i="1"/>
  <c r="A33" i="1"/>
  <c r="A20" i="1"/>
  <c r="A21" i="1"/>
  <c r="A24" i="1"/>
  <c r="A42" i="1"/>
  <c r="A25" i="1"/>
  <c r="A32" i="1"/>
  <c r="A43" i="1"/>
  <c r="A44" i="1"/>
  <c r="A35" i="1"/>
  <c r="A23" i="1"/>
  <c r="A26" i="1"/>
  <c r="A28" i="1"/>
  <c r="A29" i="1"/>
  <c r="A11" i="1"/>
  <c r="A6" i="1"/>
  <c r="A14" i="1"/>
  <c r="A22" i="1"/>
  <c r="A15" i="1"/>
  <c r="A10" i="1"/>
  <c r="A16" i="1"/>
  <c r="A12" i="1"/>
</calcChain>
</file>

<file path=xl/comments1.xml><?xml version="1.0" encoding="utf-8"?>
<comments xmlns="http://schemas.openxmlformats.org/spreadsheetml/2006/main">
  <authors>
    <author>Damien Menard</author>
  </authors>
  <commentList>
    <comment ref="J9" authorId="0">
      <text>
        <r>
          <rPr>
            <b/>
            <sz val="9"/>
            <color indexed="81"/>
            <rFont val="Calibri"/>
            <family val="2"/>
          </rPr>
          <t>Le calcul du chiffre se fait automatiquement grâce au tableau Vendeurs...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F12" authorId="0">
      <text>
        <r>
          <rPr>
            <b/>
            <sz val="9"/>
            <color indexed="81"/>
            <rFont val="Calibri"/>
            <family val="2"/>
          </rPr>
          <t xml:space="preserve">Remplir tes chiffres dans le tableau : 
CAS À PART en dessous...
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F16" authorId="0">
      <text>
        <r>
          <rPr>
            <b/>
            <sz val="9"/>
            <color indexed="81"/>
            <rFont val="Calibri"/>
            <family val="2"/>
          </rPr>
          <t>Remplir tes chiffres dans le tableau : 
CAS À PART en dessous...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<sst xmlns="http://schemas.openxmlformats.org/spreadsheetml/2006/main" count="179" uniqueCount="73">
  <si>
    <t>Commercial</t>
  </si>
  <si>
    <t>Agence</t>
  </si>
  <si>
    <t>Poste</t>
  </si>
  <si>
    <t>Entrée</t>
  </si>
  <si>
    <t>Chiffres A</t>
  </si>
  <si>
    <t>Sophian Jouhari</t>
  </si>
  <si>
    <t>Nordine Bendheloum</t>
  </si>
  <si>
    <t>Mazen Henni</t>
  </si>
  <si>
    <t>Rabah Barache</t>
  </si>
  <si>
    <t>Maxime Travers</t>
  </si>
  <si>
    <t>Gregory Morvan</t>
  </si>
  <si>
    <t>Yacine Ahaddar</t>
  </si>
  <si>
    <t>Dimitri Rabec</t>
  </si>
  <si>
    <t>Florian Menay</t>
  </si>
  <si>
    <t>Karl Chapelière</t>
  </si>
  <si>
    <t>Hervé Cousin</t>
  </si>
  <si>
    <t>Maxime Betton</t>
  </si>
  <si>
    <t>Valentin Voisinne</t>
  </si>
  <si>
    <t>Jean Stephane Payet</t>
  </si>
  <si>
    <t>Edouard Sury</t>
  </si>
  <si>
    <t>Said Khoumane</t>
  </si>
  <si>
    <t>Karim Khoumane</t>
  </si>
  <si>
    <t>Thomas Bidel</t>
  </si>
  <si>
    <t>Tony Leblond</t>
  </si>
  <si>
    <t>Alexandre Delahaye</t>
  </si>
  <si>
    <t>Aghilas Mezine</t>
  </si>
  <si>
    <t>Lilian Vauquelin</t>
  </si>
  <si>
    <t>Johan Marie</t>
  </si>
  <si>
    <t>Rudy Tardivel</t>
  </si>
  <si>
    <t>David Jourdain</t>
  </si>
  <si>
    <t>Simon Bidel</t>
  </si>
  <si>
    <t>Mickael Lecuirot</t>
  </si>
  <si>
    <t>Alexandre Roopina</t>
  </si>
  <si>
    <t>Jerome Plazza</t>
  </si>
  <si>
    <t>Arnaud Adam</t>
  </si>
  <si>
    <t>Valentin Queguiner</t>
  </si>
  <si>
    <t>LAVAL</t>
  </si>
  <si>
    <t>TOURS</t>
  </si>
  <si>
    <t>ANGERS</t>
  </si>
  <si>
    <t>RENNES</t>
  </si>
  <si>
    <t>ST LO</t>
  </si>
  <si>
    <t>ALENCON</t>
  </si>
  <si>
    <t>LE MANS</t>
  </si>
  <si>
    <t>CAEN</t>
  </si>
  <si>
    <t>Vrp</t>
  </si>
  <si>
    <t>Tuteur</t>
  </si>
  <si>
    <t>D.A</t>
  </si>
  <si>
    <t>Animateur</t>
  </si>
  <si>
    <t>D.R</t>
  </si>
  <si>
    <t>A.R</t>
  </si>
  <si>
    <t>Jean Philippe Colibert</t>
  </si>
  <si>
    <t>Yoann Gilles</t>
  </si>
  <si>
    <t>Faycal Tami</t>
  </si>
  <si>
    <t>Simon Deslandes</t>
  </si>
  <si>
    <t>CAS A PART : C.A DANS PLUSIEURS AGENCES</t>
  </si>
  <si>
    <t>Etienne Jegouic</t>
  </si>
  <si>
    <t>TUTEUR</t>
  </si>
  <si>
    <t>Barreira Paulo</t>
  </si>
  <si>
    <t>Omar BENDALI</t>
  </si>
  <si>
    <t>Formateur</t>
  </si>
  <si>
    <t>Teddy Morin</t>
  </si>
  <si>
    <t>VRP</t>
  </si>
  <si>
    <t>Cyprien Letarouilly</t>
  </si>
  <si>
    <t>Thomas Bidel 2</t>
  </si>
  <si>
    <t>Simon Bidel 2</t>
  </si>
  <si>
    <t>Charles Budor 2</t>
  </si>
  <si>
    <t>CHOLET</t>
  </si>
  <si>
    <t>Edouard Sury 2</t>
  </si>
  <si>
    <t>NANTES</t>
  </si>
  <si>
    <t>Charles Budor</t>
  </si>
  <si>
    <t>TOTAL CA</t>
  </si>
  <si>
    <r>
      <rPr>
        <sz val="14"/>
        <color theme="1"/>
        <rFont val="Calibri"/>
        <scheme val="minor"/>
      </rPr>
      <t>Classement Agence</t>
    </r>
  </si>
  <si>
    <r>
      <rPr>
        <sz val="14"/>
        <color theme="1"/>
        <rFont val="Calibri"/>
        <scheme val="minor"/>
      </rPr>
      <t>Classement provisoire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</si>
</sst>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0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2"/>
      <color rgb="FF000000"/>
      <name val="Lucida Grande"/>
    </font>
  </fonts>
  <fills count="1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 applyProtection="1">
      <protection locked="0"/>
    </xf>
    <xf numFmtId="0" fontId="0" fillId="0" borderId="0" xfId="0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6" fontId="0" fillId="5" borderId="1" xfId="0" applyNumberFormat="1" applyFill="1" applyBorder="1" applyProtection="1">
      <protection locked="0"/>
    </xf>
    <xf numFmtId="0" fontId="0" fillId="9" borderId="1" xfId="0" applyFill="1" applyBorder="1" applyAlignment="1" applyProtection="1">
      <alignment horizontal="center"/>
      <protection locked="0"/>
    </xf>
    <xf numFmtId="0" fontId="0" fillId="9" borderId="1" xfId="0" applyFill="1" applyBorder="1" applyAlignment="1" applyProtection="1">
      <alignment horizontal="right"/>
      <protection locked="0"/>
    </xf>
    <xf numFmtId="0" fontId="0" fillId="9" borderId="1" xfId="0" applyFill="1" applyBorder="1" applyProtection="1">
      <protection locked="0"/>
    </xf>
    <xf numFmtId="6" fontId="0" fillId="9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6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10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right"/>
      <protection locked="0"/>
    </xf>
    <xf numFmtId="0" fontId="0" fillId="5" borderId="1" xfId="0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6" fontId="0" fillId="4" borderId="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0" fillId="11" borderId="1" xfId="0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6" fontId="0" fillId="8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horizontal="center"/>
      <protection locked="0"/>
    </xf>
    <xf numFmtId="6" fontId="0" fillId="3" borderId="1" xfId="0" applyNumberForma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right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0" fillId="8" borderId="1" xfId="0" applyFill="1" applyBorder="1" applyAlignment="1" applyProtection="1">
      <alignment horizontal="right"/>
      <protection locked="0"/>
    </xf>
    <xf numFmtId="0" fontId="0" fillId="8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right"/>
      <protection locked="0"/>
    </xf>
    <xf numFmtId="0" fontId="0" fillId="0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6" fontId="0" fillId="0" borderId="1" xfId="0" applyNumberFormat="1" applyFill="1" applyBorder="1" applyProtection="1"/>
    <xf numFmtId="0" fontId="0" fillId="9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6" fontId="0" fillId="5" borderId="1" xfId="0" applyNumberFormat="1" applyFill="1" applyBorder="1" applyProtection="1"/>
    <xf numFmtId="6" fontId="0" fillId="2" borderId="1" xfId="0" applyNumberFormat="1" applyFill="1" applyBorder="1" applyProtection="1"/>
    <xf numFmtId="6" fontId="0" fillId="9" borderId="1" xfId="0" applyNumberFormat="1" applyFill="1" applyBorder="1" applyProtection="1"/>
    <xf numFmtId="6" fontId="0" fillId="6" borderId="1" xfId="0" applyNumberFormat="1" applyFill="1" applyBorder="1" applyProtection="1"/>
    <xf numFmtId="6" fontId="0" fillId="4" borderId="1" xfId="0" applyNumberFormat="1" applyFill="1" applyBorder="1" applyProtection="1"/>
    <xf numFmtId="6" fontId="0" fillId="8" borderId="1" xfId="0" applyNumberFormat="1" applyFill="1" applyBorder="1" applyProtection="1"/>
    <xf numFmtId="6" fontId="0" fillId="3" borderId="1" xfId="0" applyNumberFormat="1" applyFill="1" applyBorder="1" applyProtection="1"/>
    <xf numFmtId="0" fontId="0" fillId="11" borderId="1" xfId="0" applyFill="1" applyBorder="1" applyAlignment="1" applyProtection="1">
      <alignment horizontal="center"/>
    </xf>
    <xf numFmtId="14" fontId="0" fillId="4" borderId="1" xfId="0" applyNumberFormat="1" applyFill="1" applyBorder="1" applyProtection="1">
      <protection locked="0"/>
    </xf>
    <xf numFmtId="14" fontId="0" fillId="5" borderId="1" xfId="0" applyNumberFormat="1" applyFill="1" applyBorder="1" applyProtection="1">
      <protection locked="0"/>
    </xf>
    <xf numFmtId="14" fontId="0" fillId="9" borderId="1" xfId="0" applyNumberFormat="1" applyFill="1" applyBorder="1" applyProtection="1">
      <protection locked="0"/>
    </xf>
    <xf numFmtId="14" fontId="0" fillId="8" borderId="1" xfId="0" applyNumberFormat="1" applyFill="1" applyBorder="1" applyProtection="1"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right"/>
      <protection locked="0"/>
    </xf>
    <xf numFmtId="0" fontId="0" fillId="13" borderId="1" xfId="0" applyFill="1" applyBorder="1" applyProtection="1">
      <protection locked="0"/>
    </xf>
    <xf numFmtId="0" fontId="0" fillId="11" borderId="1" xfId="0" applyFill="1" applyBorder="1" applyAlignment="1" applyProtection="1">
      <alignment horizontal="right"/>
      <protection locked="0"/>
    </xf>
    <xf numFmtId="0" fontId="0" fillId="11" borderId="1" xfId="0" applyFill="1" applyBorder="1" applyProtection="1">
      <protection locked="0"/>
    </xf>
    <xf numFmtId="6" fontId="0" fillId="11" borderId="1" xfId="0" applyNumberFormat="1" applyFill="1" applyBorder="1" applyProtection="1">
      <protection locked="0"/>
    </xf>
    <xf numFmtId="0" fontId="0" fillId="14" borderId="1" xfId="0" applyFill="1" applyBorder="1" applyAlignment="1" applyProtection="1">
      <alignment horizontal="center"/>
      <protection locked="0"/>
    </xf>
    <xf numFmtId="0" fontId="0" fillId="14" borderId="1" xfId="0" applyFill="1" applyBorder="1" applyAlignment="1" applyProtection="1">
      <alignment horizontal="right"/>
      <protection locked="0"/>
    </xf>
    <xf numFmtId="0" fontId="0" fillId="14" borderId="1" xfId="0" applyFill="1" applyBorder="1" applyProtection="1">
      <protection locked="0"/>
    </xf>
    <xf numFmtId="6" fontId="0" fillId="14" borderId="1" xfId="0" applyNumberFormat="1" applyFill="1" applyBorder="1" applyProtection="1">
      <protection locked="0"/>
    </xf>
    <xf numFmtId="0" fontId="0" fillId="15" borderId="1" xfId="0" applyFill="1" applyBorder="1" applyAlignment="1" applyProtection="1">
      <alignment horizontal="center"/>
      <protection locked="0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15" borderId="1" xfId="0" applyFill="1" applyBorder="1" applyAlignment="1" applyProtection="1">
      <alignment horizontal="right"/>
      <protection locked="0"/>
    </xf>
    <xf numFmtId="0" fontId="0" fillId="15" borderId="1" xfId="0" applyFill="1" applyBorder="1" applyProtection="1">
      <protection locked="0"/>
    </xf>
    <xf numFmtId="6" fontId="0" fillId="15" borderId="1" xfId="0" applyNumberFormat="1" applyFill="1" applyBorder="1" applyProtection="1">
      <protection locked="0"/>
    </xf>
    <xf numFmtId="6" fontId="1" fillId="0" borderId="1" xfId="0" applyNumberFormat="1" applyFont="1" applyBorder="1" applyAlignment="1" applyProtection="1"/>
    <xf numFmtId="6" fontId="0" fillId="7" borderId="2" xfId="0" applyNumberFormat="1" applyFill="1" applyBorder="1" applyProtection="1"/>
    <xf numFmtId="0" fontId="0" fillId="16" borderId="1" xfId="0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alignment horizontal="right"/>
      <protection locked="0"/>
    </xf>
    <xf numFmtId="0" fontId="0" fillId="16" borderId="1" xfId="0" applyFill="1" applyBorder="1" applyProtection="1">
      <protection locked="0"/>
    </xf>
    <xf numFmtId="6" fontId="0" fillId="16" borderId="1" xfId="0" applyNumberFormat="1" applyFill="1" applyBorder="1" applyProtection="1">
      <protection locked="0"/>
    </xf>
    <xf numFmtId="0" fontId="0" fillId="16" borderId="1" xfId="0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protection locked="0"/>
    </xf>
    <xf numFmtId="6" fontId="0" fillId="13" borderId="1" xfId="0" applyNumberFormat="1" applyFill="1" applyBorder="1" applyProtection="1"/>
    <xf numFmtId="6" fontId="0" fillId="0" borderId="1" xfId="0" applyNumberFormat="1" applyBorder="1" applyProtection="1"/>
    <xf numFmtId="0" fontId="0" fillId="14" borderId="1" xfId="0" applyFill="1" applyBorder="1" applyAlignment="1" applyProtection="1">
      <alignment horizontal="center"/>
    </xf>
    <xf numFmtId="0" fontId="0" fillId="15" borderId="1" xfId="0" applyFill="1" applyBorder="1" applyAlignment="1" applyProtection="1">
      <alignment horizontal="center"/>
    </xf>
    <xf numFmtId="6" fontId="0" fillId="15" borderId="1" xfId="0" applyNumberFormat="1" applyFill="1" applyBorder="1" applyProtection="1"/>
    <xf numFmtId="6" fontId="0" fillId="16" borderId="2" xfId="0" applyNumberFormat="1" applyFill="1" applyBorder="1" applyProtection="1"/>
    <xf numFmtId="0" fontId="6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0" fillId="0" borderId="5" xfId="0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horizontal="right" vertical="center"/>
      <protection locked="0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177800</xdr:colOff>
          <xdr:row>10</xdr:row>
          <xdr:rowOff>12700</xdr:rowOff>
        </xdr:from>
        <xdr:to>
          <xdr:col>6</xdr:col>
          <xdr:colOff>1638300</xdr:colOff>
          <xdr:row>18</xdr:row>
          <xdr:rowOff>12700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Mis-à-jour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omments" Target="../comments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63"/>
  <sheetViews>
    <sheetView tabSelected="1" zoomScale="125" zoomScaleNormal="125" zoomScalePageLayoutView="125" workbookViewId="0">
      <pane ySplit="8" topLeftCell="A9" activePane="bottomLeft" state="frozenSplit"/>
      <selection pane="bottomLeft" activeCell="A2" sqref="A2:E2"/>
    </sheetView>
  </sheetViews>
  <sheetFormatPr baseColWidth="10" defaultColWidth="11.5" defaultRowHeight="14" x14ac:dyDescent="0"/>
  <cols>
    <col min="1" max="1" width="6.5" style="2" customWidth="1"/>
    <col min="2" max="2" width="22.6640625" style="2" customWidth="1"/>
    <col min="3" max="5" width="11.5" style="2"/>
    <col min="6" max="6" width="14.5" style="2" bestFit="1" customWidth="1"/>
    <col min="7" max="7" width="23.33203125" style="2" customWidth="1"/>
    <col min="8" max="8" width="11.5" style="2"/>
    <col min="9" max="9" width="29.1640625" style="2" customWidth="1"/>
    <col min="10" max="10" width="14.83203125" style="2" customWidth="1"/>
    <col min="11" max="16384" width="11.5" style="2"/>
  </cols>
  <sheetData>
    <row r="2" spans="1:10" ht="18">
      <c r="A2" s="93" t="s">
        <v>72</v>
      </c>
      <c r="B2" s="93"/>
      <c r="C2" s="93"/>
      <c r="D2" s="93"/>
      <c r="E2" s="93"/>
      <c r="F2" s="80"/>
    </row>
    <row r="3" spans="1:10">
      <c r="A3" s="79"/>
      <c r="B3" s="79"/>
      <c r="C3" s="79"/>
      <c r="D3" s="79"/>
      <c r="E3" s="79"/>
      <c r="F3" s="79"/>
    </row>
    <row r="4" spans="1:10">
      <c r="A4" s="89"/>
      <c r="B4" s="91" t="s">
        <v>0</v>
      </c>
      <c r="C4" s="91" t="s">
        <v>1</v>
      </c>
      <c r="D4" s="91" t="s">
        <v>2</v>
      </c>
      <c r="E4" s="91" t="s">
        <v>3</v>
      </c>
      <c r="F4" s="91" t="s">
        <v>4</v>
      </c>
    </row>
    <row r="5" spans="1:10" ht="18">
      <c r="A5" s="90"/>
      <c r="B5" s="92"/>
      <c r="C5" s="92"/>
      <c r="D5" s="92"/>
      <c r="E5" s="92"/>
      <c r="F5" s="92"/>
      <c r="G5" s="1"/>
      <c r="H5" s="88" t="s">
        <v>71</v>
      </c>
      <c r="I5" s="88"/>
      <c r="J5" s="80"/>
    </row>
    <row r="6" spans="1:10" ht="13" customHeight="1">
      <c r="A6" s="4">
        <f t="shared" ref="A6:A46" si="0" xml:space="preserve"> RANK(F6,$F$6:$F$46,0)</f>
        <v>1</v>
      </c>
      <c r="B6" s="4" t="s">
        <v>52</v>
      </c>
      <c r="C6" s="4" t="s">
        <v>36</v>
      </c>
      <c r="D6" s="15" t="s">
        <v>46</v>
      </c>
      <c r="E6" s="16"/>
      <c r="F6" s="5">
        <v>154547</v>
      </c>
      <c r="G6" s="1"/>
      <c r="H6" s="79"/>
      <c r="I6" s="79"/>
      <c r="J6" s="79"/>
    </row>
    <row r="7" spans="1:10">
      <c r="A7" s="10">
        <f t="shared" si="0"/>
        <v>2</v>
      </c>
      <c r="B7" s="10" t="s">
        <v>10</v>
      </c>
      <c r="C7" s="10" t="s">
        <v>37</v>
      </c>
      <c r="D7" s="12" t="s">
        <v>46</v>
      </c>
      <c r="E7" s="13"/>
      <c r="F7" s="11">
        <v>105996</v>
      </c>
      <c r="H7" s="89"/>
      <c r="I7" s="91" t="s">
        <v>1</v>
      </c>
      <c r="J7" s="91" t="s">
        <v>4</v>
      </c>
    </row>
    <row r="8" spans="1:10" ht="16" customHeight="1">
      <c r="A8" s="4">
        <f t="shared" si="0"/>
        <v>3</v>
      </c>
      <c r="B8" s="4" t="s">
        <v>5</v>
      </c>
      <c r="C8" s="4" t="s">
        <v>36</v>
      </c>
      <c r="D8" s="15" t="s">
        <v>44</v>
      </c>
      <c r="E8" s="16"/>
      <c r="F8" s="5">
        <v>78373</v>
      </c>
      <c r="H8" s="90"/>
      <c r="I8" s="92"/>
      <c r="J8" s="92"/>
    </row>
    <row r="9" spans="1:10">
      <c r="A9" s="6">
        <f t="shared" si="0"/>
        <v>4</v>
      </c>
      <c r="B9" s="6" t="s">
        <v>12</v>
      </c>
      <c r="C9" s="6" t="s">
        <v>40</v>
      </c>
      <c r="D9" s="7" t="s">
        <v>46</v>
      </c>
      <c r="E9" s="8"/>
      <c r="F9" s="9">
        <v>77992</v>
      </c>
      <c r="H9" s="4">
        <f t="shared" ref="H9:H18" si="1" xml:space="preserve"> RANK(J9,$J$9:$J$18,0)</f>
        <v>1</v>
      </c>
      <c r="I9" s="4" t="s">
        <v>36</v>
      </c>
      <c r="J9" s="45">
        <f>SUMIF(C1:C89,"LAVAL",F1:F89)</f>
        <v>287657</v>
      </c>
    </row>
    <row r="10" spans="1:10">
      <c r="A10" s="26">
        <f t="shared" si="0"/>
        <v>5</v>
      </c>
      <c r="B10" s="26" t="s">
        <v>19</v>
      </c>
      <c r="C10" s="26"/>
      <c r="D10" s="27" t="s">
        <v>48</v>
      </c>
      <c r="E10" s="32"/>
      <c r="F10" s="82">
        <f>SUMIF(B1:B72,"Edouard Sury 2",F1:F72)</f>
        <v>55754</v>
      </c>
      <c r="H10" s="10">
        <f t="shared" si="1"/>
        <v>2</v>
      </c>
      <c r="I10" s="10" t="s">
        <v>37</v>
      </c>
      <c r="J10" s="46">
        <f>SUMIF(C2:C89,"TOURS",F2:F89)</f>
        <v>120851</v>
      </c>
    </row>
    <row r="11" spans="1:10">
      <c r="A11" s="17">
        <f t="shared" si="0"/>
        <v>6</v>
      </c>
      <c r="B11" s="17" t="s">
        <v>28</v>
      </c>
      <c r="C11" s="17" t="s">
        <v>39</v>
      </c>
      <c r="D11" s="19" t="s">
        <v>44</v>
      </c>
      <c r="E11" s="53">
        <v>40941</v>
      </c>
      <c r="F11" s="18">
        <v>15454</v>
      </c>
      <c r="H11" s="14">
        <f t="shared" si="1"/>
        <v>3</v>
      </c>
      <c r="I11" s="14" t="s">
        <v>40</v>
      </c>
      <c r="J11" s="47">
        <f>SUMIF(C3:C89,"ST LO",F3:F89)</f>
        <v>86730</v>
      </c>
    </row>
    <row r="12" spans="1:10">
      <c r="A12" s="33">
        <f t="shared" si="0"/>
        <v>7</v>
      </c>
      <c r="B12" s="33" t="s">
        <v>22</v>
      </c>
      <c r="C12" s="33"/>
      <c r="D12" s="34" t="s">
        <v>48</v>
      </c>
      <c r="E12" s="35"/>
      <c r="F12" s="38">
        <f>SUMIF(B2:B73,"Thomas Bidel 2",F2:F73)</f>
        <v>14851</v>
      </c>
      <c r="H12" s="22">
        <f t="shared" si="1"/>
        <v>4</v>
      </c>
      <c r="I12" s="22" t="s">
        <v>41</v>
      </c>
      <c r="J12" s="50">
        <f>SUMIF(C1:C87,"ALENCON",F1:F87)</f>
        <v>27186</v>
      </c>
    </row>
    <row r="13" spans="1:10">
      <c r="A13" s="10">
        <f t="shared" si="0"/>
        <v>8</v>
      </c>
      <c r="B13" s="10" t="s">
        <v>6</v>
      </c>
      <c r="C13" s="10" t="s">
        <v>37</v>
      </c>
      <c r="D13" s="12" t="s">
        <v>45</v>
      </c>
      <c r="E13" s="13"/>
      <c r="F13" s="11">
        <v>12454</v>
      </c>
      <c r="H13" s="17">
        <f t="shared" si="1"/>
        <v>5</v>
      </c>
      <c r="I13" s="17" t="s">
        <v>39</v>
      </c>
      <c r="J13" s="49">
        <f>SUMIF(C2:C90,"RENNES",F2:F90)</f>
        <v>25791</v>
      </c>
    </row>
    <row r="14" spans="1:10">
      <c r="A14" s="29">
        <f t="shared" si="0"/>
        <v>9</v>
      </c>
      <c r="B14" s="29" t="s">
        <v>33</v>
      </c>
      <c r="C14" s="29" t="s">
        <v>41</v>
      </c>
      <c r="D14" s="30" t="s">
        <v>44</v>
      </c>
      <c r="E14" s="31"/>
      <c r="F14" s="23">
        <v>12154</v>
      </c>
      <c r="H14" s="3">
        <f t="shared" si="1"/>
        <v>6</v>
      </c>
      <c r="I14" s="3" t="s">
        <v>38</v>
      </c>
      <c r="J14" s="48">
        <f>SUMIF(C2:C90,"ANGERS",F2:F90)</f>
        <v>6211</v>
      </c>
    </row>
    <row r="15" spans="1:10">
      <c r="A15" s="57">
        <f t="shared" si="0"/>
        <v>10</v>
      </c>
      <c r="B15" s="57" t="s">
        <v>69</v>
      </c>
      <c r="C15" s="57"/>
      <c r="D15" s="58" t="s">
        <v>48</v>
      </c>
      <c r="E15" s="59"/>
      <c r="F15" s="81">
        <f>SUMIF(B7:B78,"Charles Budor 2",F7:F78)</f>
        <v>7429</v>
      </c>
      <c r="H15" s="67">
        <f t="shared" si="1"/>
        <v>7</v>
      </c>
      <c r="I15" s="68" t="s">
        <v>68</v>
      </c>
      <c r="J15" s="85">
        <f>SUMIF(C1:C85,"NANTES",F1:F85)</f>
        <v>4644</v>
      </c>
    </row>
    <row r="16" spans="1:10">
      <c r="A16" s="33">
        <f t="shared" si="0"/>
        <v>11</v>
      </c>
      <c r="B16" s="33" t="s">
        <v>30</v>
      </c>
      <c r="C16" s="33"/>
      <c r="D16" s="34" t="s">
        <v>49</v>
      </c>
      <c r="E16" s="35"/>
      <c r="F16" s="38">
        <f>SUMIF(B5:B76,"Simon Bidel 2",F5:F76)</f>
        <v>3114</v>
      </c>
      <c r="H16" s="24">
        <f t="shared" si="1"/>
        <v>8</v>
      </c>
      <c r="I16" s="24" t="s">
        <v>43</v>
      </c>
      <c r="J16" s="51">
        <f>SUMIF(C2:C90,"CAEN",F2:F90)</f>
        <v>2696</v>
      </c>
    </row>
    <row r="17" spans="1:10">
      <c r="A17" s="4">
        <f t="shared" si="0"/>
        <v>12</v>
      </c>
      <c r="B17" s="4" t="s">
        <v>58</v>
      </c>
      <c r="C17" s="4" t="s">
        <v>36</v>
      </c>
      <c r="D17" s="15" t="s">
        <v>59</v>
      </c>
      <c r="E17" s="54">
        <v>40952</v>
      </c>
      <c r="F17" s="5">
        <v>2124</v>
      </c>
      <c r="H17" s="21">
        <f t="shared" si="1"/>
        <v>9</v>
      </c>
      <c r="I17" s="21" t="s">
        <v>42</v>
      </c>
      <c r="J17" s="73">
        <f>SUMIF(C1:C89,"LE MANS",F1:F89)</f>
        <v>1215</v>
      </c>
    </row>
    <row r="18" spans="1:10">
      <c r="A18" s="10">
        <f t="shared" si="0"/>
        <v>13</v>
      </c>
      <c r="B18" s="10" t="s">
        <v>29</v>
      </c>
      <c r="C18" s="10" t="s">
        <v>38</v>
      </c>
      <c r="D18" s="12" t="s">
        <v>45</v>
      </c>
      <c r="E18" s="13"/>
      <c r="F18" s="11">
        <v>1545</v>
      </c>
      <c r="H18" s="74">
        <f t="shared" si="1"/>
        <v>10</v>
      </c>
      <c r="I18" s="74" t="s">
        <v>66</v>
      </c>
      <c r="J18" s="86">
        <f>SUMIF(C3:C89,"CHOLET",F3:F89)</f>
        <v>454</v>
      </c>
    </row>
    <row r="19" spans="1:10" ht="18">
      <c r="A19" s="4">
        <f t="shared" si="0"/>
        <v>13</v>
      </c>
      <c r="B19" s="4" t="s">
        <v>24</v>
      </c>
      <c r="C19" s="4" t="s">
        <v>36</v>
      </c>
      <c r="D19" s="15" t="s">
        <v>47</v>
      </c>
      <c r="E19" s="16"/>
      <c r="F19" s="5">
        <v>1545</v>
      </c>
      <c r="J19" s="72">
        <f>SUM(J9:J18)</f>
        <v>563435</v>
      </c>
    </row>
    <row r="20" spans="1:10" ht="14" customHeight="1">
      <c r="A20" s="17">
        <f t="shared" si="0"/>
        <v>13</v>
      </c>
      <c r="B20" s="17" t="s">
        <v>11</v>
      </c>
      <c r="C20" s="17" t="s">
        <v>39</v>
      </c>
      <c r="D20" s="19" t="s">
        <v>46</v>
      </c>
      <c r="E20" s="20"/>
      <c r="F20" s="18">
        <v>1545</v>
      </c>
    </row>
    <row r="21" spans="1:10" ht="14" customHeight="1">
      <c r="A21" s="6">
        <f t="shared" si="0"/>
        <v>13</v>
      </c>
      <c r="B21" s="6" t="s">
        <v>60</v>
      </c>
      <c r="C21" s="6" t="s">
        <v>36</v>
      </c>
      <c r="D21" s="7" t="s">
        <v>61</v>
      </c>
      <c r="E21" s="8"/>
      <c r="F21" s="9">
        <v>1545</v>
      </c>
    </row>
    <row r="22" spans="1:10">
      <c r="A22" s="6">
        <f t="shared" si="0"/>
        <v>13</v>
      </c>
      <c r="B22" s="6" t="s">
        <v>31</v>
      </c>
      <c r="C22" s="6" t="s">
        <v>40</v>
      </c>
      <c r="D22" s="7" t="s">
        <v>44</v>
      </c>
      <c r="E22" s="8"/>
      <c r="F22" s="9">
        <v>1545</v>
      </c>
    </row>
    <row r="23" spans="1:10">
      <c r="A23" s="17">
        <f t="shared" si="0"/>
        <v>18</v>
      </c>
      <c r="B23" s="17" t="s">
        <v>55</v>
      </c>
      <c r="C23" s="17" t="s">
        <v>39</v>
      </c>
      <c r="D23" s="19" t="s">
        <v>44</v>
      </c>
      <c r="E23" s="53">
        <v>40956</v>
      </c>
      <c r="F23" s="18">
        <v>1540</v>
      </c>
    </row>
    <row r="24" spans="1:10">
      <c r="A24" s="4">
        <f t="shared" si="0"/>
        <v>19</v>
      </c>
      <c r="B24" s="4" t="s">
        <v>17</v>
      </c>
      <c r="C24" s="4" t="s">
        <v>36</v>
      </c>
      <c r="D24" s="15" t="s">
        <v>44</v>
      </c>
      <c r="E24" s="16"/>
      <c r="F24" s="5">
        <v>1515</v>
      </c>
    </row>
    <row r="25" spans="1:10">
      <c r="A25" s="6">
        <f t="shared" si="0"/>
        <v>19</v>
      </c>
      <c r="B25" s="6" t="s">
        <v>23</v>
      </c>
      <c r="C25" s="6" t="s">
        <v>40</v>
      </c>
      <c r="D25" s="7" t="s">
        <v>44</v>
      </c>
      <c r="E25" s="8"/>
      <c r="F25" s="9">
        <v>1515</v>
      </c>
    </row>
    <row r="26" spans="1:10">
      <c r="A26" s="4">
        <f t="shared" si="0"/>
        <v>21</v>
      </c>
      <c r="B26" s="4" t="s">
        <v>25</v>
      </c>
      <c r="C26" s="4" t="s">
        <v>36</v>
      </c>
      <c r="D26" s="15" t="s">
        <v>47</v>
      </c>
      <c r="E26" s="16"/>
      <c r="F26" s="5">
        <v>1254</v>
      </c>
    </row>
    <row r="27" spans="1:10">
      <c r="A27" s="17">
        <f t="shared" si="0"/>
        <v>22</v>
      </c>
      <c r="B27" s="17" t="s">
        <v>18</v>
      </c>
      <c r="C27" s="17" t="s">
        <v>39</v>
      </c>
      <c r="D27" s="19" t="s">
        <v>44</v>
      </c>
      <c r="E27" s="53">
        <v>40917</v>
      </c>
      <c r="F27" s="18">
        <v>1245</v>
      </c>
    </row>
    <row r="28" spans="1:10">
      <c r="A28" s="24">
        <f t="shared" si="0"/>
        <v>22</v>
      </c>
      <c r="B28" s="24" t="s">
        <v>27</v>
      </c>
      <c r="C28" s="24" t="s">
        <v>43</v>
      </c>
      <c r="D28" s="36" t="s">
        <v>44</v>
      </c>
      <c r="E28" s="37"/>
      <c r="F28" s="25">
        <v>1245</v>
      </c>
    </row>
    <row r="29" spans="1:10">
      <c r="A29" s="29">
        <f t="shared" si="0"/>
        <v>22</v>
      </c>
      <c r="B29" s="29" t="s">
        <v>34</v>
      </c>
      <c r="C29" s="29" t="s">
        <v>41</v>
      </c>
      <c r="D29" s="30" t="s">
        <v>44</v>
      </c>
      <c r="E29" s="56">
        <v>40932</v>
      </c>
      <c r="F29" s="23">
        <v>1245</v>
      </c>
    </row>
    <row r="30" spans="1:10">
      <c r="A30" s="6">
        <f t="shared" si="0"/>
        <v>25</v>
      </c>
      <c r="B30" s="6" t="s">
        <v>16</v>
      </c>
      <c r="C30" s="6" t="s">
        <v>40</v>
      </c>
      <c r="D30" s="7" t="s">
        <v>44</v>
      </c>
      <c r="E30" s="8"/>
      <c r="F30" s="9">
        <v>1215</v>
      </c>
    </row>
    <row r="31" spans="1:10">
      <c r="A31" s="6">
        <f t="shared" si="0"/>
        <v>25</v>
      </c>
      <c r="B31" s="6" t="s">
        <v>53</v>
      </c>
      <c r="C31" s="6" t="s">
        <v>40</v>
      </c>
      <c r="D31" s="7" t="s">
        <v>44</v>
      </c>
      <c r="E31" s="8"/>
      <c r="F31" s="9">
        <v>1215</v>
      </c>
    </row>
    <row r="32" spans="1:10">
      <c r="A32" s="10">
        <f t="shared" si="0"/>
        <v>27</v>
      </c>
      <c r="B32" s="10" t="s">
        <v>20</v>
      </c>
      <c r="C32" s="10" t="s">
        <v>37</v>
      </c>
      <c r="D32" s="12" t="s">
        <v>44</v>
      </c>
      <c r="E32" s="13"/>
      <c r="F32" s="11">
        <v>1154</v>
      </c>
    </row>
    <row r="33" spans="1:6">
      <c r="A33" s="17">
        <f t="shared" si="0"/>
        <v>28</v>
      </c>
      <c r="B33" s="17" t="s">
        <v>35</v>
      </c>
      <c r="C33" s="17" t="s">
        <v>39</v>
      </c>
      <c r="D33" s="19" t="s">
        <v>44</v>
      </c>
      <c r="E33" s="53"/>
      <c r="F33" s="18">
        <v>1112</v>
      </c>
    </row>
    <row r="34" spans="1:6">
      <c r="A34" s="4">
        <f t="shared" si="0"/>
        <v>29</v>
      </c>
      <c r="B34" s="4" t="s">
        <v>51</v>
      </c>
      <c r="C34" s="4" t="s">
        <v>36</v>
      </c>
      <c r="D34" s="15" t="s">
        <v>47</v>
      </c>
      <c r="E34" s="16"/>
      <c r="F34" s="5">
        <v>155</v>
      </c>
    </row>
    <row r="35" spans="1:6">
      <c r="A35" s="6">
        <f t="shared" si="0"/>
        <v>30</v>
      </c>
      <c r="B35" s="6" t="s">
        <v>50</v>
      </c>
      <c r="C35" s="6" t="s">
        <v>40</v>
      </c>
      <c r="D35" s="7" t="s">
        <v>44</v>
      </c>
      <c r="E35" s="55">
        <v>40952</v>
      </c>
      <c r="F35" s="9">
        <v>140</v>
      </c>
    </row>
    <row r="36" spans="1:6">
      <c r="A36" s="17">
        <f t="shared" si="0"/>
        <v>31</v>
      </c>
      <c r="B36" s="17" t="s">
        <v>14</v>
      </c>
      <c r="C36" s="17" t="s">
        <v>39</v>
      </c>
      <c r="D36" s="19" t="s">
        <v>47</v>
      </c>
      <c r="E36" s="20"/>
      <c r="F36" s="18">
        <v>125</v>
      </c>
    </row>
    <row r="37" spans="1:6">
      <c r="A37" s="17">
        <f t="shared" si="0"/>
        <v>32</v>
      </c>
      <c r="B37" s="17" t="s">
        <v>8</v>
      </c>
      <c r="C37" s="17" t="s">
        <v>39</v>
      </c>
      <c r="D37" s="19" t="s">
        <v>56</v>
      </c>
      <c r="E37" s="20"/>
      <c r="F37" s="18">
        <v>124</v>
      </c>
    </row>
    <row r="38" spans="1:6">
      <c r="A38" s="6">
        <f t="shared" si="0"/>
        <v>32</v>
      </c>
      <c r="B38" s="6" t="s">
        <v>62</v>
      </c>
      <c r="C38" s="6" t="s">
        <v>40</v>
      </c>
      <c r="D38" s="7" t="s">
        <v>61</v>
      </c>
      <c r="E38" s="8"/>
      <c r="F38" s="9">
        <v>124</v>
      </c>
    </row>
    <row r="39" spans="1:6">
      <c r="A39" s="10">
        <f t="shared" si="0"/>
        <v>34</v>
      </c>
      <c r="B39" s="10" t="s">
        <v>7</v>
      </c>
      <c r="C39" s="10" t="s">
        <v>38</v>
      </c>
      <c r="D39" s="12" t="s">
        <v>46</v>
      </c>
      <c r="E39" s="13"/>
      <c r="F39" s="11">
        <v>121</v>
      </c>
    </row>
    <row r="40" spans="1:6">
      <c r="A40" s="29">
        <f t="shared" si="0"/>
        <v>34</v>
      </c>
      <c r="B40" s="29" t="s">
        <v>15</v>
      </c>
      <c r="C40" s="29" t="s">
        <v>41</v>
      </c>
      <c r="D40" s="30" t="s">
        <v>46</v>
      </c>
      <c r="E40" s="31"/>
      <c r="F40" s="23">
        <v>121</v>
      </c>
    </row>
    <row r="41" spans="1:6">
      <c r="A41" s="24">
        <f t="shared" si="0"/>
        <v>34</v>
      </c>
      <c r="B41" s="24" t="s">
        <v>26</v>
      </c>
      <c r="C41" s="24" t="s">
        <v>43</v>
      </c>
      <c r="D41" s="36" t="s">
        <v>46</v>
      </c>
      <c r="E41" s="37"/>
      <c r="F41" s="25">
        <v>121</v>
      </c>
    </row>
    <row r="42" spans="1:6">
      <c r="A42" s="4">
        <f t="shared" si="0"/>
        <v>37</v>
      </c>
      <c r="B42" s="4" t="s">
        <v>9</v>
      </c>
      <c r="C42" s="4" t="s">
        <v>36</v>
      </c>
      <c r="D42" s="15" t="s">
        <v>44</v>
      </c>
      <c r="E42" s="16"/>
      <c r="F42" s="5">
        <v>115</v>
      </c>
    </row>
    <row r="43" spans="1:6">
      <c r="A43" s="10">
        <f t="shared" si="0"/>
        <v>38</v>
      </c>
      <c r="B43" s="10" t="s">
        <v>21</v>
      </c>
      <c r="C43" s="10" t="s">
        <v>37</v>
      </c>
      <c r="D43" s="12" t="s">
        <v>44</v>
      </c>
      <c r="E43" s="13"/>
      <c r="F43" s="11">
        <v>20</v>
      </c>
    </row>
    <row r="44" spans="1:6">
      <c r="A44" s="4">
        <f t="shared" si="0"/>
        <v>38</v>
      </c>
      <c r="B44" s="4" t="s">
        <v>13</v>
      </c>
      <c r="C44" s="4" t="s">
        <v>36</v>
      </c>
      <c r="D44" s="15" t="s">
        <v>44</v>
      </c>
      <c r="E44" s="54">
        <v>40918</v>
      </c>
      <c r="F44" s="5">
        <v>20</v>
      </c>
    </row>
    <row r="45" spans="1:6">
      <c r="A45" s="6">
        <f t="shared" si="0"/>
        <v>40</v>
      </c>
      <c r="B45" s="6" t="s">
        <v>32</v>
      </c>
      <c r="C45" s="6" t="s">
        <v>40</v>
      </c>
      <c r="D45" s="7" t="s">
        <v>44</v>
      </c>
      <c r="E45" s="8"/>
      <c r="F45" s="9">
        <v>15</v>
      </c>
    </row>
    <row r="46" spans="1:6">
      <c r="A46" s="4">
        <f t="shared" si="0"/>
        <v>41</v>
      </c>
      <c r="B46" s="4" t="s">
        <v>57</v>
      </c>
      <c r="C46" s="4" t="s">
        <v>37</v>
      </c>
      <c r="D46" s="15" t="s">
        <v>44</v>
      </c>
      <c r="E46" s="54">
        <v>40953</v>
      </c>
      <c r="F46" s="5">
        <v>12</v>
      </c>
    </row>
    <row r="47" spans="1:6" ht="18">
      <c r="A47" s="28"/>
      <c r="B47" s="94" t="s">
        <v>70</v>
      </c>
      <c r="C47" s="95"/>
      <c r="D47" s="95"/>
      <c r="E47" s="96"/>
      <c r="F47" s="72">
        <f>SUM(F6:F46)</f>
        <v>563435</v>
      </c>
    </row>
    <row r="48" spans="1:6" ht="14" customHeight="1">
      <c r="A48" s="1"/>
    </row>
    <row r="49" spans="1:6" ht="16" customHeight="1"/>
    <row r="50" spans="1:6" ht="16" customHeight="1">
      <c r="B50" s="87" t="s">
        <v>54</v>
      </c>
      <c r="C50" s="87"/>
      <c r="D50" s="87"/>
    </row>
    <row r="51" spans="1:6" ht="19" customHeight="1">
      <c r="A51" s="24"/>
      <c r="B51" s="44" t="s">
        <v>63</v>
      </c>
      <c r="C51" s="24" t="s">
        <v>43</v>
      </c>
      <c r="D51" s="36" t="s">
        <v>48</v>
      </c>
      <c r="E51" s="37"/>
      <c r="F51" s="25">
        <v>1215</v>
      </c>
    </row>
    <row r="52" spans="1:6" ht="19" customHeight="1">
      <c r="A52" s="6"/>
      <c r="B52" s="39" t="s">
        <v>63</v>
      </c>
      <c r="C52" s="6" t="s">
        <v>40</v>
      </c>
      <c r="D52" s="7" t="s">
        <v>48</v>
      </c>
      <c r="E52" s="8"/>
      <c r="F52" s="9">
        <v>1515</v>
      </c>
    </row>
    <row r="53" spans="1:6">
      <c r="A53" s="29"/>
      <c r="B53" s="43" t="s">
        <v>63</v>
      </c>
      <c r="C53" s="29" t="s">
        <v>41</v>
      </c>
      <c r="D53" s="30" t="s">
        <v>48</v>
      </c>
      <c r="E53" s="31"/>
      <c r="F53" s="23">
        <v>12121</v>
      </c>
    </row>
    <row r="54" spans="1:6">
      <c r="A54" s="24"/>
      <c r="B54" s="44" t="s">
        <v>64</v>
      </c>
      <c r="C54" s="24" t="s">
        <v>43</v>
      </c>
      <c r="D54" s="36" t="s">
        <v>49</v>
      </c>
      <c r="E54" s="37"/>
      <c r="F54" s="25">
        <v>115</v>
      </c>
    </row>
    <row r="55" spans="1:6">
      <c r="A55" s="29"/>
      <c r="B55" s="43" t="s">
        <v>64</v>
      </c>
      <c r="C55" s="29" t="s">
        <v>41</v>
      </c>
      <c r="D55" s="30" t="s">
        <v>49</v>
      </c>
      <c r="E55" s="31"/>
      <c r="F55" s="23">
        <v>1545</v>
      </c>
    </row>
    <row r="56" spans="1:6">
      <c r="A56" s="6"/>
      <c r="B56" s="39" t="s">
        <v>64</v>
      </c>
      <c r="C56" s="6" t="s">
        <v>40</v>
      </c>
      <c r="D56" s="7" t="s">
        <v>49</v>
      </c>
      <c r="E56" s="8"/>
      <c r="F56" s="9">
        <v>1454</v>
      </c>
    </row>
    <row r="57" spans="1:6">
      <c r="A57" s="10"/>
      <c r="B57" s="40" t="s">
        <v>65</v>
      </c>
      <c r="C57" s="10" t="s">
        <v>37</v>
      </c>
      <c r="D57" s="12" t="s">
        <v>48</v>
      </c>
      <c r="E57" s="13"/>
      <c r="F57" s="11">
        <v>1215</v>
      </c>
    </row>
    <row r="58" spans="1:6">
      <c r="A58" s="63"/>
      <c r="B58" s="83" t="s">
        <v>65</v>
      </c>
      <c r="C58" s="63" t="s">
        <v>38</v>
      </c>
      <c r="D58" s="64" t="s">
        <v>48</v>
      </c>
      <c r="E58" s="65"/>
      <c r="F58" s="66">
        <v>4545</v>
      </c>
    </row>
    <row r="59" spans="1:6">
      <c r="A59" s="21"/>
      <c r="B59" s="52" t="s">
        <v>65</v>
      </c>
      <c r="C59" s="21" t="s">
        <v>42</v>
      </c>
      <c r="D59" s="60" t="s">
        <v>48</v>
      </c>
      <c r="E59" s="61"/>
      <c r="F59" s="62">
        <v>1215</v>
      </c>
    </row>
    <row r="60" spans="1:6">
      <c r="A60" s="74"/>
      <c r="B60" s="78" t="s">
        <v>65</v>
      </c>
      <c r="C60" s="74" t="s">
        <v>66</v>
      </c>
      <c r="D60" s="75" t="s">
        <v>48</v>
      </c>
      <c r="E60" s="76"/>
      <c r="F60" s="77">
        <v>454</v>
      </c>
    </row>
    <row r="61" spans="1:6">
      <c r="A61" s="4"/>
      <c r="B61" s="41" t="s">
        <v>67</v>
      </c>
      <c r="C61" s="4" t="s">
        <v>36</v>
      </c>
      <c r="D61" s="15" t="s">
        <v>48</v>
      </c>
      <c r="E61" s="16"/>
      <c r="F61" s="5">
        <v>46464</v>
      </c>
    </row>
    <row r="62" spans="1:6">
      <c r="A62" s="17"/>
      <c r="B62" s="42" t="s">
        <v>67</v>
      </c>
      <c r="C62" s="17" t="s">
        <v>39</v>
      </c>
      <c r="D62" s="19" t="s">
        <v>48</v>
      </c>
      <c r="E62" s="20"/>
      <c r="F62" s="18">
        <v>4646</v>
      </c>
    </row>
    <row r="63" spans="1:6">
      <c r="A63" s="67"/>
      <c r="B63" s="84" t="s">
        <v>67</v>
      </c>
      <c r="C63" s="67" t="s">
        <v>68</v>
      </c>
      <c r="D63" s="69" t="s">
        <v>48</v>
      </c>
      <c r="E63" s="70"/>
      <c r="F63" s="71">
        <v>4644</v>
      </c>
    </row>
  </sheetData>
  <sortState ref="H9:J18">
    <sortCondition descending="1" ref="J9:J18"/>
  </sortState>
  <customSheetViews>
    <customSheetView guid="{1FAB7537-8480-564B-819B-24497392A15B}" showPageBreaks="1" hiddenRows="1">
      <pane ySplit="8.0909090909090899" topLeftCell="A9" activePane="bottomLeft" state="frozenSplit"/>
      <selection pane="bottomLeft" activeCell="G25" sqref="G25"/>
      <pageSetup paperSize="9" orientation="portrait"/>
    </customSheetView>
    <customSheetView guid="{F0E0271B-DD54-461E-A1A3-4F136F6D4006}" hiddenRows="1">
      <pane ySplit="8" topLeftCell="A9" activePane="bottomLeft" state="frozenSplit"/>
      <selection pane="bottomLeft" activeCell="F12" sqref="F12"/>
      <pageSetup paperSize="9" orientation="portrait"/>
    </customSheetView>
  </customSheetViews>
  <mergeCells count="13">
    <mergeCell ref="A4:A5"/>
    <mergeCell ref="A2:E2"/>
    <mergeCell ref="F4:F5"/>
    <mergeCell ref="E4:E5"/>
    <mergeCell ref="B47:E47"/>
    <mergeCell ref="D4:D5"/>
    <mergeCell ref="C4:C5"/>
    <mergeCell ref="B4:B5"/>
    <mergeCell ref="B50:D50"/>
    <mergeCell ref="H5:I5"/>
    <mergeCell ref="H7:H8"/>
    <mergeCell ref="I7:I8"/>
    <mergeCell ref="J7:J8"/>
  </mergeCells>
  <phoneticPr fontId="3" type="noConversion"/>
  <conditionalFormatting sqref="F6:F46">
    <cfRule type="iconSet" priority="42">
      <iconSet iconSet="5Arrows">
        <cfvo type="percent" val="0"/>
        <cfvo type="percent" val="20"/>
        <cfvo type="percent" val="40"/>
        <cfvo type="percent" val="60"/>
        <cfvo type="percent" val="80"/>
      </iconSet>
    </cfRule>
    <cfRule type="iconSet" priority="43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9:J18">
    <cfRule type="iconSet" priority="44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Button 7">
              <controlPr defaultSize="0" print="0" autoFill="0" autoPict="0" macro="[0]!Macro20">
                <anchor moveWithCells="1" sizeWithCells="1">
                  <from>
                    <xdr:col>6</xdr:col>
                    <xdr:colOff>177800</xdr:colOff>
                    <xdr:row>10</xdr:row>
                    <xdr:rowOff>12700</xdr:rowOff>
                  </from>
                  <to>
                    <xdr:col>6</xdr:col>
                    <xdr:colOff>1638300</xdr:colOff>
                    <xdr:row>18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customSheetViews>
    <customSheetView guid="{1FAB7537-8480-564B-819B-24497392A15B}">
      <pageSetup paperSize="9" orientation="portrait" horizontalDpi="4294967292" verticalDpi="4294967292"/>
    </customSheetView>
    <customSheetView guid="{F0E0271B-DD54-461E-A1A3-4F136F6D4006}">
      <pageSetup paperSize="9" orientation="portrait" horizontalDpi="4294967292" verticalDpi="4294967292"/>
    </customSheetView>
  </customSheetViews>
  <phoneticPr fontId="3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Ecouest Energie</dc:creator>
  <cp:lastModifiedBy>Damien Menard</cp:lastModifiedBy>
  <cp:lastPrinted>2012-03-08T17:33:04Z</cp:lastPrinted>
  <dcterms:created xsi:type="dcterms:W3CDTF">2012-02-22T09:27:28Z</dcterms:created>
  <dcterms:modified xsi:type="dcterms:W3CDTF">2012-03-09T09:00:19Z</dcterms:modified>
</cp:coreProperties>
</file>