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27" yWindow="147" windowWidth="16173" windowHeight="10293"/>
  </bookViews>
  <sheets>
    <sheet name="Base" sheetId="1" r:id="rId1"/>
    <sheet name="liste" sheetId="5" r:id="rId2"/>
  </sheets>
  <definedNames>
    <definedName name="Base">Base!$A$4:$E$32</definedName>
    <definedName name="Population">Base!$B$4:$E$4</definedName>
  </definedNames>
  <calcPr calcId="125725"/>
  <customWorkbookViews>
    <customWorkbookView name="Stéphanie Bruel - Affichage personnalisé" guid="{25FB816D-1A76-4B47-84C9-5C340FB6C8D5}" mergeInterval="0" personalView="1" xWindow="41" yWindow="45" windowWidth="1195" windowHeight="720" activeSheetId="2"/>
  </customWorkbookViews>
</workbook>
</file>

<file path=xl/calcChain.xml><?xml version="1.0" encoding="utf-8"?>
<calcChain xmlns="http://schemas.openxmlformats.org/spreadsheetml/2006/main">
  <c r="F4" i="5"/>
  <c r="H4"/>
  <c r="H22"/>
  <c r="H21"/>
  <c r="H20"/>
  <c r="H19"/>
  <c r="H18"/>
  <c r="H17"/>
  <c r="H14"/>
  <c r="F22"/>
  <c r="F21"/>
  <c r="F20"/>
  <c r="F19"/>
  <c r="F18"/>
  <c r="F17"/>
  <c r="H13"/>
  <c r="F14"/>
  <c r="F13"/>
  <c r="F12"/>
  <c r="H8"/>
  <c r="H7"/>
  <c r="H6"/>
  <c r="H5"/>
  <c r="H12"/>
  <c r="H11"/>
  <c r="F11"/>
  <c r="F5"/>
  <c r="F6"/>
  <c r="F7"/>
  <c r="F8"/>
  <c r="J2"/>
  <c r="E5" i="1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J4" i="5" l="1"/>
  <c r="H24"/>
  <c r="J6"/>
  <c r="J8"/>
  <c r="J12"/>
  <c r="J14"/>
  <c r="J18"/>
  <c r="J20"/>
  <c r="J22"/>
  <c r="J5"/>
  <c r="J7"/>
  <c r="J11"/>
  <c r="J13"/>
  <c r="J17"/>
  <c r="J19"/>
  <c r="J21"/>
  <c r="H23"/>
  <c r="I21" s="1"/>
  <c r="F24"/>
  <c r="F16"/>
  <c r="F23"/>
  <c r="G18" s="1"/>
  <c r="F15"/>
  <c r="G14" s="1"/>
  <c r="H9"/>
  <c r="I8" s="1"/>
  <c r="H15"/>
  <c r="I12" s="1"/>
  <c r="H10"/>
  <c r="H16" s="1"/>
  <c r="F10"/>
  <c r="F9"/>
  <c r="J9" l="1"/>
  <c r="K4" s="1"/>
  <c r="I17"/>
  <c r="I19"/>
  <c r="I20"/>
  <c r="I22"/>
  <c r="I18"/>
  <c r="J16"/>
  <c r="J23"/>
  <c r="K22" s="1"/>
  <c r="J24"/>
  <c r="K20"/>
  <c r="G11"/>
  <c r="G19"/>
  <c r="G12"/>
  <c r="G20"/>
  <c r="G13"/>
  <c r="G17"/>
  <c r="G21"/>
  <c r="G22"/>
  <c r="J10"/>
  <c r="J15"/>
  <c r="K11" s="1"/>
  <c r="K6"/>
  <c r="K12"/>
  <c r="K7"/>
  <c r="K13"/>
  <c r="K8"/>
  <c r="K14"/>
  <c r="K5"/>
  <c r="I14"/>
  <c r="I5"/>
  <c r="I13"/>
  <c r="I6"/>
  <c r="I4"/>
  <c r="I7"/>
  <c r="I11"/>
  <c r="G5"/>
  <c r="G7"/>
  <c r="G6"/>
  <c r="G8"/>
  <c r="G4"/>
  <c r="K21" l="1"/>
  <c r="K17"/>
  <c r="K18"/>
  <c r="K19"/>
</calcChain>
</file>

<file path=xl/comments1.xml><?xml version="1.0" encoding="utf-8"?>
<comments xmlns="http://schemas.openxmlformats.org/spreadsheetml/2006/main">
  <authors>
    <author>Stéphanie Bruel</author>
  </authors>
  <commentList>
    <comment ref="E11" authorId="0">
      <text>
        <r>
          <rPr>
            <sz val="9"/>
            <color indexed="81"/>
            <rFont val="Tahoma"/>
            <family val="2"/>
          </rPr>
          <t xml:space="preserve">en bleu, les données que je souhaite récupérer.
</t>
        </r>
      </text>
    </comment>
  </commentList>
</comments>
</file>

<file path=xl/comments2.xml><?xml version="1.0" encoding="utf-8"?>
<comments xmlns="http://schemas.openxmlformats.org/spreadsheetml/2006/main">
  <authors>
    <author>Stéphanie Bruel</author>
  </authors>
  <commentList>
    <comment ref="F2" authorId="0">
      <text>
        <r>
          <rPr>
            <sz val="9"/>
            <color indexed="81"/>
            <rFont val="Tahoma"/>
            <family val="2"/>
          </rPr>
          <t xml:space="preserve">La lettre F ne renvoie pas les données de la colonne F, la lettre O renvoie les données de la colonne F,
</t>
        </r>
      </text>
    </comment>
    <comment ref="F4" authorId="0">
      <text>
        <r>
          <rPr>
            <sz val="9"/>
            <color indexed="81"/>
            <rFont val="Tahoma"/>
            <family val="2"/>
          </rPr>
          <t>la formule semble fonctionner pour M et T mais pas pour F et O,</t>
        </r>
      </text>
    </comment>
  </commentList>
</comments>
</file>

<file path=xl/sharedStrings.xml><?xml version="1.0" encoding="utf-8"?>
<sst xmlns="http://schemas.openxmlformats.org/spreadsheetml/2006/main" count="9" uniqueCount="7">
  <si>
    <t>T</t>
  </si>
  <si>
    <t>Lignes</t>
  </si>
  <si>
    <t>O</t>
  </si>
  <si>
    <t>M</t>
  </si>
  <si>
    <t>F</t>
  </si>
  <si>
    <t xml:space="preserve"> </t>
  </si>
  <si>
    <t>TABLEAU DES DONNÉES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</si>
</sst>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4"/>
      <color theme="1"/>
      <name val="Bodoni MT Black"/>
      <family val="1"/>
    </font>
    <font>
      <b/>
      <sz val="11"/>
      <color theme="1"/>
      <name val="Candara"/>
      <family val="2"/>
    </font>
    <font>
      <sz val="11"/>
      <color theme="1"/>
      <name val="Broadway"/>
      <family val="5"/>
    </font>
    <font>
      <sz val="9"/>
      <color theme="1"/>
      <name val="Broadway"/>
      <family val="5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Wingdings"/>
      <charset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0" xfId="0" applyAlignment="1">
      <alignment horizontal="left"/>
    </xf>
    <xf numFmtId="3" fontId="0" fillId="0" borderId="1" xfId="0" applyNumberFormat="1" applyBorder="1" applyAlignment="1">
      <alignment horizontal="right" vertical="center" wrapText="1"/>
    </xf>
    <xf numFmtId="3" fontId="0" fillId="0" borderId="9" xfId="0" applyNumberFormat="1" applyBorder="1" applyAlignment="1">
      <alignment horizontal="right" vertical="center" wrapText="1"/>
    </xf>
    <xf numFmtId="3" fontId="0" fillId="0" borderId="2" xfId="0" applyNumberFormat="1" applyBorder="1" applyAlignment="1">
      <alignment horizontal="right" vertical="center" wrapText="1"/>
    </xf>
    <xf numFmtId="3" fontId="0" fillId="0" borderId="4" xfId="0" applyNumberFormat="1" applyBorder="1" applyAlignment="1">
      <alignment horizontal="right" vertical="center" wrapText="1"/>
    </xf>
    <xf numFmtId="3" fontId="0" fillId="0" borderId="10" xfId="0" applyNumberFormat="1" applyBorder="1" applyAlignment="1">
      <alignment horizontal="right" vertical="center" wrapText="1"/>
    </xf>
    <xf numFmtId="3" fontId="0" fillId="0" borderId="3" xfId="0" applyNumberFormat="1" applyBorder="1" applyAlignment="1">
      <alignment horizontal="right" vertical="center" wrapText="1"/>
    </xf>
    <xf numFmtId="3" fontId="0" fillId="0" borderId="7" xfId="0" applyNumberFormat="1" applyBorder="1" applyAlignment="1">
      <alignment horizontal="right" vertical="center" wrapText="1"/>
    </xf>
    <xf numFmtId="3" fontId="0" fillId="0" borderId="11" xfId="0" applyNumberFormat="1" applyBorder="1" applyAlignment="1">
      <alignment horizontal="right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9" fontId="6" fillId="0" borderId="0" xfId="0" applyNumberFormat="1" applyFont="1" applyAlignment="1">
      <alignment horizontal="right" vertical="center" indent="1"/>
    </xf>
    <xf numFmtId="9" fontId="6" fillId="0" borderId="0" xfId="0" applyNumberFormat="1" applyFont="1" applyBorder="1" applyAlignment="1">
      <alignment horizontal="right" vertical="center" indent="1"/>
    </xf>
    <xf numFmtId="0" fontId="3" fillId="2" borderId="12" xfId="0" applyFont="1" applyFill="1" applyBorder="1"/>
    <xf numFmtId="0" fontId="0" fillId="0" borderId="0" xfId="0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3" fontId="0" fillId="0" borderId="0" xfId="0" applyNumberFormat="1"/>
    <xf numFmtId="3" fontId="5" fillId="0" borderId="0" xfId="0" applyNumberFormat="1" applyFont="1" applyAlignment="1">
      <alignment horizontal="right" vertical="center" indent="1"/>
    </xf>
    <xf numFmtId="9" fontId="7" fillId="0" borderId="0" xfId="0" applyNumberFormat="1" applyFont="1" applyAlignment="1">
      <alignment horizontal="right" vertical="center" indent="1"/>
    </xf>
    <xf numFmtId="3" fontId="5" fillId="0" borderId="13" xfId="0" applyNumberFormat="1" applyFont="1" applyBorder="1" applyAlignment="1">
      <alignment horizontal="right" vertical="center" wrapText="1" indent="1"/>
    </xf>
    <xf numFmtId="3" fontId="5" fillId="0" borderId="0" xfId="0" applyNumberFormat="1" applyFont="1" applyBorder="1" applyAlignment="1">
      <alignment horizontal="right" vertical="center" wrapText="1" indent="1"/>
    </xf>
    <xf numFmtId="9" fontId="7" fillId="0" borderId="0" xfId="0" applyNumberFormat="1" applyFont="1" applyBorder="1" applyAlignment="1">
      <alignment horizontal="right" vertical="center" indent="1"/>
    </xf>
    <xf numFmtId="3" fontId="5" fillId="0" borderId="12" xfId="0" applyNumberFormat="1" applyFont="1" applyBorder="1" applyAlignment="1">
      <alignment horizontal="right" vertical="center" wrapText="1" indent="1"/>
    </xf>
    <xf numFmtId="0" fontId="5" fillId="0" borderId="13" xfId="0" applyFont="1" applyBorder="1" applyAlignment="1">
      <alignment horizontal="right" vertical="center" indent="1"/>
    </xf>
    <xf numFmtId="0" fontId="5" fillId="0" borderId="14" xfId="0" applyFont="1" applyBorder="1" applyAlignment="1">
      <alignment horizontal="right" vertical="center" indent="1"/>
    </xf>
    <xf numFmtId="0" fontId="5" fillId="0" borderId="15" xfId="0" applyFont="1" applyBorder="1" applyAlignment="1">
      <alignment horizontal="right" vertical="center" indent="1"/>
    </xf>
    <xf numFmtId="0" fontId="5" fillId="0" borderId="12" xfId="0" applyFont="1" applyBorder="1" applyAlignment="1">
      <alignment horizontal="right" vertical="center" indent="1"/>
    </xf>
    <xf numFmtId="0" fontId="8" fillId="0" borderId="0" xfId="0" applyFont="1"/>
    <xf numFmtId="0" fontId="1" fillId="2" borderId="0" xfId="0" applyFont="1" applyFill="1" applyAlignment="1">
      <alignment horizontal="center" vertical="center" wrapText="1"/>
    </xf>
    <xf numFmtId="0" fontId="0" fillId="0" borderId="8" xfId="0" applyBorder="1" applyAlignment="1"/>
    <xf numFmtId="0" fontId="2" fillId="0" borderId="0" xfId="0" applyFont="1" applyFill="1" applyBorder="1" applyAlignment="1">
      <alignment horizontal="center" vertical="center" textRotation="60" wrapText="1"/>
    </xf>
    <xf numFmtId="0" fontId="0" fillId="0" borderId="0" xfId="0" applyFill="1" applyBorder="1"/>
    <xf numFmtId="0" fontId="0" fillId="0" borderId="0" xfId="0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3" borderId="1" xfId="0" applyFill="1" applyBorder="1" applyAlignment="1">
      <alignment wrapText="1"/>
    </xf>
    <xf numFmtId="3" fontId="0" fillId="3" borderId="1" xfId="0" applyNumberFormat="1" applyFill="1" applyBorder="1" applyAlignment="1">
      <alignment horizontal="right" vertical="center" wrapText="1"/>
    </xf>
    <xf numFmtId="3" fontId="0" fillId="3" borderId="9" xfId="0" applyNumberFormat="1" applyFill="1" applyBorder="1" applyAlignment="1">
      <alignment horizontal="right" vertical="center" wrapText="1"/>
    </xf>
  </cellXfs>
  <cellStyles count="1">
    <cellStyle name="Normal" xfId="0" builtinId="0"/>
  </cellStyles>
  <dxfs count="6">
    <dxf>
      <font>
        <u val="none"/>
        <color theme="0"/>
      </font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u val="none"/>
        <color theme="0"/>
      </font>
      <border>
        <vertical/>
        <horizontal/>
      </border>
    </dxf>
    <dxf>
      <fill>
        <patternFill patternType="none">
          <fgColor indexed="64"/>
          <bgColor auto="1"/>
        </patternFill>
      </fill>
      <border>
        <vertical/>
        <horizontal/>
      </border>
    </dxf>
    <dxf>
      <fill>
        <patternFill patternType="none">
          <fgColor indexed="64"/>
          <bgColor auto="1"/>
        </patternFill>
      </fill>
      <border>
        <vertical/>
        <horizontal/>
      </border>
    </dxf>
    <dxf>
      <fill>
        <patternFill>
          <fgColor theme="0"/>
          <bgColor theme="0"/>
        </patternFill>
      </fill>
      <border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24</xdr:row>
      <xdr:rowOff>13239</xdr:rowOff>
    </xdr:from>
    <xdr:ext cx="184731" cy="937629"/>
    <xdr:sp macro="" textlink="">
      <xdr:nvSpPr>
        <xdr:cNvPr id="2" name="Rectangle 1"/>
        <xdr:cNvSpPr/>
      </xdr:nvSpPr>
      <xdr:spPr>
        <a:xfrm>
          <a:off x="2635641" y="4534439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8467</xdr:colOff>
      <xdr:row>0</xdr:row>
      <xdr:rowOff>33867</xdr:rowOff>
    </xdr:from>
    <xdr:to>
      <xdr:col>1</xdr:col>
      <xdr:colOff>428134</xdr:colOff>
      <xdr:row>2</xdr:row>
      <xdr:rowOff>169534</xdr:rowOff>
    </xdr:to>
    <xdr:sp macro="" textlink="">
      <xdr:nvSpPr>
        <xdr:cNvPr id="7" name="ZoneTexte 6"/>
        <xdr:cNvSpPr txBox="1"/>
      </xdr:nvSpPr>
      <xdr:spPr>
        <a:xfrm>
          <a:off x="8467" y="694267"/>
          <a:ext cx="1224000" cy="508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800" baseline="0">
            <a:latin typeface="Bradley Hand ITC" pitchFamily="66" charset="0"/>
          </a:endParaRPr>
        </a:p>
        <a:p>
          <a:endParaRPr lang="fr-FR" sz="800">
            <a:latin typeface="Bradley Hand ITC" pitchFamily="66" charset="0"/>
          </a:endParaRPr>
        </a:p>
        <a:p>
          <a:endParaRPr lang="fr-FR" sz="800">
            <a:latin typeface="Bradley Hand ITC" pitchFamily="66" charset="0"/>
          </a:endParaRPr>
        </a:p>
      </xdr:txBody>
    </xdr:sp>
    <xdr:clientData/>
  </xdr:twoCellAnchor>
  <xdr:twoCellAnchor>
    <xdr:from>
      <xdr:col>11</xdr:col>
      <xdr:colOff>93133</xdr:colOff>
      <xdr:row>20</xdr:row>
      <xdr:rowOff>93133</xdr:rowOff>
    </xdr:from>
    <xdr:to>
      <xdr:col>12</xdr:col>
      <xdr:colOff>423334</xdr:colOff>
      <xdr:row>23</xdr:row>
      <xdr:rowOff>33866</xdr:rowOff>
    </xdr:to>
    <xdr:sp macro="" textlink="">
      <xdr:nvSpPr>
        <xdr:cNvPr id="6" name="ZoneTexte 5"/>
        <xdr:cNvSpPr txBox="1"/>
      </xdr:nvSpPr>
      <xdr:spPr>
        <a:xfrm>
          <a:off x="5909733" y="4191000"/>
          <a:ext cx="1210734" cy="4741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800">
            <a:latin typeface="Bradley Hand ITC" pitchFamily="66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workbookViewId="0">
      <selection activeCell="K13" sqref="K13"/>
    </sheetView>
  </sheetViews>
  <sheetFormatPr baseColWidth="10" defaultRowHeight="15.35"/>
  <cols>
    <col min="1" max="1" width="10.5546875" customWidth="1"/>
    <col min="2" max="2" width="9.6640625" customWidth="1"/>
    <col min="3" max="3" width="7.88671875" customWidth="1"/>
    <col min="4" max="4" width="12.77734375" customWidth="1"/>
    <col min="5" max="9" width="5.5546875" customWidth="1"/>
  </cols>
  <sheetData>
    <row r="1" spans="1:9" ht="40" customHeight="1">
      <c r="A1" s="38" t="s">
        <v>6</v>
      </c>
      <c r="B1" s="38"/>
      <c r="C1" s="38"/>
      <c r="D1" s="38"/>
      <c r="E1" s="38"/>
      <c r="F1" s="38"/>
      <c r="G1" s="38"/>
      <c r="H1" s="38"/>
      <c r="I1" s="38"/>
    </row>
    <row r="2" spans="1:9" ht="13.35" customHeight="1">
      <c r="F2" s="20"/>
      <c r="G2" s="20"/>
      <c r="H2" s="20"/>
      <c r="I2" s="20"/>
    </row>
    <row r="3" spans="1:9" ht="18" customHeight="1" thickBot="1">
      <c r="E3" s="39"/>
      <c r="F3" s="20"/>
      <c r="G3" s="20"/>
      <c r="H3" s="20"/>
      <c r="I3" s="20"/>
    </row>
    <row r="4" spans="1:9" ht="18" customHeight="1">
      <c r="A4" s="5" t="s">
        <v>1</v>
      </c>
      <c r="B4" s="4" t="s">
        <v>2</v>
      </c>
      <c r="C4" s="4" t="s">
        <v>3</v>
      </c>
      <c r="D4" s="4" t="s">
        <v>4</v>
      </c>
      <c r="E4" s="6" t="s">
        <v>0</v>
      </c>
    </row>
    <row r="5" spans="1:9" ht="13.35" customHeight="1">
      <c r="A5" s="2">
        <v>2</v>
      </c>
      <c r="B5" s="1"/>
      <c r="C5" s="10">
        <v>287</v>
      </c>
      <c r="D5" s="10">
        <v>271</v>
      </c>
      <c r="E5" s="11">
        <f>SUM(C5:D5)</f>
        <v>558</v>
      </c>
    </row>
    <row r="6" spans="1:9" ht="13.35" customHeight="1">
      <c r="A6" s="2">
        <v>3</v>
      </c>
      <c r="B6" s="1"/>
      <c r="C6" s="10">
        <v>418</v>
      </c>
      <c r="D6" s="10">
        <v>403</v>
      </c>
      <c r="E6" s="11">
        <f>SUM(C6:D6)</f>
        <v>821</v>
      </c>
    </row>
    <row r="7" spans="1:9" ht="13.35" customHeight="1">
      <c r="A7" s="2">
        <v>4</v>
      </c>
      <c r="B7" s="1"/>
      <c r="C7" s="10">
        <v>435</v>
      </c>
      <c r="D7" s="12">
        <v>388</v>
      </c>
      <c r="E7" s="11">
        <f t="shared" ref="E7:E32" si="0">SUM(C7:D7)</f>
        <v>823</v>
      </c>
      <c r="I7" s="9"/>
    </row>
    <row r="8" spans="1:9" ht="13.35" customHeight="1">
      <c r="A8" s="2">
        <v>5</v>
      </c>
      <c r="B8" s="1"/>
      <c r="C8" s="13">
        <v>404</v>
      </c>
      <c r="D8" s="10">
        <v>349</v>
      </c>
      <c r="E8" s="14">
        <f t="shared" si="0"/>
        <v>753</v>
      </c>
      <c r="H8" s="20"/>
    </row>
    <row r="9" spans="1:9" ht="13.35" customHeight="1">
      <c r="A9" s="2">
        <v>6</v>
      </c>
      <c r="B9" s="1"/>
      <c r="C9" s="10">
        <v>310</v>
      </c>
      <c r="D9" s="15">
        <v>395</v>
      </c>
      <c r="E9" s="11">
        <f t="shared" si="0"/>
        <v>705</v>
      </c>
    </row>
    <row r="10" spans="1:9" ht="13.35" customHeight="1">
      <c r="A10" s="2">
        <v>7</v>
      </c>
      <c r="B10" s="1"/>
      <c r="C10" s="10">
        <v>217</v>
      </c>
      <c r="D10" s="10">
        <v>356</v>
      </c>
      <c r="E10" s="11">
        <f t="shared" si="0"/>
        <v>573</v>
      </c>
    </row>
    <row r="11" spans="1:9" ht="13.35" customHeight="1">
      <c r="A11" s="2">
        <v>8</v>
      </c>
      <c r="B11" s="45"/>
      <c r="C11" s="46">
        <v>39</v>
      </c>
      <c r="D11" s="46">
        <v>54</v>
      </c>
      <c r="E11" s="47">
        <f t="shared" si="0"/>
        <v>93</v>
      </c>
    </row>
    <row r="12" spans="1:9" ht="13.35" customHeight="1">
      <c r="A12" s="2">
        <v>9</v>
      </c>
      <c r="B12" s="45"/>
      <c r="C12" s="46">
        <v>751</v>
      </c>
      <c r="D12" s="46">
        <v>789</v>
      </c>
      <c r="E12" s="47">
        <f t="shared" si="0"/>
        <v>1540</v>
      </c>
      <c r="H12" s="20"/>
    </row>
    <row r="13" spans="1:9" ht="13.35" customHeight="1">
      <c r="A13" s="2">
        <v>10</v>
      </c>
      <c r="B13" s="45"/>
      <c r="C13" s="46">
        <v>969</v>
      </c>
      <c r="D13" s="46">
        <v>1018</v>
      </c>
      <c r="E13" s="47">
        <f t="shared" si="0"/>
        <v>1987</v>
      </c>
    </row>
    <row r="14" spans="1:9" ht="13.35" customHeight="1">
      <c r="A14" s="2">
        <v>11</v>
      </c>
      <c r="B14" s="45"/>
      <c r="C14" s="46">
        <v>181</v>
      </c>
      <c r="D14" s="46">
        <v>190</v>
      </c>
      <c r="E14" s="47">
        <f t="shared" si="0"/>
        <v>371</v>
      </c>
    </row>
    <row r="15" spans="1:9" ht="13.35" customHeight="1">
      <c r="A15" s="2">
        <v>12</v>
      </c>
      <c r="B15" s="45"/>
      <c r="C15" s="46">
        <v>46</v>
      </c>
      <c r="D15" s="46">
        <v>48</v>
      </c>
      <c r="E15" s="47">
        <f t="shared" si="0"/>
        <v>94</v>
      </c>
    </row>
    <row r="16" spans="1:9" ht="13.35" customHeight="1">
      <c r="A16" s="2">
        <v>13</v>
      </c>
      <c r="B16" s="45"/>
      <c r="C16" s="46">
        <v>163</v>
      </c>
      <c r="D16" s="46">
        <v>171</v>
      </c>
      <c r="E16" s="47">
        <f t="shared" si="0"/>
        <v>334</v>
      </c>
    </row>
    <row r="17" spans="1:7" ht="13.35" customHeight="1">
      <c r="A17" s="2">
        <v>14</v>
      </c>
      <c r="B17" s="45"/>
      <c r="C17" s="46">
        <v>1899</v>
      </c>
      <c r="D17" s="46">
        <v>1994</v>
      </c>
      <c r="E17" s="47">
        <f t="shared" si="0"/>
        <v>3893</v>
      </c>
    </row>
    <row r="18" spans="1:7" ht="13.35" customHeight="1">
      <c r="A18" s="2">
        <v>15</v>
      </c>
      <c r="B18" s="45"/>
      <c r="C18" s="46">
        <v>83</v>
      </c>
      <c r="D18" s="46">
        <v>95</v>
      </c>
      <c r="E18" s="47">
        <f t="shared" si="0"/>
        <v>178</v>
      </c>
    </row>
    <row r="19" spans="1:7" ht="13.35" customHeight="1">
      <c r="A19" s="2">
        <v>16</v>
      </c>
      <c r="B19" s="45"/>
      <c r="C19" s="46">
        <v>56</v>
      </c>
      <c r="D19" s="46">
        <v>47</v>
      </c>
      <c r="E19" s="47">
        <f t="shared" si="0"/>
        <v>103</v>
      </c>
    </row>
    <row r="20" spans="1:7" ht="13.35" customHeight="1">
      <c r="A20" s="2">
        <v>17</v>
      </c>
      <c r="B20" s="1"/>
      <c r="C20" s="10">
        <v>89</v>
      </c>
      <c r="D20" s="10">
        <v>115</v>
      </c>
      <c r="E20" s="11">
        <f t="shared" si="0"/>
        <v>204</v>
      </c>
    </row>
    <row r="21" spans="1:7" ht="13.35" customHeight="1">
      <c r="A21" s="2">
        <v>18</v>
      </c>
      <c r="B21" s="45"/>
      <c r="C21" s="46">
        <v>1612</v>
      </c>
      <c r="D21" s="46">
        <v>1679</v>
      </c>
      <c r="E21" s="47">
        <f t="shared" si="0"/>
        <v>3291</v>
      </c>
    </row>
    <row r="22" spans="1:7" ht="13.35" customHeight="1">
      <c r="A22" s="2">
        <v>19</v>
      </c>
      <c r="B22" s="45"/>
      <c r="C22" s="46">
        <v>727</v>
      </c>
      <c r="D22" s="46">
        <v>712</v>
      </c>
      <c r="E22" s="47">
        <f t="shared" si="0"/>
        <v>1439</v>
      </c>
    </row>
    <row r="23" spans="1:7" ht="13.35" customHeight="1">
      <c r="A23" s="2">
        <v>20</v>
      </c>
      <c r="B23" s="45"/>
      <c r="C23" s="46">
        <v>991</v>
      </c>
      <c r="D23" s="46">
        <v>1048</v>
      </c>
      <c r="E23" s="47">
        <f t="shared" si="0"/>
        <v>2039</v>
      </c>
    </row>
    <row r="24" spans="1:7" ht="13.35" customHeight="1">
      <c r="A24" s="2">
        <v>21</v>
      </c>
      <c r="B24" s="45"/>
      <c r="C24" s="46">
        <v>368</v>
      </c>
      <c r="D24" s="46">
        <v>316</v>
      </c>
      <c r="E24" s="47">
        <f t="shared" si="0"/>
        <v>684</v>
      </c>
      <c r="G24" s="37"/>
    </row>
    <row r="25" spans="1:7" ht="13.35" customHeight="1">
      <c r="A25" s="2">
        <v>22</v>
      </c>
      <c r="B25" s="45"/>
      <c r="C25" s="46">
        <v>371</v>
      </c>
      <c r="D25" s="46">
        <v>355</v>
      </c>
      <c r="E25" s="47">
        <f t="shared" si="0"/>
        <v>726</v>
      </c>
    </row>
    <row r="26" spans="1:7" ht="13.35" customHeight="1">
      <c r="A26" s="2">
        <v>23</v>
      </c>
      <c r="B26" s="45"/>
      <c r="C26" s="46">
        <v>114</v>
      </c>
      <c r="D26" s="46">
        <v>252</v>
      </c>
      <c r="E26" s="47">
        <f t="shared" si="0"/>
        <v>366</v>
      </c>
    </row>
    <row r="27" spans="1:7" ht="13.35" customHeight="1">
      <c r="A27" s="2">
        <v>24</v>
      </c>
      <c r="B27" s="1"/>
      <c r="C27" s="10">
        <v>99</v>
      </c>
      <c r="D27" s="10">
        <v>85</v>
      </c>
      <c r="E27" s="11">
        <f t="shared" si="0"/>
        <v>184</v>
      </c>
    </row>
    <row r="28" spans="1:7" ht="28.7" customHeight="1">
      <c r="A28" s="3">
        <v>25</v>
      </c>
      <c r="B28" s="1"/>
      <c r="C28" s="10">
        <v>232</v>
      </c>
      <c r="D28" s="10">
        <v>244</v>
      </c>
      <c r="E28" s="11">
        <f t="shared" si="0"/>
        <v>476</v>
      </c>
    </row>
    <row r="29" spans="1:7" ht="36" customHeight="1">
      <c r="A29" s="3">
        <v>26</v>
      </c>
      <c r="B29" s="1"/>
      <c r="C29" s="10">
        <v>675</v>
      </c>
      <c r="D29" s="10">
        <v>709</v>
      </c>
      <c r="E29" s="11">
        <f t="shared" si="0"/>
        <v>1384</v>
      </c>
    </row>
    <row r="30" spans="1:7" ht="30" customHeight="1">
      <c r="A30" s="3">
        <v>27</v>
      </c>
      <c r="B30" s="1"/>
      <c r="C30" s="10">
        <v>148</v>
      </c>
      <c r="D30" s="10">
        <v>155</v>
      </c>
      <c r="E30" s="11">
        <f t="shared" si="0"/>
        <v>303</v>
      </c>
    </row>
    <row r="31" spans="1:7" ht="28.7" customHeight="1">
      <c r="A31" s="3">
        <v>28</v>
      </c>
      <c r="B31" s="1"/>
      <c r="C31" s="10">
        <v>296</v>
      </c>
      <c r="D31" s="10">
        <v>310</v>
      </c>
      <c r="E31" s="11">
        <f t="shared" si="0"/>
        <v>606</v>
      </c>
    </row>
    <row r="32" spans="1:7" ht="28.7" customHeight="1" thickBot="1">
      <c r="A32" s="7">
        <v>29</v>
      </c>
      <c r="B32" s="8"/>
      <c r="C32" s="16">
        <v>759</v>
      </c>
      <c r="D32" s="16">
        <v>798</v>
      </c>
      <c r="E32" s="17">
        <f t="shared" si="0"/>
        <v>1557</v>
      </c>
    </row>
    <row r="39" spans="1:1">
      <c r="A39" t="s">
        <v>5</v>
      </c>
    </row>
  </sheetData>
  <customSheetViews>
    <customSheetView guid="{25FB816D-1A76-4B47-84C9-5C340FB6C8D5}" showPageBreaks="1" topLeftCell="A4">
      <selection activeCell="L10" sqref="L10"/>
      <pageMargins left="0.59055118110236227" right="0.59055118110236227" top="1.5748031496062993" bottom="0.39370078740157483" header="0.39370078740157483" footer="0.39370078740157483"/>
      <printOptions horizontalCentered="1" verticalCentered="1"/>
      <pageSetup paperSize="9" orientation="portrait" horizontalDpi="0" verticalDpi="0" r:id="rId1"/>
      <headerFooter>
        <oddHeader>&amp;C&amp;"Arial Black,Normal"&amp;14statistiques 2010
base fiche de saisie</oddHeader>
        <oddFooter>&amp;C&amp;"Cooper Black,Normal"SIGLE
DOCUMENT 1.A1</oddFooter>
      </headerFooter>
    </customSheetView>
  </customSheetViews>
  <mergeCells count="1">
    <mergeCell ref="A1:I1"/>
  </mergeCells>
  <printOptions horizontalCentered="1" verticalCentered="1"/>
  <pageMargins left="0.59055118110236227" right="0.59055118110236227" top="1.5748031496062993" bottom="0.39370078740157483" header="0.39370078740157483" footer="0.39370078740157483"/>
  <pageSetup paperSize="9" orientation="portrait" horizontalDpi="0" verticalDpi="0" r:id="rId2"/>
  <headerFooter>
    <oddHeader>&amp;C&amp;"Arial Black,Normal"&amp;14statistiques 2010
base fiche de saisie</oddHeader>
    <oddFooter>&amp;C&amp;"Cooper Black,Normal"SODED
DOCUMENT 1.A1</oddFooter>
  </headerFooter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7"/>
  <sheetViews>
    <sheetView zoomScaleNormal="100" workbookViewId="0">
      <selection activeCell="M19" sqref="M19"/>
    </sheetView>
  </sheetViews>
  <sheetFormatPr baseColWidth="10" defaultRowHeight="15.35"/>
  <cols>
    <col min="1" max="1" width="1.77734375" customWidth="1"/>
    <col min="2" max="2" width="0.77734375" customWidth="1"/>
    <col min="3" max="3" width="0.5546875" customWidth="1"/>
    <col min="4" max="4" width="2" customWidth="1"/>
    <col min="5" max="5" width="2.88671875" customWidth="1"/>
    <col min="6" max="6" width="5.5546875" customWidth="1"/>
    <col min="7" max="7" width="5.5546875" style="21" customWidth="1"/>
    <col min="8" max="8" width="5.5546875" customWidth="1"/>
    <col min="9" max="9" width="5.5546875" style="21" customWidth="1"/>
    <col min="10" max="10" width="5.5546875" customWidth="1"/>
    <col min="11" max="11" width="5.5546875" style="21" customWidth="1"/>
  </cols>
  <sheetData>
    <row r="1" spans="1:15" ht="14.7" customHeight="1" thickBot="1">
      <c r="F1" s="20"/>
      <c r="J1" s="20"/>
      <c r="K1" s="22"/>
    </row>
    <row r="2" spans="1:15" ht="14.7" customHeight="1" thickBot="1">
      <c r="F2" s="23" t="s">
        <v>2</v>
      </c>
      <c r="H2" s="23" t="s">
        <v>3</v>
      </c>
      <c r="J2" s="23" t="str">
        <f>IF(H2="O","O","T")</f>
        <v>T</v>
      </c>
      <c r="L2" s="20"/>
      <c r="N2" s="25"/>
    </row>
    <row r="3" spans="1:15" ht="14.7" customHeight="1" thickBot="1"/>
    <row r="4" spans="1:15" ht="13.35" customHeight="1" thickBot="1">
      <c r="A4" s="40"/>
      <c r="B4" s="18"/>
      <c r="C4" s="18"/>
      <c r="D4" s="18"/>
      <c r="E4" s="19"/>
      <c r="F4" s="33">
        <f>HLOOKUP(liste!$F$2,Base,ROW(A8))</f>
        <v>54</v>
      </c>
      <c r="G4" s="28">
        <f>F4/$F$9</f>
        <v>2.572653644592663E-2</v>
      </c>
      <c r="H4" s="29">
        <f>HLOOKUP(liste!$H$2,Base,ROW(A8))</f>
        <v>39</v>
      </c>
      <c r="I4" s="28">
        <f>H4/$H$9</f>
        <v>1.9637462235649546E-2</v>
      </c>
      <c r="J4" s="29">
        <f>HLOOKUP(liste!$J$2,Base,ROW(A8))</f>
        <v>93</v>
      </c>
      <c r="K4" s="28">
        <f>J4/$J$9</f>
        <v>2.2766217870257038E-2</v>
      </c>
    </row>
    <row r="5" spans="1:15" ht="13.35" customHeight="1" thickBot="1">
      <c r="A5" s="40"/>
      <c r="B5" s="18"/>
      <c r="C5" s="18"/>
      <c r="D5" s="18"/>
      <c r="E5" s="19"/>
      <c r="F5" s="34">
        <f>HLOOKUP(liste!$F$2,Base,ROW(A9))</f>
        <v>789</v>
      </c>
      <c r="G5" s="28">
        <f t="shared" ref="G5:G8" si="0">F5/$F$9</f>
        <v>0.37589328251548354</v>
      </c>
      <c r="H5" s="29">
        <f>HLOOKUP(liste!$H$2,Base,ROW(A9))</f>
        <v>751</v>
      </c>
      <c r="I5" s="28">
        <f t="shared" ref="I5:I8" si="1">H5/$H$9</f>
        <v>0.378147029204431</v>
      </c>
      <c r="J5" s="29">
        <f>HLOOKUP(liste!$J$2,Base,ROW(A9))</f>
        <v>1540</v>
      </c>
      <c r="K5" s="28">
        <f t="shared" ref="K5:K8" si="2">J5/$J$9</f>
        <v>0.37698898408812731</v>
      </c>
    </row>
    <row r="6" spans="1:15" ht="13.35" customHeight="1" thickBot="1">
      <c r="A6" s="40"/>
      <c r="B6" s="18"/>
      <c r="C6" s="18"/>
      <c r="D6" s="18"/>
      <c r="E6" s="19"/>
      <c r="F6" s="34">
        <f>HLOOKUP(liste!$F$2,Base,ROW(A10))</f>
        <v>1018</v>
      </c>
      <c r="G6" s="28">
        <f t="shared" si="0"/>
        <v>0.48499285373987611</v>
      </c>
      <c r="H6" s="29">
        <f>HLOOKUP(liste!$H$2,Base,ROW(A10))</f>
        <v>969</v>
      </c>
      <c r="I6" s="28">
        <f t="shared" si="1"/>
        <v>0.48791540785498488</v>
      </c>
      <c r="J6" s="29">
        <f>HLOOKUP(liste!$J$2,Base,ROW(A10))</f>
        <v>1987</v>
      </c>
      <c r="K6" s="28">
        <f t="shared" si="2"/>
        <v>0.48641370869033046</v>
      </c>
      <c r="L6" s="20"/>
    </row>
    <row r="7" spans="1:15" ht="13.35" customHeight="1" thickBot="1">
      <c r="A7" s="40"/>
      <c r="B7" s="18"/>
      <c r="C7" s="18"/>
      <c r="D7" s="18"/>
      <c r="E7" s="19"/>
      <c r="F7" s="34">
        <f>HLOOKUP(liste!$F$2,Base,ROW(A11))</f>
        <v>190</v>
      </c>
      <c r="G7" s="28">
        <f t="shared" si="0"/>
        <v>9.0519294902334443E-2</v>
      </c>
      <c r="H7" s="29">
        <f>HLOOKUP(liste!$H$2,Base,ROW(A11))</f>
        <v>181</v>
      </c>
      <c r="I7" s="28">
        <f t="shared" si="1"/>
        <v>9.1137965760322251E-2</v>
      </c>
      <c r="J7" s="29">
        <f>HLOOKUP(liste!$J$2,Base,ROW(A11))</f>
        <v>371</v>
      </c>
      <c r="K7" s="28">
        <f t="shared" si="2"/>
        <v>9.082007343941248E-2</v>
      </c>
    </row>
    <row r="8" spans="1:15" ht="13.35" customHeight="1" thickBot="1">
      <c r="A8" s="40"/>
      <c r="B8" s="18"/>
      <c r="C8" s="18"/>
      <c r="D8" s="18"/>
      <c r="E8" s="19"/>
      <c r="F8" s="35">
        <f>HLOOKUP(liste!$F$2,Base,ROW(A12))</f>
        <v>48</v>
      </c>
      <c r="G8" s="28">
        <f t="shared" si="0"/>
        <v>2.2868032396379228E-2</v>
      </c>
      <c r="H8" s="32">
        <f>HLOOKUP(liste!$H$2,Base,ROW(A12))</f>
        <v>46</v>
      </c>
      <c r="I8" s="28">
        <f t="shared" si="1"/>
        <v>2.3162134944612285E-2</v>
      </c>
      <c r="J8" s="32">
        <f>HLOOKUP(liste!$J$2,Base,ROW(A12))</f>
        <v>94</v>
      </c>
      <c r="K8" s="28">
        <f t="shared" si="2"/>
        <v>2.3011015911872705E-2</v>
      </c>
      <c r="M8" s="20"/>
    </row>
    <row r="9" spans="1:15" ht="13.35" customHeight="1">
      <c r="A9" s="44"/>
      <c r="B9" s="44"/>
      <c r="C9" s="44"/>
      <c r="D9" s="42"/>
      <c r="F9" s="27">
        <f>SUM(F4:F8)</f>
        <v>2099</v>
      </c>
      <c r="G9" s="28"/>
      <c r="H9" s="27">
        <f>SUM(H4:H8)</f>
        <v>1986</v>
      </c>
      <c r="I9" s="28"/>
      <c r="J9" s="27">
        <f>SUM(J4:J8)</f>
        <v>4085</v>
      </c>
      <c r="K9" s="28"/>
    </row>
    <row r="10" spans="1:15" ht="13.35" customHeight="1" thickBot="1">
      <c r="A10" s="40"/>
      <c r="B10" s="18"/>
      <c r="C10" s="18"/>
      <c r="D10" s="24"/>
      <c r="E10" s="19"/>
      <c r="F10" s="30">
        <f>MAX(F4:F8)</f>
        <v>1018</v>
      </c>
      <c r="G10" s="31"/>
      <c r="H10" s="30">
        <f>MAX(H4:H8)</f>
        <v>969</v>
      </c>
      <c r="I10" s="31"/>
      <c r="J10" s="30">
        <f>MAX(J4:J8)</f>
        <v>1987</v>
      </c>
      <c r="K10" s="28"/>
      <c r="O10" s="20"/>
    </row>
    <row r="11" spans="1:15" ht="13.35" customHeight="1" thickBot="1">
      <c r="A11" s="40"/>
      <c r="B11" s="18"/>
      <c r="C11" s="18"/>
      <c r="D11" s="18"/>
      <c r="E11" s="19"/>
      <c r="F11" s="33">
        <f>HLOOKUP(liste!$F$2,Base,ROW(A13))</f>
        <v>171</v>
      </c>
      <c r="G11" s="28">
        <f>F11/$F$15</f>
        <v>7.4122236671001304E-2</v>
      </c>
      <c r="H11" s="33">
        <f>HLOOKUP(liste!$H$2,Base,ROW(A13))</f>
        <v>163</v>
      </c>
      <c r="I11" s="28">
        <f>H11/$H$15</f>
        <v>7.4057246706042704E-2</v>
      </c>
      <c r="J11" s="33">
        <f>HLOOKUP(liste!$J$2,Base,ROW(A13))</f>
        <v>334</v>
      </c>
      <c r="K11" s="28">
        <f>J11/$J$15</f>
        <v>7.4090505767524406E-2</v>
      </c>
    </row>
    <row r="12" spans="1:15" ht="13.35" customHeight="1" thickBot="1">
      <c r="A12" s="40"/>
      <c r="B12" s="18"/>
      <c r="C12" s="18"/>
      <c r="D12" s="18"/>
      <c r="E12" s="19"/>
      <c r="F12" s="33">
        <f>HLOOKUP(liste!$F$2,Base,ROW(A14))</f>
        <v>1994</v>
      </c>
      <c r="G12" s="28">
        <f t="shared" ref="G12:G14" si="3">F12/$F$15</f>
        <v>0.86432596445600351</v>
      </c>
      <c r="H12" s="33">
        <f>HLOOKUP(liste!$H$2,Base,ROW(A14))</f>
        <v>1899</v>
      </c>
      <c r="I12" s="28">
        <f t="shared" ref="I12:I14" si="4">H12/$H$15</f>
        <v>0.86278964107223988</v>
      </c>
      <c r="J12" s="33">
        <f>HLOOKUP(liste!$J$2,Base,ROW(A14))</f>
        <v>3893</v>
      </c>
      <c r="K12" s="28">
        <f t="shared" ref="K12:K14" si="5">J12/$J$15</f>
        <v>0.86357586512866014</v>
      </c>
      <c r="N12" s="20"/>
    </row>
    <row r="13" spans="1:15" ht="13.35" customHeight="1" thickBot="1">
      <c r="A13" s="40"/>
      <c r="B13" s="18"/>
      <c r="C13" s="18"/>
      <c r="D13" s="18"/>
      <c r="E13" s="19"/>
      <c r="F13" s="33">
        <f>HLOOKUP(liste!$F$2,Base,ROW(A15))</f>
        <v>95</v>
      </c>
      <c r="G13" s="28">
        <f t="shared" si="3"/>
        <v>4.1179020372778499E-2</v>
      </c>
      <c r="H13" s="33">
        <f>HLOOKUP(liste!$H$2,Base,ROW(A15))</f>
        <v>83</v>
      </c>
      <c r="I13" s="28">
        <f t="shared" si="4"/>
        <v>3.7710131758291687E-2</v>
      </c>
      <c r="J13" s="33">
        <f>HLOOKUP(liste!$J$2,Base,ROW(A15))</f>
        <v>178</v>
      </c>
      <c r="K13" s="28">
        <f t="shared" si="5"/>
        <v>3.9485359361135758E-2</v>
      </c>
    </row>
    <row r="14" spans="1:15" ht="13.35" customHeight="1" thickBot="1">
      <c r="A14" s="40"/>
      <c r="B14" s="18"/>
      <c r="C14" s="18"/>
      <c r="D14" s="18"/>
      <c r="E14" s="19"/>
      <c r="F14" s="36">
        <f>HLOOKUP(liste!$F$2,Base,ROW(A16))</f>
        <v>47</v>
      </c>
      <c r="G14" s="28">
        <f t="shared" si="3"/>
        <v>2.037277850021673E-2</v>
      </c>
      <c r="H14" s="36">
        <f>HLOOKUP(liste!$H$2,Base,ROW(A16))</f>
        <v>56</v>
      </c>
      <c r="I14" s="28">
        <f t="shared" si="4"/>
        <v>2.5442980463425715E-2</v>
      </c>
      <c r="J14" s="36">
        <f>HLOOKUP(liste!$J$2,Base,ROW(A16))</f>
        <v>103</v>
      </c>
      <c r="K14" s="28">
        <f t="shared" si="5"/>
        <v>2.2848269742679679E-2</v>
      </c>
    </row>
    <row r="15" spans="1:15" ht="13.35" customHeight="1">
      <c r="A15" s="44"/>
      <c r="B15" s="44"/>
      <c r="C15" s="44"/>
      <c r="D15" s="42"/>
      <c r="F15" s="27">
        <f>SUM(F11:F14)</f>
        <v>2307</v>
      </c>
      <c r="G15" s="28"/>
      <c r="H15" s="27">
        <f>SUM(H11:H14)</f>
        <v>2201</v>
      </c>
      <c r="I15" s="28"/>
      <c r="J15" s="27">
        <f>SUM(J11:J14)</f>
        <v>4508</v>
      </c>
      <c r="K15" s="28"/>
    </row>
    <row r="16" spans="1:15" ht="13.35" customHeight="1" thickBot="1">
      <c r="A16" s="44"/>
      <c r="B16" s="44"/>
      <c r="C16" s="44"/>
      <c r="D16" s="42"/>
      <c r="F16" s="30">
        <f>MAX(F11:F14)</f>
        <v>1994</v>
      </c>
      <c r="G16" s="28"/>
      <c r="H16" s="30">
        <f>MAX(H10:H14)</f>
        <v>1899</v>
      </c>
      <c r="I16" s="28"/>
      <c r="J16" s="30">
        <f>MAX(J11:J14)</f>
        <v>3893</v>
      </c>
      <c r="K16" s="28"/>
    </row>
    <row r="17" spans="1:12" ht="13.35" customHeight="1" thickBot="1">
      <c r="A17" s="40"/>
      <c r="B17" s="18"/>
      <c r="C17" s="18"/>
      <c r="D17" s="18"/>
      <c r="E17" s="19"/>
      <c r="F17" s="33">
        <f>HLOOKUP(liste!$F$2,Base,ROW(A18))</f>
        <v>1679</v>
      </c>
      <c r="G17" s="28">
        <f>F17/$F$23</f>
        <v>0.38491517652453006</v>
      </c>
      <c r="H17" s="33">
        <f>HLOOKUP(liste!$H$2,Base,ROW(A18))</f>
        <v>1612</v>
      </c>
      <c r="I17" s="28">
        <f>H17/$H$23</f>
        <v>0.38536935213961271</v>
      </c>
      <c r="J17" s="33">
        <f>HLOOKUP(liste!$J$2,Base,ROW(A18))</f>
        <v>3291</v>
      </c>
      <c r="K17" s="28">
        <f>J17/$J$23</f>
        <v>0.38513750731421886</v>
      </c>
    </row>
    <row r="18" spans="1:12" ht="13.35" customHeight="1" thickBot="1">
      <c r="A18" s="40"/>
      <c r="B18" s="18"/>
      <c r="C18" s="18"/>
      <c r="D18" s="18"/>
      <c r="E18" s="19"/>
      <c r="F18" s="33">
        <f>HLOOKUP(liste!$F$2,Base,ROW(A19))</f>
        <v>712</v>
      </c>
      <c r="G18" s="28">
        <f t="shared" ref="G18:G22" si="6">F18/$F$23</f>
        <v>0.1632278771205869</v>
      </c>
      <c r="H18" s="33">
        <f>HLOOKUP(liste!$H$2,Base,ROW(A19))</f>
        <v>727</v>
      </c>
      <c r="I18" s="28">
        <f t="shared" ref="I18:I22" si="7">H18/$H$23</f>
        <v>0.17379870906048292</v>
      </c>
      <c r="J18" s="33">
        <f>HLOOKUP(liste!$J$2,Base,ROW(A19))</f>
        <v>1439</v>
      </c>
      <c r="K18" s="28">
        <f t="shared" ref="K18:K22" si="8">J18/$J$23</f>
        <v>0.16840257460503219</v>
      </c>
    </row>
    <row r="19" spans="1:12" ht="13.35" customHeight="1" thickBot="1">
      <c r="A19" s="40"/>
      <c r="B19" s="18"/>
      <c r="C19" s="18"/>
      <c r="D19" s="18"/>
      <c r="E19" s="19"/>
      <c r="F19" s="33">
        <f>HLOOKUP(liste!$F$2,Base,ROW(A20))</f>
        <v>1048</v>
      </c>
      <c r="G19" s="28">
        <f t="shared" si="6"/>
        <v>0.24025676295277396</v>
      </c>
      <c r="H19" s="33">
        <f>HLOOKUP(liste!$H$2,Base,ROW(A20))</f>
        <v>991</v>
      </c>
      <c r="I19" s="28">
        <f t="shared" si="7"/>
        <v>0.23691130767391824</v>
      </c>
      <c r="J19" s="33">
        <f>HLOOKUP(liste!$J$2,Base,ROW(A20))</f>
        <v>2039</v>
      </c>
      <c r="K19" s="28">
        <f t="shared" si="8"/>
        <v>0.23861907548273845</v>
      </c>
    </row>
    <row r="20" spans="1:12" ht="13.35" customHeight="1" thickBot="1">
      <c r="A20" s="40"/>
      <c r="B20" s="18"/>
      <c r="C20" s="18"/>
      <c r="D20" s="18"/>
      <c r="E20" s="19"/>
      <c r="F20" s="33">
        <f>HLOOKUP(liste!$F$2,Base,ROW(A21))</f>
        <v>316</v>
      </c>
      <c r="G20" s="28">
        <f t="shared" si="6"/>
        <v>7.2443833104080702E-2</v>
      </c>
      <c r="H20" s="33">
        <f>HLOOKUP(liste!$H$2,Base,ROW(A21))</f>
        <v>368</v>
      </c>
      <c r="I20" s="28">
        <f t="shared" si="7"/>
        <v>8.7975137461152278E-2</v>
      </c>
      <c r="J20" s="33">
        <f>HLOOKUP(liste!$J$2,Base,ROW(A21))</f>
        <v>684</v>
      </c>
      <c r="K20" s="28">
        <f t="shared" si="8"/>
        <v>8.0046811000585139E-2</v>
      </c>
    </row>
    <row r="21" spans="1:12" ht="13.35" customHeight="1" thickBot="1">
      <c r="A21" s="40"/>
      <c r="B21" s="18"/>
      <c r="C21" s="18"/>
      <c r="D21" s="18"/>
      <c r="E21" s="19"/>
      <c r="F21" s="33">
        <f>HLOOKUP(liste!$F$2,Base,ROW(A22))</f>
        <v>355</v>
      </c>
      <c r="G21" s="28">
        <f t="shared" si="6"/>
        <v>8.1384685923888131E-2</v>
      </c>
      <c r="H21" s="33">
        <f>HLOOKUP(liste!$H$2,Base,ROW(A22))</f>
        <v>371</v>
      </c>
      <c r="I21" s="28">
        <f t="shared" si="7"/>
        <v>8.8692326081759504E-2</v>
      </c>
      <c r="J21" s="33">
        <f>HLOOKUP(liste!$J$2,Base,ROW(A22))</f>
        <v>726</v>
      </c>
      <c r="K21" s="28">
        <f t="shared" si="8"/>
        <v>8.496196606202458E-2</v>
      </c>
    </row>
    <row r="22" spans="1:12" ht="13.35" customHeight="1" thickBot="1">
      <c r="A22" s="40"/>
      <c r="B22" s="43"/>
      <c r="C22" s="43"/>
      <c r="D22" s="43"/>
      <c r="E22" s="19"/>
      <c r="F22" s="36">
        <f>HLOOKUP(liste!$F$2,Base,ROW(A23))</f>
        <v>252</v>
      </c>
      <c r="G22" s="28">
        <f t="shared" si="6"/>
        <v>5.7771664374140302E-2</v>
      </c>
      <c r="H22" s="36">
        <f>HLOOKUP(liste!$H$2,Base,ROW(A23))</f>
        <v>114</v>
      </c>
      <c r="I22" s="28">
        <f t="shared" si="7"/>
        <v>2.7253167583074348E-2</v>
      </c>
      <c r="J22" s="36">
        <f>HLOOKUP(liste!$J$2,Base,ROW(A23))</f>
        <v>366</v>
      </c>
      <c r="K22" s="28">
        <f t="shared" si="8"/>
        <v>4.2832065535400816E-2</v>
      </c>
    </row>
    <row r="23" spans="1:12">
      <c r="A23" s="44"/>
      <c r="B23" s="44"/>
      <c r="C23" s="44"/>
      <c r="D23" s="42"/>
      <c r="F23" s="27">
        <f>SUM(F17:F22)</f>
        <v>4362</v>
      </c>
      <c r="G23" s="28"/>
      <c r="H23" s="27">
        <f>SUM(H17:H22)</f>
        <v>4183</v>
      </c>
      <c r="I23" s="28"/>
      <c r="J23" s="27">
        <f>SUM(J17:J22)</f>
        <v>8545</v>
      </c>
      <c r="K23" s="28"/>
    </row>
    <row r="24" spans="1:12">
      <c r="A24" s="44"/>
      <c r="B24" s="44"/>
      <c r="C24" s="44"/>
      <c r="D24" s="42"/>
      <c r="F24" s="30">
        <f>MAX(F17:F22)</f>
        <v>1679</v>
      </c>
      <c r="G24" s="28"/>
      <c r="H24" s="30">
        <f>MAX(H17:H22)</f>
        <v>1612</v>
      </c>
      <c r="I24" s="28"/>
      <c r="J24" s="30">
        <f>MAX(J17:J22)</f>
        <v>3291</v>
      </c>
      <c r="K24" s="28"/>
    </row>
    <row r="25" spans="1:12">
      <c r="A25" s="41"/>
      <c r="B25" s="41"/>
      <c r="C25" s="41"/>
      <c r="D25" s="41"/>
    </row>
    <row r="26" spans="1:12">
      <c r="F26" s="26"/>
    </row>
    <row r="27" spans="1:12">
      <c r="L27" s="26"/>
    </row>
  </sheetData>
  <dataConsolidate/>
  <customSheetViews>
    <customSheetView guid="{25FB816D-1A76-4B47-84C9-5C340FB6C8D5}">
      <pageMargins left="0.7" right="0.7" top="0.75" bottom="0.75" header="0.3" footer="0.3"/>
    </customSheetView>
  </customSheetViews>
  <conditionalFormatting sqref="L3">
    <cfRule type="containsBlanks" priority="11">
      <formula>LEN(TRIM(L3))=0</formula>
    </cfRule>
  </conditionalFormatting>
  <conditionalFormatting sqref="F2">
    <cfRule type="containsErrors" dxfId="5" priority="8" stopIfTrue="1">
      <formula>ISERROR(F2)</formula>
    </cfRule>
    <cfRule type="containsErrors" priority="10">
      <formula>ISERROR(F2)</formula>
    </cfRule>
  </conditionalFormatting>
  <conditionalFormatting sqref="F4:G4">
    <cfRule type="containsErrors" priority="7">
      <formula>ISERROR(F4)</formula>
    </cfRule>
  </conditionalFormatting>
  <conditionalFormatting sqref="H4">
    <cfRule type="containsErrors" dxfId="4" priority="5">
      <formula>ISERROR(H4)</formula>
    </cfRule>
    <cfRule type="containsErrors" dxfId="3" priority="6">
      <formula>ISERROR(H4)</formula>
    </cfRule>
  </conditionalFormatting>
  <conditionalFormatting sqref="F4:G24">
    <cfRule type="containsErrors" dxfId="2" priority="4">
      <formula>ISERROR(F4)</formula>
    </cfRule>
  </conditionalFormatting>
  <conditionalFormatting sqref="F4:F22">
    <cfRule type="containsErrors" dxfId="1" priority="2">
      <formula>ISERROR(F4)</formula>
    </cfRule>
    <cfRule type="containsErrors" priority="3">
      <formula>ISERROR(F4)</formula>
    </cfRule>
  </conditionalFormatting>
  <conditionalFormatting sqref="H4:I24">
    <cfRule type="containsErrors" dxfId="0" priority="1">
      <formula>ISERROR(H4)</formula>
    </cfRule>
  </conditionalFormatting>
  <dataValidations count="2">
    <dataValidation type="list" allowBlank="1" showInputMessage="1" showErrorMessage="1" sqref="H2 F2">
      <formula1>Population</formula1>
    </dataValidation>
    <dataValidation type="list" allowBlank="1" showInputMessage="1" showErrorMessage="1" sqref="M2">
      <formula1>$M$1:$P$1</formula1>
    </dataValidation>
  </dataValidations>
  <printOptions horizontalCentered="1" verticalCentered="1"/>
  <pageMargins left="0.59055118110236227" right="0.59055118110236227" top="1.5748031496062993" bottom="0.39370078740157483" header="0.39370078740157483" footer="0.39370078740157483"/>
  <pageSetup paperSize="9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liste</vt:lpstr>
      <vt:lpstr>Base</vt:lpstr>
      <vt:lpstr>Population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Bruel</dc:creator>
  <cp:lastModifiedBy>Stéphanie Bruel</cp:lastModifiedBy>
  <cp:lastPrinted>2012-01-21T15:32:57Z</cp:lastPrinted>
  <dcterms:created xsi:type="dcterms:W3CDTF">2011-12-27T13:09:57Z</dcterms:created>
  <dcterms:modified xsi:type="dcterms:W3CDTF">2012-03-03T15:23:31Z</dcterms:modified>
</cp:coreProperties>
</file>