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1"/>
  </bookViews>
  <sheets>
    <sheet name="Séquences" sheetId="47" r:id="rId1"/>
    <sheet name="Résultats Regroupés" sheetId="39" r:id="rId2"/>
    <sheet name="Feuil1" sheetId="48" r:id="rId3"/>
  </sheets>
  <functionGroups builtInGroupCount="18"/>
  <externalReferences>
    <externalReference r:id="rId4"/>
  </externalReferences>
  <definedNames>
    <definedName name="_xlnm._FilterDatabase" localSheetId="1" hidden="1">'Résultats Regroupés'!#REF!</definedName>
    <definedName name="CHECK">'Résultats Regroupés'!$N$33</definedName>
    <definedName name="LARG_ROL">Séquences!$U$1</definedName>
    <definedName name="LONG_ROL">Séquences!$W$1</definedName>
    <definedName name="ROL">'Résultats Regroupés'!$N$32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47" l="1"/>
  <c r="Q14" i="47"/>
  <c r="P14" i="47"/>
  <c r="B13" i="47"/>
  <c r="B12" i="47"/>
  <c r="B11" i="47"/>
  <c r="B10" i="47"/>
  <c r="B9" i="47"/>
  <c r="B8" i="47"/>
  <c r="B7" i="47"/>
  <c r="B6" i="47"/>
  <c r="B5" i="47"/>
  <c r="B4" i="47"/>
  <c r="B3" i="47"/>
  <c r="B2" i="47"/>
  <c r="K3" i="39"/>
  <c r="K4" i="39"/>
  <c r="K5" i="39"/>
  <c r="K6" i="39"/>
  <c r="K7" i="39"/>
  <c r="K8" i="39"/>
  <c r="K9" i="39"/>
  <c r="K11" i="39"/>
  <c r="K10" i="39"/>
  <c r="K12" i="39"/>
  <c r="K13" i="39"/>
  <c r="K15" i="39"/>
  <c r="K14" i="39"/>
  <c r="K16" i="39"/>
  <c r="K17" i="39"/>
  <c r="K18" i="39"/>
  <c r="K19" i="39"/>
  <c r="K20" i="39"/>
  <c r="K22" i="39"/>
  <c r="K21" i="39"/>
  <c r="K23" i="39"/>
  <c r="K24" i="39"/>
  <c r="K25" i="39"/>
  <c r="K26" i="39"/>
  <c r="K27" i="39"/>
  <c r="K28" i="39"/>
  <c r="K29" i="39"/>
  <c r="K30" i="39"/>
  <c r="K2" i="39"/>
  <c r="O33" i="39"/>
  <c r="N32" i="39"/>
  <c r="P39" i="47" l="1"/>
  <c r="B38" i="47"/>
  <c r="Q38" i="47" s="1"/>
  <c r="B37" i="47"/>
  <c r="Q37" i="47" s="1"/>
  <c r="B36" i="47"/>
  <c r="Q36" i="47" s="1"/>
  <c r="B35" i="47"/>
  <c r="Q35" i="47" s="1"/>
  <c r="B34" i="47"/>
  <c r="Q34" i="47" s="1"/>
  <c r="B33" i="47"/>
  <c r="Q33" i="47" s="1"/>
  <c r="B32" i="47"/>
  <c r="Q32" i="47" s="1"/>
  <c r="B31" i="47"/>
  <c r="Q31" i="47" s="1"/>
  <c r="Q39" i="47" l="1"/>
  <c r="U1" i="47"/>
  <c r="R37" i="47" l="1"/>
  <c r="O37" i="47" s="1"/>
  <c r="R36" i="47"/>
  <c r="O36" i="47" s="1"/>
  <c r="R33" i="47"/>
  <c r="O33" i="47" s="1"/>
  <c r="R31" i="47"/>
  <c r="R38" i="47"/>
  <c r="O38" i="47" s="1"/>
  <c r="R35" i="47"/>
  <c r="O35" i="47" s="1"/>
  <c r="R34" i="47"/>
  <c r="O34" i="47" s="1"/>
  <c r="R32" i="47"/>
  <c r="O32" i="47" s="1"/>
  <c r="W1" i="47"/>
  <c r="R39" i="47" l="1"/>
  <c r="O31" i="47"/>
  <c r="O39" i="47" l="1"/>
  <c r="O40" i="47" s="1"/>
  <c r="R40" i="47"/>
  <c r="R41" i="47" s="1"/>
</calcChain>
</file>

<file path=xl/sharedStrings.xml><?xml version="1.0" encoding="utf-8"?>
<sst xmlns="http://schemas.openxmlformats.org/spreadsheetml/2006/main" count="444" uniqueCount="61">
  <si>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</si>
  <si>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</si>
  <si>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</si>
  <si>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</si>
  <si>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</si>
  <si>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</si>
  <si>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</si>
  <si>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</si>
  <si>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</si>
  <si>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</si>
  <si>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</si>
  <si>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</si>
  <si>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</si>
  <si>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</si>
  <si>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</si>
  <si>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</si>
  <si>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</si>
  <si>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</si>
  <si>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</si>
  <si>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</si>
  <si>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</si>
  <si>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</si>
  <si>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</si>
  <si>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</si>
  <si>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</si>
  <si>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</si>
  <si>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</si>
  <si>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</si>
  <si>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</si>
  <si>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</si>
  <si>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</si>
  <si>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</si>
  <si>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</si>
  <si>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</si>
  <si>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</si>
  <si>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</si>
  <si>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-</t>
  </si>
  <si>
    <t>Équivalent/rouleaux</t>
  </si>
  <si>
    <t>7,19</t>
  </si>
  <si>
    <t>SEQ 9</t>
  </si>
  <si>
    <t>Calc. K</t>
  </si>
  <si>
    <t>100,00%</t>
  </si>
  <si>
    <t>SEQ 10</t>
  </si>
  <si>
    <t>Mettrage Demandé</t>
  </si>
  <si>
    <t>#11</t>
  </si>
  <si>
    <t>#12</t>
  </si>
  <si>
    <t>SEQ 11</t>
  </si>
  <si>
    <t>99,66%</t>
  </si>
  <si>
    <t>97,29%</t>
  </si>
  <si>
    <t>95,93%</t>
  </si>
  <si>
    <t>87,46%</t>
  </si>
  <si>
    <t>86,44%</t>
  </si>
  <si>
    <t>84,75%</t>
  </si>
  <si>
    <t>83,39%</t>
  </si>
  <si>
    <t>79,66%</t>
  </si>
  <si>
    <t>73,56%</t>
  </si>
  <si>
    <t>98,31%</t>
  </si>
  <si>
    <t>SEQ 12</t>
  </si>
  <si>
    <t>89,27%</t>
  </si>
  <si>
    <t>10,73%</t>
  </si>
  <si>
    <t>1,29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</si>
</sst>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.00\ %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979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5FC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E2"/>
        <bgColor indexed="64"/>
      </patternFill>
    </fill>
    <fill>
      <patternFill patternType="solid">
        <fgColor rgb="FF00E9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B4C6E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12" borderId="11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1" fillId="0" borderId="0" xfId="0" applyFont="1" applyAlignment="1">
      <alignment horizontal="center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164" fontId="0" fillId="0" borderId="8" xfId="0" applyNumberFormat="1" applyBorder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0" borderId="0" xfId="0" applyFont="1"/>
    <xf numFmtId="0" fontId="0" fillId="0" borderId="0" xfId="0" applyBorder="1"/>
    <xf numFmtId="0" fontId="0" fillId="22" borderId="0" xfId="0" applyFill="1" applyBorder="1"/>
    <xf numFmtId="0" fontId="0" fillId="27" borderId="0" xfId="0" applyFill="1" applyBorder="1"/>
    <xf numFmtId="0" fontId="0" fillId="32" borderId="0" xfId="0" applyFill="1" applyBorder="1"/>
    <xf numFmtId="0" fontId="0" fillId="0" borderId="0" xfId="0" applyBorder="1" applyAlignment="1">
      <alignment horizontal="right"/>
    </xf>
    <xf numFmtId="0" fontId="6" fillId="4" borderId="5" xfId="0" applyFont="1" applyFill="1" applyBorder="1"/>
    <xf numFmtId="0" fontId="7" fillId="4" borderId="5" xfId="0" applyFont="1" applyFill="1" applyBorder="1"/>
    <xf numFmtId="0" fontId="5" fillId="4" borderId="5" xfId="0" applyFont="1" applyFill="1" applyBorder="1"/>
    <xf numFmtId="0" fontId="4" fillId="4" borderId="4" xfId="0" applyFont="1" applyFill="1" applyBorder="1"/>
    <xf numFmtId="0" fontId="4" fillId="4" borderId="6" xfId="0" applyFont="1" applyFill="1" applyBorder="1"/>
    <xf numFmtId="0" fontId="8" fillId="0" borderId="0" xfId="0" applyFont="1"/>
    <xf numFmtId="0" fontId="0" fillId="31" borderId="0" xfId="0" applyFill="1" applyBorder="1"/>
    <xf numFmtId="0" fontId="0" fillId="33" borderId="0" xfId="0" applyFill="1" applyBorder="1"/>
    <xf numFmtId="0" fontId="0" fillId="15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FFC8"/>
      <color rgb="FFB9FFB9"/>
      <color rgb="FFAFFFAF"/>
      <color rgb="FF8CFF8C"/>
      <color rgb="FF82FF82"/>
      <color rgb="FF78FA78"/>
      <color rgb="FF64F064"/>
      <color rgb="FF6EF464"/>
      <color rgb="FF64EB5F"/>
      <color rgb="FF28DC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8</xdr:row>
          <xdr:rowOff>95250</xdr:rowOff>
        </xdr:from>
        <xdr:to>
          <xdr:col>0</xdr:col>
          <xdr:colOff>381000</xdr:colOff>
          <xdr:row>9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8</xdr:row>
          <xdr:rowOff>95250</xdr:rowOff>
        </xdr:from>
        <xdr:to>
          <xdr:col>0</xdr:col>
          <xdr:colOff>381000</xdr:colOff>
          <xdr:row>9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2CF0BFA-9BC6-4611-ABCB-D4945D6D1D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copie-de-olivcoco-v2-5-av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quence"/>
      <sheetName val="Résultats Regroupés"/>
      <sheetName val="copie-de-olivcoco-v2-5-avec"/>
    </sheetNames>
    <definedNames>
      <definedName name="RassemblerParNumeroArtic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1"/>
  <sheetViews>
    <sheetView workbookViewId="0">
      <selection activeCell="L23" sqref="L23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32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43" t="s">
        <v>40</v>
      </c>
      <c r="P1" s="4" t="s">
        <v>25</v>
      </c>
      <c r="Q1" s="4" t="s">
        <v>24</v>
      </c>
      <c r="R1" s="4" t="s">
        <v>23</v>
      </c>
      <c r="T1" s="4" t="s">
        <v>10</v>
      </c>
      <c r="U1" s="5">
        <f>'Résultats Regroupés'!A2/100</f>
        <v>2.95</v>
      </c>
      <c r="V1" s="4" t="s">
        <v>26</v>
      </c>
      <c r="W1" s="5">
        <f>'Résultats Regroupés'!F2</f>
        <v>750</v>
      </c>
    </row>
    <row r="2" spans="1:23" x14ac:dyDescent="0.25">
      <c r="A2" s="6" t="s">
        <v>8</v>
      </c>
      <c r="B2" s="56">
        <f>SUM(D2:M2)</f>
        <v>294</v>
      </c>
      <c r="C2" s="11">
        <v>750</v>
      </c>
      <c r="D2" s="56">
        <v>154</v>
      </c>
      <c r="E2" s="56">
        <v>140</v>
      </c>
      <c r="F2" s="56"/>
      <c r="G2" s="56"/>
      <c r="H2" s="56"/>
      <c r="I2" s="56"/>
      <c r="J2" s="56"/>
      <c r="K2" s="56"/>
      <c r="L2" s="56"/>
      <c r="M2" s="7"/>
      <c r="O2" s="33" t="s">
        <v>47</v>
      </c>
      <c r="P2" s="60">
        <v>1</v>
      </c>
      <c r="Q2" s="60">
        <v>2205</v>
      </c>
      <c r="R2" s="15">
        <v>2212.5</v>
      </c>
      <c r="T2" s="38">
        <v>128</v>
      </c>
      <c r="U2" s="49"/>
      <c r="V2" s="50"/>
      <c r="W2" s="48"/>
    </row>
    <row r="3" spans="1:23" x14ac:dyDescent="0.25">
      <c r="A3" s="6" t="s">
        <v>28</v>
      </c>
      <c r="B3" s="56">
        <f>SUM(D3:M3)</f>
        <v>287</v>
      </c>
      <c r="C3" s="12">
        <v>750</v>
      </c>
      <c r="D3" s="56">
        <v>149</v>
      </c>
      <c r="E3" s="56">
        <v>138</v>
      </c>
      <c r="F3" s="56"/>
      <c r="G3" s="56"/>
      <c r="H3" s="56"/>
      <c r="I3" s="56"/>
      <c r="J3" s="56"/>
      <c r="K3" s="56"/>
      <c r="L3" s="56"/>
      <c r="M3" s="7"/>
      <c r="O3" s="33" t="s">
        <v>48</v>
      </c>
      <c r="P3" s="60">
        <v>1</v>
      </c>
      <c r="Q3" s="60">
        <v>2152.5</v>
      </c>
      <c r="R3" s="15">
        <v>2212.5</v>
      </c>
      <c r="T3" s="54">
        <v>124</v>
      </c>
      <c r="U3" s="53"/>
      <c r="V3" s="52"/>
      <c r="W3" s="51"/>
    </row>
    <row r="4" spans="1:23" x14ac:dyDescent="0.25">
      <c r="A4" s="6" t="s">
        <v>29</v>
      </c>
      <c r="B4" s="56">
        <f>SUM(D4:M4)</f>
        <v>283</v>
      </c>
      <c r="C4" s="12">
        <v>750</v>
      </c>
      <c r="D4" s="56">
        <v>147</v>
      </c>
      <c r="E4" s="56">
        <v>136</v>
      </c>
      <c r="F4" s="56"/>
      <c r="G4" s="56"/>
      <c r="H4" s="56"/>
      <c r="I4" s="56"/>
      <c r="J4" s="56"/>
      <c r="K4" s="56"/>
      <c r="L4" s="56"/>
      <c r="M4" s="7"/>
      <c r="O4" s="33" t="s">
        <v>49</v>
      </c>
      <c r="P4" s="60">
        <v>1</v>
      </c>
      <c r="Q4" s="60">
        <v>2122.5</v>
      </c>
      <c r="R4" s="15">
        <v>2212.5</v>
      </c>
      <c r="T4" s="34">
        <v>100</v>
      </c>
      <c r="U4" s="36"/>
      <c r="V4" s="35"/>
      <c r="W4" s="37"/>
    </row>
    <row r="5" spans="1:23" x14ac:dyDescent="0.25">
      <c r="A5" s="6" t="s">
        <v>30</v>
      </c>
      <c r="B5" s="56">
        <f>SUM(D5:M5)</f>
        <v>258</v>
      </c>
      <c r="C5" s="12">
        <v>750</v>
      </c>
      <c r="D5" s="56">
        <v>130</v>
      </c>
      <c r="E5" s="57">
        <v>128</v>
      </c>
      <c r="F5" s="56"/>
      <c r="G5" s="56"/>
      <c r="H5" s="56"/>
      <c r="I5" s="56"/>
      <c r="J5" s="56"/>
      <c r="K5" s="56"/>
      <c r="L5" s="56"/>
      <c r="M5" s="7"/>
      <c r="O5" s="33" t="s">
        <v>50</v>
      </c>
      <c r="P5" s="60">
        <v>1</v>
      </c>
      <c r="Q5" s="60">
        <v>1935</v>
      </c>
      <c r="R5" s="15">
        <v>2212.5</v>
      </c>
      <c r="T5" s="39"/>
      <c r="U5" s="40"/>
      <c r="V5" s="41"/>
      <c r="W5" s="42"/>
    </row>
    <row r="6" spans="1:23" x14ac:dyDescent="0.25">
      <c r="A6" s="6" t="s">
        <v>31</v>
      </c>
      <c r="B6" s="56">
        <f>SUM(D6:M6)</f>
        <v>255</v>
      </c>
      <c r="C6" s="12">
        <v>750</v>
      </c>
      <c r="D6" s="58">
        <v>128</v>
      </c>
      <c r="E6" s="56">
        <v>127</v>
      </c>
      <c r="F6" s="56"/>
      <c r="G6" s="56"/>
      <c r="H6" s="56"/>
      <c r="I6" s="56"/>
      <c r="J6" s="56"/>
      <c r="K6" s="56"/>
      <c r="L6" s="56"/>
      <c r="M6" s="7"/>
      <c r="O6" s="33" t="s">
        <v>51</v>
      </c>
      <c r="P6" s="60">
        <v>1</v>
      </c>
      <c r="Q6" s="60">
        <v>1912.4999999999998</v>
      </c>
      <c r="R6" s="15">
        <v>2212.5</v>
      </c>
      <c r="T6" s="44"/>
      <c r="U6" s="45"/>
      <c r="V6" s="46"/>
      <c r="W6" s="47"/>
    </row>
    <row r="7" spans="1:23" x14ac:dyDescent="0.25">
      <c r="A7" s="6" t="s">
        <v>32</v>
      </c>
      <c r="B7" s="56">
        <f>SUM(D7:M7)</f>
        <v>250</v>
      </c>
      <c r="C7" s="12">
        <v>750</v>
      </c>
      <c r="D7" s="56">
        <v>126</v>
      </c>
      <c r="E7" s="59">
        <v>124</v>
      </c>
      <c r="F7" s="56"/>
      <c r="G7" s="56"/>
      <c r="H7" s="56"/>
      <c r="I7" s="56"/>
      <c r="J7" s="56"/>
      <c r="K7" s="56"/>
      <c r="L7" s="56"/>
      <c r="M7" s="7"/>
      <c r="O7" s="33" t="s">
        <v>52</v>
      </c>
      <c r="P7" s="60">
        <v>1</v>
      </c>
      <c r="Q7" s="60">
        <v>1875</v>
      </c>
      <c r="R7" s="15">
        <v>2212.5</v>
      </c>
    </row>
    <row r="8" spans="1:23" x14ac:dyDescent="0.25">
      <c r="A8" s="6" t="s">
        <v>33</v>
      </c>
      <c r="B8" s="56">
        <f>SUM(D8:M8)</f>
        <v>246</v>
      </c>
      <c r="C8" s="12">
        <v>750</v>
      </c>
      <c r="D8" s="67">
        <v>124</v>
      </c>
      <c r="E8" s="56">
        <v>122</v>
      </c>
      <c r="F8" s="56"/>
      <c r="G8" s="56"/>
      <c r="H8" s="56"/>
      <c r="I8" s="56"/>
      <c r="J8" s="56"/>
      <c r="K8" s="56"/>
      <c r="L8" s="56"/>
      <c r="M8" s="7"/>
      <c r="O8" s="33" t="s">
        <v>53</v>
      </c>
      <c r="P8" s="60">
        <v>1</v>
      </c>
      <c r="Q8" s="60">
        <v>1845</v>
      </c>
      <c r="R8" s="15">
        <v>2212.5</v>
      </c>
    </row>
    <row r="9" spans="1:23" x14ac:dyDescent="0.25">
      <c r="A9" s="6" t="s">
        <v>34</v>
      </c>
      <c r="B9" s="56">
        <f>SUM(D9:M9)</f>
        <v>235</v>
      </c>
      <c r="C9" s="12">
        <v>750</v>
      </c>
      <c r="D9" s="56">
        <v>120</v>
      </c>
      <c r="E9" s="56">
        <v>115</v>
      </c>
      <c r="F9" s="56"/>
      <c r="G9" s="56"/>
      <c r="H9" s="56"/>
      <c r="I9" s="56"/>
      <c r="J9" s="56"/>
      <c r="K9" s="56"/>
      <c r="L9" s="56"/>
      <c r="M9" s="7"/>
      <c r="O9" s="33" t="s">
        <v>54</v>
      </c>
      <c r="P9" s="60">
        <v>1</v>
      </c>
      <c r="Q9" s="60">
        <v>1762.5</v>
      </c>
      <c r="R9" s="15">
        <v>2212.5</v>
      </c>
    </row>
    <row r="10" spans="1:23" x14ac:dyDescent="0.25">
      <c r="A10" s="6" t="s">
        <v>39</v>
      </c>
      <c r="B10" s="56">
        <f>SUM(D10:M10)</f>
        <v>217</v>
      </c>
      <c r="C10" s="12">
        <v>750</v>
      </c>
      <c r="D10" s="56">
        <v>109</v>
      </c>
      <c r="E10" s="56">
        <v>108</v>
      </c>
      <c r="F10" s="56"/>
      <c r="G10" s="56"/>
      <c r="H10" s="56"/>
      <c r="I10" s="56"/>
      <c r="J10" s="56"/>
      <c r="K10" s="56"/>
      <c r="L10" s="56"/>
      <c r="M10" s="7"/>
      <c r="O10" s="33" t="s">
        <v>55</v>
      </c>
      <c r="P10" s="60">
        <v>1</v>
      </c>
      <c r="Q10" s="60">
        <v>1627.5</v>
      </c>
      <c r="R10" s="15">
        <v>2212.5</v>
      </c>
    </row>
    <row r="11" spans="1:23" x14ac:dyDescent="0.25">
      <c r="A11" s="6" t="s">
        <v>42</v>
      </c>
      <c r="B11" s="56">
        <f>SUM(D11:M11)</f>
        <v>295</v>
      </c>
      <c r="C11" s="12">
        <v>750</v>
      </c>
      <c r="D11" s="68">
        <v>100</v>
      </c>
      <c r="E11" s="56">
        <v>98</v>
      </c>
      <c r="F11" s="56">
        <v>97</v>
      </c>
      <c r="G11" s="56"/>
      <c r="H11" s="56"/>
      <c r="I11" s="56"/>
      <c r="J11" s="56"/>
      <c r="K11" s="56"/>
      <c r="L11" s="56"/>
      <c r="M11" s="7"/>
      <c r="O11" s="33" t="s">
        <v>41</v>
      </c>
      <c r="P11" s="60">
        <v>1</v>
      </c>
      <c r="Q11" s="60">
        <v>2212.5</v>
      </c>
      <c r="R11" s="15">
        <v>2212.5</v>
      </c>
    </row>
    <row r="12" spans="1:23" x14ac:dyDescent="0.25">
      <c r="A12" s="6" t="s">
        <v>46</v>
      </c>
      <c r="B12" s="56">
        <f>SUM(D12:M12)</f>
        <v>290</v>
      </c>
      <c r="C12" s="12">
        <v>750</v>
      </c>
      <c r="D12" s="69">
        <v>100</v>
      </c>
      <c r="E12" s="56">
        <v>96</v>
      </c>
      <c r="F12" s="56">
        <v>94</v>
      </c>
      <c r="G12" s="56"/>
      <c r="H12" s="56"/>
      <c r="I12" s="56"/>
      <c r="J12" s="56"/>
      <c r="K12" s="56"/>
      <c r="L12" s="56"/>
      <c r="M12" s="7"/>
      <c r="O12" s="33" t="s">
        <v>56</v>
      </c>
      <c r="P12" s="60">
        <v>1</v>
      </c>
      <c r="Q12" s="60">
        <v>2175</v>
      </c>
      <c r="R12" s="15">
        <v>2212.5</v>
      </c>
    </row>
    <row r="13" spans="1:23" x14ac:dyDescent="0.25">
      <c r="A13" s="8" t="s">
        <v>57</v>
      </c>
      <c r="B13" s="9">
        <f>SUM(D13:M13)</f>
        <v>250</v>
      </c>
      <c r="C13" s="13">
        <v>750</v>
      </c>
      <c r="D13" s="9">
        <v>88</v>
      </c>
      <c r="E13" s="9">
        <v>82</v>
      </c>
      <c r="F13" s="9">
        <v>80</v>
      </c>
      <c r="G13" s="9"/>
      <c r="H13" s="9"/>
      <c r="I13" s="9"/>
      <c r="J13" s="9"/>
      <c r="K13" s="9"/>
      <c r="L13" s="9"/>
      <c r="M13" s="10"/>
      <c r="O13" s="33" t="s">
        <v>52</v>
      </c>
      <c r="P13" s="60">
        <v>1</v>
      </c>
      <c r="Q13" s="60">
        <v>1875</v>
      </c>
      <c r="R13" s="15">
        <v>2212.5</v>
      </c>
    </row>
    <row r="14" spans="1:23" x14ac:dyDescent="0.25">
      <c r="O14" s="43" t="s">
        <v>58</v>
      </c>
      <c r="P14" s="16">
        <f>SUM(P2:P13)</f>
        <v>12</v>
      </c>
      <c r="Q14" s="16">
        <f>SUM(Q2:Q13)</f>
        <v>23700</v>
      </c>
      <c r="R14" s="16">
        <f>SUM(R2:R13)</f>
        <v>26550</v>
      </c>
    </row>
    <row r="15" spans="1:23" x14ac:dyDescent="0.25">
      <c r="O15" s="32" t="s">
        <v>59</v>
      </c>
      <c r="P15" s="14"/>
      <c r="Q15" s="14" t="s">
        <v>35</v>
      </c>
      <c r="R15" s="14">
        <v>2850</v>
      </c>
    </row>
    <row r="16" spans="1:23" x14ac:dyDescent="0.25">
      <c r="P16" s="14"/>
      <c r="Q16" s="14" t="s">
        <v>37</v>
      </c>
      <c r="R16" s="14" t="s">
        <v>60</v>
      </c>
    </row>
    <row r="30" spans="1:20" ht="15.75" x14ac:dyDescent="0.25">
      <c r="A30" s="25"/>
      <c r="B30" s="1" t="s">
        <v>10</v>
      </c>
      <c r="C30" s="2" t="s">
        <v>11</v>
      </c>
      <c r="D30" s="2" t="s">
        <v>12</v>
      </c>
      <c r="E30" s="2" t="s">
        <v>13</v>
      </c>
      <c r="F30" s="2" t="s">
        <v>14</v>
      </c>
      <c r="G30" s="2" t="s">
        <v>15</v>
      </c>
      <c r="H30" s="2" t="s">
        <v>16</v>
      </c>
      <c r="I30" s="2" t="s">
        <v>17</v>
      </c>
      <c r="J30" s="2" t="s">
        <v>19</v>
      </c>
      <c r="K30" s="2" t="s">
        <v>18</v>
      </c>
      <c r="L30" s="2" t="s">
        <v>20</v>
      </c>
      <c r="M30" s="3" t="s">
        <v>21</v>
      </c>
      <c r="N30" s="25"/>
      <c r="O30" s="31" t="s">
        <v>22</v>
      </c>
      <c r="P30" s="16" t="s">
        <v>25</v>
      </c>
      <c r="Q30" s="16" t="s">
        <v>37</v>
      </c>
      <c r="R30" s="16" t="s">
        <v>38</v>
      </c>
      <c r="T30" s="25"/>
    </row>
    <row r="31" spans="1:20" x14ac:dyDescent="0.25">
      <c r="B31" s="6">
        <f t="shared" ref="B31:B38" si="0">SUM(D31:M31)</f>
        <v>445</v>
      </c>
      <c r="C31" s="11">
        <v>1500</v>
      </c>
      <c r="D31" s="18">
        <v>160</v>
      </c>
      <c r="E31">
        <v>105</v>
      </c>
      <c r="F31" s="19">
        <v>90</v>
      </c>
      <c r="G31" s="20">
        <v>45</v>
      </c>
      <c r="H31" s="20">
        <v>45</v>
      </c>
      <c r="M31" s="7"/>
      <c r="N31" s="6" t="s">
        <v>8</v>
      </c>
      <c r="O31" s="33">
        <f>Q31/R31</f>
        <v>1.5084745762711864</v>
      </c>
      <c r="P31" s="14">
        <v>5</v>
      </c>
      <c r="Q31" s="14">
        <f t="shared" ref="Q31:Q38" si="1">C31*B31/100</f>
        <v>6675</v>
      </c>
      <c r="R31" s="15">
        <f t="shared" ref="R31:R38" si="2">C31*LARG_ROL</f>
        <v>4425</v>
      </c>
    </row>
    <row r="32" spans="1:20" x14ac:dyDescent="0.25">
      <c r="B32" s="6">
        <f t="shared" si="0"/>
        <v>445</v>
      </c>
      <c r="C32" s="12">
        <v>3000</v>
      </c>
      <c r="D32" s="18">
        <v>160</v>
      </c>
      <c r="E32" s="21">
        <v>120</v>
      </c>
      <c r="F32" s="21">
        <v>120</v>
      </c>
      <c r="G32" s="20">
        <v>45</v>
      </c>
      <c r="M32" s="7"/>
      <c r="N32" s="6" t="s">
        <v>28</v>
      </c>
      <c r="O32" s="33">
        <f t="shared" ref="O32:O38" si="3">Q32/R32</f>
        <v>1.5084745762711864</v>
      </c>
      <c r="P32" s="14">
        <v>3</v>
      </c>
      <c r="Q32" s="14">
        <f t="shared" si="1"/>
        <v>13350</v>
      </c>
      <c r="R32" s="15">
        <f t="shared" si="2"/>
        <v>8850</v>
      </c>
    </row>
    <row r="33" spans="2:18" x14ac:dyDescent="0.25">
      <c r="B33" s="6">
        <f t="shared" si="0"/>
        <v>445</v>
      </c>
      <c r="C33" s="12">
        <v>10500</v>
      </c>
      <c r="D33" s="18">
        <v>160</v>
      </c>
      <c r="E33" s="22">
        <v>120</v>
      </c>
      <c r="F33" s="22">
        <v>120</v>
      </c>
      <c r="G33" s="20">
        <v>45</v>
      </c>
      <c r="M33" s="7"/>
      <c r="N33" s="6" t="s">
        <v>29</v>
      </c>
      <c r="O33" s="33">
        <f t="shared" si="3"/>
        <v>1.5084745762711862</v>
      </c>
      <c r="P33" s="14">
        <v>27</v>
      </c>
      <c r="Q33" s="14">
        <f t="shared" si="1"/>
        <v>46725</v>
      </c>
      <c r="R33" s="15">
        <f t="shared" si="2"/>
        <v>30975.000000000004</v>
      </c>
    </row>
    <row r="34" spans="2:18" x14ac:dyDescent="0.25">
      <c r="B34" s="6">
        <f t="shared" si="0"/>
        <v>444</v>
      </c>
      <c r="C34" s="12">
        <v>2500</v>
      </c>
      <c r="D34" s="18">
        <v>160</v>
      </c>
      <c r="E34">
        <v>105</v>
      </c>
      <c r="F34" s="19">
        <v>90</v>
      </c>
      <c r="G34" s="23">
        <v>89</v>
      </c>
      <c r="M34" s="7"/>
      <c r="N34" s="6" t="s">
        <v>30</v>
      </c>
      <c r="O34" s="33">
        <f t="shared" si="3"/>
        <v>1.5050847457627119</v>
      </c>
      <c r="P34" s="14">
        <v>8</v>
      </c>
      <c r="Q34" s="14">
        <f t="shared" si="1"/>
        <v>11100</v>
      </c>
      <c r="R34" s="15">
        <f t="shared" si="2"/>
        <v>7375</v>
      </c>
    </row>
    <row r="35" spans="2:18" x14ac:dyDescent="0.25">
      <c r="B35" s="6">
        <f t="shared" si="0"/>
        <v>440</v>
      </c>
      <c r="C35" s="12">
        <v>2000</v>
      </c>
      <c r="D35" s="18">
        <v>160</v>
      </c>
      <c r="E35" s="18">
        <v>160</v>
      </c>
      <c r="F35" s="22">
        <v>120</v>
      </c>
      <c r="M35" s="7"/>
      <c r="N35" s="6" t="s">
        <v>31</v>
      </c>
      <c r="O35" s="33">
        <f t="shared" si="3"/>
        <v>1.4915254237288136</v>
      </c>
      <c r="P35" s="14">
        <v>14</v>
      </c>
      <c r="Q35" s="14">
        <f t="shared" si="1"/>
        <v>8800</v>
      </c>
      <c r="R35" s="15">
        <f t="shared" si="2"/>
        <v>5900</v>
      </c>
    </row>
    <row r="36" spans="2:18" x14ac:dyDescent="0.25">
      <c r="B36" s="6">
        <f t="shared" si="0"/>
        <v>420</v>
      </c>
      <c r="C36" s="12">
        <v>3000</v>
      </c>
      <c r="D36" s="22">
        <v>120</v>
      </c>
      <c r="E36" s="24">
        <v>100</v>
      </c>
      <c r="F36" s="24">
        <v>100</v>
      </c>
      <c r="G36" s="24">
        <v>100</v>
      </c>
      <c r="M36" s="7"/>
      <c r="N36" s="6" t="s">
        <v>32</v>
      </c>
      <c r="O36" s="33">
        <f t="shared" si="3"/>
        <v>1.423728813559322</v>
      </c>
      <c r="P36" s="14">
        <v>1</v>
      </c>
      <c r="Q36" s="14">
        <f t="shared" si="1"/>
        <v>12600</v>
      </c>
      <c r="R36" s="15">
        <f t="shared" si="2"/>
        <v>8850</v>
      </c>
    </row>
    <row r="37" spans="2:18" x14ac:dyDescent="0.25">
      <c r="B37" s="6">
        <f t="shared" si="0"/>
        <v>400</v>
      </c>
      <c r="C37" s="12">
        <v>16000</v>
      </c>
      <c r="D37" s="24">
        <v>100</v>
      </c>
      <c r="E37" s="24">
        <v>100</v>
      </c>
      <c r="F37" s="24">
        <v>100</v>
      </c>
      <c r="G37" s="24">
        <v>100</v>
      </c>
      <c r="M37" s="7"/>
      <c r="N37" s="6" t="s">
        <v>33</v>
      </c>
      <c r="O37" s="33">
        <f t="shared" si="3"/>
        <v>1.3559322033898304</v>
      </c>
      <c r="P37" s="14">
        <v>43</v>
      </c>
      <c r="Q37" s="14">
        <f t="shared" si="1"/>
        <v>64000</v>
      </c>
      <c r="R37" s="15">
        <f t="shared" si="2"/>
        <v>47200</v>
      </c>
    </row>
    <row r="38" spans="2:18" x14ac:dyDescent="0.25">
      <c r="B38" s="8">
        <f t="shared" si="0"/>
        <v>400</v>
      </c>
      <c r="C38" s="13">
        <v>24000</v>
      </c>
      <c r="D38" s="17">
        <v>100</v>
      </c>
      <c r="E38" s="17">
        <v>100</v>
      </c>
      <c r="F38" s="17">
        <v>100</v>
      </c>
      <c r="G38" s="17">
        <v>100</v>
      </c>
      <c r="H38" s="9"/>
      <c r="I38" s="9"/>
      <c r="J38" s="9"/>
      <c r="K38" s="9"/>
      <c r="L38" s="9"/>
      <c r="M38" s="10"/>
      <c r="N38" s="6" t="s">
        <v>34</v>
      </c>
      <c r="O38" s="33">
        <f t="shared" si="3"/>
        <v>1.3559322033898304</v>
      </c>
      <c r="P38" s="14">
        <v>1</v>
      </c>
      <c r="Q38" s="14">
        <f t="shared" si="1"/>
        <v>96000</v>
      </c>
      <c r="R38" s="15">
        <f t="shared" si="2"/>
        <v>70800</v>
      </c>
    </row>
    <row r="39" spans="2:18" x14ac:dyDescent="0.25">
      <c r="O39" s="31">
        <f>Q39/R39</f>
        <v>1.4061016949152543</v>
      </c>
      <c r="P39" s="16">
        <f>SUM(P31:P38)</f>
        <v>102</v>
      </c>
      <c r="Q39" s="16">
        <f>SUM(Q31:Q38)</f>
        <v>259250</v>
      </c>
      <c r="R39" s="16">
        <f>SUM(R31:R38)</f>
        <v>184375</v>
      </c>
    </row>
    <row r="40" spans="2:18" x14ac:dyDescent="0.25">
      <c r="O40" s="32">
        <f>1-O39</f>
        <v>-0.40610169491525427</v>
      </c>
      <c r="P40" s="14"/>
      <c r="Q40" s="14" t="s">
        <v>35</v>
      </c>
      <c r="R40" s="14">
        <f>R39-Q39</f>
        <v>-74875</v>
      </c>
    </row>
    <row r="41" spans="2:18" x14ac:dyDescent="0.25">
      <c r="R41" s="30">
        <f>R40/(LARG_ROL*LONG_ROL)</f>
        <v>-33.841807909604519</v>
      </c>
    </row>
  </sheetData>
  <sortState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Z91"/>
  <sheetViews>
    <sheetView tabSelected="1" workbookViewId="0">
      <selection activeCell="AI27" sqref="AH25:AI27"/>
    </sheetView>
  </sheetViews>
  <sheetFormatPr baseColWidth="10" defaultRowHeight="15" x14ac:dyDescent="0.25"/>
  <cols>
    <col min="1" max="9" width="11.5703125" customWidth="1"/>
    <col min="10" max="11" width="2" bestFit="1" customWidth="1"/>
    <col min="12" max="12" width="4.42578125" bestFit="1" customWidth="1"/>
    <col min="13" max="13" width="3" bestFit="1" customWidth="1"/>
    <col min="14" max="14" width="2" bestFit="1" customWidth="1"/>
    <col min="15" max="15" width="3" bestFit="1" customWidth="1"/>
    <col min="16" max="23" width="2.85546875" bestFit="1" customWidth="1"/>
    <col min="24" max="34" width="3.85546875" bestFit="1" customWidth="1"/>
  </cols>
  <sheetData>
    <row r="1" spans="1:5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43</v>
      </c>
      <c r="I1" t="s">
        <v>9</v>
      </c>
      <c r="J1" s="26"/>
      <c r="K1" s="26"/>
      <c r="L1" s="26"/>
      <c r="M1" s="26"/>
      <c r="N1" s="26"/>
      <c r="O1" s="26" t="s">
        <v>12</v>
      </c>
      <c r="P1" s="26" t="s">
        <v>13</v>
      </c>
      <c r="Q1" s="26" t="s">
        <v>14</v>
      </c>
      <c r="R1" s="26" t="s">
        <v>15</v>
      </c>
      <c r="S1" s="26" t="s">
        <v>16</v>
      </c>
      <c r="T1" s="26" t="s">
        <v>17</v>
      </c>
      <c r="U1" s="26" t="s">
        <v>19</v>
      </c>
      <c r="V1" s="26" t="s">
        <v>18</v>
      </c>
      <c r="W1" s="26" t="s">
        <v>20</v>
      </c>
      <c r="X1" s="26" t="s">
        <v>21</v>
      </c>
      <c r="Y1" s="26" t="s">
        <v>44</v>
      </c>
      <c r="Z1" s="26" t="s">
        <v>45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</row>
    <row r="2" spans="1:52" x14ac:dyDescent="0.25">
      <c r="A2">
        <v>295</v>
      </c>
      <c r="B2">
        <v>121084</v>
      </c>
      <c r="C2">
        <v>125288</v>
      </c>
      <c r="D2">
        <v>169</v>
      </c>
      <c r="E2" t="s">
        <v>27</v>
      </c>
      <c r="F2">
        <v>750</v>
      </c>
      <c r="G2">
        <v>0</v>
      </c>
      <c r="H2">
        <v>0</v>
      </c>
      <c r="J2" s="26">
        <v>0</v>
      </c>
      <c r="K2" s="26">
        <f>IF($N2=0,0,COUNTIF($N$2:$N$30,$N2))</f>
        <v>0</v>
      </c>
      <c r="L2" s="64">
        <v>169</v>
      </c>
      <c r="M2" s="26">
        <v>0</v>
      </c>
      <c r="N2" s="27">
        <v>0</v>
      </c>
      <c r="O2" s="26" t="s">
        <v>36</v>
      </c>
      <c r="P2" s="26" t="s">
        <v>36</v>
      </c>
      <c r="Q2" s="26" t="s">
        <v>36</v>
      </c>
      <c r="R2" s="26" t="s">
        <v>36</v>
      </c>
      <c r="S2" s="26" t="s">
        <v>36</v>
      </c>
      <c r="T2" s="26" t="s">
        <v>36</v>
      </c>
      <c r="U2" s="26" t="s">
        <v>36</v>
      </c>
      <c r="V2" s="26" t="s">
        <v>36</v>
      </c>
      <c r="W2" s="26" t="s">
        <v>36</v>
      </c>
      <c r="X2" s="26" t="s">
        <v>36</v>
      </c>
      <c r="Y2" s="26" t="s">
        <v>36</v>
      </c>
      <c r="Z2" s="26" t="s">
        <v>36</v>
      </c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</row>
    <row r="3" spans="1:52" x14ac:dyDescent="0.25">
      <c r="A3">
        <v>295</v>
      </c>
      <c r="B3">
        <v>121084</v>
      </c>
      <c r="C3">
        <v>137302</v>
      </c>
      <c r="D3">
        <v>154</v>
      </c>
      <c r="E3" t="s">
        <v>27</v>
      </c>
      <c r="F3">
        <v>750</v>
      </c>
      <c r="G3">
        <v>16</v>
      </c>
      <c r="H3">
        <v>12</v>
      </c>
      <c r="J3" s="26">
        <v>1</v>
      </c>
      <c r="K3" s="26">
        <f>IF($N3=0,0,COUNTIF($N$2:$N$30,$N3))</f>
        <v>0</v>
      </c>
      <c r="L3" s="63">
        <v>154</v>
      </c>
      <c r="M3" s="26">
        <v>12</v>
      </c>
      <c r="N3" s="28">
        <v>0</v>
      </c>
      <c r="O3" s="26">
        <v>1</v>
      </c>
      <c r="P3" s="26" t="s">
        <v>36</v>
      </c>
      <c r="Q3" s="26" t="s">
        <v>36</v>
      </c>
      <c r="R3" s="26" t="s">
        <v>36</v>
      </c>
      <c r="S3" s="26" t="s">
        <v>36</v>
      </c>
      <c r="T3" s="26" t="s">
        <v>36</v>
      </c>
      <c r="U3" s="26" t="s">
        <v>36</v>
      </c>
      <c r="V3" s="26" t="s">
        <v>36</v>
      </c>
      <c r="W3" s="26" t="s">
        <v>36</v>
      </c>
      <c r="X3" s="26" t="s">
        <v>36</v>
      </c>
      <c r="Y3" s="26" t="s">
        <v>36</v>
      </c>
      <c r="Z3" s="26" t="s">
        <v>36</v>
      </c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</row>
    <row r="4" spans="1:52" x14ac:dyDescent="0.25">
      <c r="A4">
        <v>295</v>
      </c>
      <c r="B4">
        <v>121084</v>
      </c>
      <c r="C4">
        <v>128923</v>
      </c>
      <c r="D4">
        <v>149</v>
      </c>
      <c r="E4" t="s">
        <v>27</v>
      </c>
      <c r="F4">
        <v>750</v>
      </c>
      <c r="G4">
        <v>12</v>
      </c>
      <c r="H4">
        <v>9</v>
      </c>
      <c r="J4" s="26">
        <v>1</v>
      </c>
      <c r="K4" s="26">
        <f>IF($N4=0,0,COUNTIF($N$2:$N$30,$N4))</f>
        <v>0</v>
      </c>
      <c r="L4" s="63">
        <v>149</v>
      </c>
      <c r="M4" s="26">
        <v>9</v>
      </c>
      <c r="N4" s="28">
        <v>0</v>
      </c>
      <c r="O4" s="26" t="s">
        <v>36</v>
      </c>
      <c r="P4" s="26">
        <v>1</v>
      </c>
      <c r="Q4" s="26" t="s">
        <v>36</v>
      </c>
      <c r="R4" s="26" t="s">
        <v>36</v>
      </c>
      <c r="S4" s="26" t="s">
        <v>36</v>
      </c>
      <c r="T4" s="26" t="s">
        <v>36</v>
      </c>
      <c r="U4" s="26" t="s">
        <v>36</v>
      </c>
      <c r="V4" s="26" t="s">
        <v>36</v>
      </c>
      <c r="W4" s="26" t="s">
        <v>36</v>
      </c>
      <c r="X4" s="26" t="s">
        <v>36</v>
      </c>
      <c r="Y4" s="26" t="s">
        <v>36</v>
      </c>
      <c r="Z4" s="26" t="s">
        <v>36</v>
      </c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</row>
    <row r="5" spans="1:52" x14ac:dyDescent="0.25">
      <c r="A5">
        <v>295</v>
      </c>
      <c r="B5">
        <v>121084</v>
      </c>
      <c r="C5">
        <v>124475</v>
      </c>
      <c r="D5">
        <v>147</v>
      </c>
      <c r="E5" t="s">
        <v>27</v>
      </c>
      <c r="F5">
        <v>750</v>
      </c>
      <c r="G5">
        <v>12</v>
      </c>
      <c r="H5">
        <v>9</v>
      </c>
      <c r="J5" s="26">
        <v>1</v>
      </c>
      <c r="K5" s="26">
        <f>IF($N5=0,0,COUNTIF($N$2:$N$30,$N5))</f>
        <v>0</v>
      </c>
      <c r="L5" s="63">
        <v>147</v>
      </c>
      <c r="M5" s="26">
        <v>9</v>
      </c>
      <c r="N5" s="28">
        <v>0</v>
      </c>
      <c r="O5" s="26" t="s">
        <v>36</v>
      </c>
      <c r="P5" s="26" t="s">
        <v>36</v>
      </c>
      <c r="Q5" s="26">
        <v>1</v>
      </c>
      <c r="R5" s="26" t="s">
        <v>36</v>
      </c>
      <c r="S5" s="26" t="s">
        <v>36</v>
      </c>
      <c r="T5" s="26" t="s">
        <v>36</v>
      </c>
      <c r="U5" s="26" t="s">
        <v>36</v>
      </c>
      <c r="V5" s="26" t="s">
        <v>36</v>
      </c>
      <c r="W5" s="26" t="s">
        <v>36</v>
      </c>
      <c r="X5" s="26" t="s">
        <v>36</v>
      </c>
      <c r="Y5" s="26" t="s">
        <v>36</v>
      </c>
      <c r="Z5" s="26" t="s">
        <v>36</v>
      </c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</row>
    <row r="6" spans="1:52" x14ac:dyDescent="0.25">
      <c r="A6">
        <v>295</v>
      </c>
      <c r="B6">
        <v>121084</v>
      </c>
      <c r="C6">
        <v>124311</v>
      </c>
      <c r="D6">
        <v>140</v>
      </c>
      <c r="E6" t="s">
        <v>27</v>
      </c>
      <c r="F6">
        <v>750</v>
      </c>
      <c r="G6">
        <v>16</v>
      </c>
      <c r="H6">
        <v>12</v>
      </c>
      <c r="J6" s="26">
        <v>1</v>
      </c>
      <c r="K6" s="26">
        <f>IF($N6=0,0,COUNTIF($N$2:$N$30,$N6))</f>
        <v>0</v>
      </c>
      <c r="L6" s="63">
        <v>140</v>
      </c>
      <c r="M6" s="26">
        <v>12</v>
      </c>
      <c r="N6" s="28">
        <v>0</v>
      </c>
      <c r="O6" s="26">
        <v>1</v>
      </c>
      <c r="P6" s="26" t="s">
        <v>36</v>
      </c>
      <c r="Q6" s="26" t="s">
        <v>36</v>
      </c>
      <c r="R6" s="26" t="s">
        <v>36</v>
      </c>
      <c r="S6" s="26" t="s">
        <v>36</v>
      </c>
      <c r="T6" s="26" t="s">
        <v>36</v>
      </c>
      <c r="U6" s="26" t="s">
        <v>36</v>
      </c>
      <c r="V6" s="26" t="s">
        <v>36</v>
      </c>
      <c r="W6" s="26" t="s">
        <v>36</v>
      </c>
      <c r="X6" s="26" t="s">
        <v>36</v>
      </c>
      <c r="Y6" s="26" t="s">
        <v>36</v>
      </c>
      <c r="Z6" s="26" t="s">
        <v>36</v>
      </c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</row>
    <row r="7" spans="1:52" ht="15" customHeight="1" x14ac:dyDescent="0.25">
      <c r="A7">
        <v>295</v>
      </c>
      <c r="B7">
        <v>121084</v>
      </c>
      <c r="C7">
        <v>124684</v>
      </c>
      <c r="D7">
        <v>138</v>
      </c>
      <c r="E7" t="s">
        <v>27</v>
      </c>
      <c r="F7">
        <v>750</v>
      </c>
      <c r="G7">
        <v>7</v>
      </c>
      <c r="H7">
        <v>5</v>
      </c>
      <c r="J7" s="26">
        <v>1</v>
      </c>
      <c r="K7" s="26">
        <f>IF($N7=0,0,COUNTIF($N$2:$N$30,$N7))</f>
        <v>0</v>
      </c>
      <c r="L7" s="63">
        <v>138</v>
      </c>
      <c r="M7" s="26">
        <v>5</v>
      </c>
      <c r="N7" s="28">
        <v>0</v>
      </c>
      <c r="O7" s="26" t="s">
        <v>36</v>
      </c>
      <c r="P7" s="26">
        <v>1</v>
      </c>
      <c r="Q7" s="26" t="s">
        <v>36</v>
      </c>
      <c r="R7" s="26" t="s">
        <v>36</v>
      </c>
      <c r="S7" s="26" t="s">
        <v>36</v>
      </c>
      <c r="T7" s="26" t="s">
        <v>36</v>
      </c>
      <c r="U7" s="26" t="s">
        <v>36</v>
      </c>
      <c r="V7" s="26" t="s">
        <v>36</v>
      </c>
      <c r="W7" s="26" t="s">
        <v>36</v>
      </c>
      <c r="X7" s="26" t="s">
        <v>36</v>
      </c>
      <c r="Y7" s="26" t="s">
        <v>36</v>
      </c>
      <c r="Z7" s="26" t="s">
        <v>36</v>
      </c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</row>
    <row r="8" spans="1:52" ht="15" customHeight="1" x14ac:dyDescent="0.25">
      <c r="A8">
        <v>295</v>
      </c>
      <c r="B8">
        <v>121084</v>
      </c>
      <c r="C8">
        <v>130627</v>
      </c>
      <c r="D8">
        <v>136</v>
      </c>
      <c r="E8" t="s">
        <v>27</v>
      </c>
      <c r="F8">
        <v>750</v>
      </c>
      <c r="G8">
        <v>4</v>
      </c>
      <c r="H8">
        <v>3</v>
      </c>
      <c r="J8" s="26">
        <v>1</v>
      </c>
      <c r="K8" s="26">
        <f>IF($N8=0,0,COUNTIF($N$2:$N$30,$N8))</f>
        <v>0</v>
      </c>
      <c r="L8" s="63">
        <v>136</v>
      </c>
      <c r="M8" s="26">
        <v>3</v>
      </c>
      <c r="N8" s="28">
        <v>0</v>
      </c>
      <c r="O8" s="26" t="s">
        <v>36</v>
      </c>
      <c r="P8" s="26" t="s">
        <v>36</v>
      </c>
      <c r="Q8" s="26">
        <v>1</v>
      </c>
      <c r="R8" s="26" t="s">
        <v>36</v>
      </c>
      <c r="S8" s="26" t="s">
        <v>36</v>
      </c>
      <c r="T8" s="26" t="s">
        <v>36</v>
      </c>
      <c r="U8" s="26" t="s">
        <v>36</v>
      </c>
      <c r="V8" s="26" t="s">
        <v>36</v>
      </c>
      <c r="W8" s="26" t="s">
        <v>36</v>
      </c>
      <c r="X8" s="26" t="s">
        <v>36</v>
      </c>
      <c r="Y8" s="26" t="s">
        <v>36</v>
      </c>
      <c r="Z8" s="26" t="s">
        <v>36</v>
      </c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</row>
    <row r="9" spans="1:52" ht="15" customHeight="1" x14ac:dyDescent="0.25">
      <c r="A9">
        <v>295</v>
      </c>
      <c r="B9">
        <v>121084</v>
      </c>
      <c r="C9">
        <v>124312</v>
      </c>
      <c r="D9">
        <v>130</v>
      </c>
      <c r="E9" t="s">
        <v>27</v>
      </c>
      <c r="F9">
        <v>750</v>
      </c>
      <c r="G9">
        <v>57</v>
      </c>
      <c r="H9">
        <v>44</v>
      </c>
      <c r="J9" s="26">
        <v>1</v>
      </c>
      <c r="K9" s="26">
        <f>IF($N9=0,0,COUNTIF($N$2:$N$30,$N9))</f>
        <v>0</v>
      </c>
      <c r="L9" s="63">
        <v>130</v>
      </c>
      <c r="M9" s="26">
        <v>44</v>
      </c>
      <c r="N9" s="28">
        <v>0</v>
      </c>
      <c r="O9" s="26" t="s">
        <v>36</v>
      </c>
      <c r="P9" s="26" t="s">
        <v>36</v>
      </c>
      <c r="Q9" s="26" t="s">
        <v>36</v>
      </c>
      <c r="R9" s="26">
        <v>1</v>
      </c>
      <c r="S9" s="26" t="s">
        <v>36</v>
      </c>
      <c r="T9" s="26" t="s">
        <v>36</v>
      </c>
      <c r="U9" s="26" t="s">
        <v>36</v>
      </c>
      <c r="V9" s="26" t="s">
        <v>36</v>
      </c>
      <c r="W9" s="26" t="s">
        <v>36</v>
      </c>
      <c r="X9" s="26" t="s">
        <v>36</v>
      </c>
      <c r="Y9" s="26" t="s">
        <v>36</v>
      </c>
      <c r="Z9" s="26" t="s">
        <v>36</v>
      </c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</row>
    <row r="10" spans="1:52" ht="15" customHeight="1" x14ac:dyDescent="0.25">
      <c r="A10">
        <v>295</v>
      </c>
      <c r="B10">
        <v>121084</v>
      </c>
      <c r="C10">
        <v>126141</v>
      </c>
      <c r="D10">
        <v>128</v>
      </c>
      <c r="E10" t="s">
        <v>27</v>
      </c>
      <c r="F10">
        <v>750</v>
      </c>
      <c r="G10">
        <v>15</v>
      </c>
      <c r="H10">
        <v>15</v>
      </c>
      <c r="J10" s="26">
        <v>1</v>
      </c>
      <c r="K10" s="26">
        <f>IF($N10=0,0,COUNTIF($N$2:$N$30,$N10))</f>
        <v>0</v>
      </c>
      <c r="L10" s="62">
        <v>128</v>
      </c>
      <c r="M10" s="26">
        <v>3</v>
      </c>
      <c r="N10" s="28">
        <v>0</v>
      </c>
      <c r="O10" s="26" t="s">
        <v>36</v>
      </c>
      <c r="P10" s="26" t="s">
        <v>36</v>
      </c>
      <c r="Q10" s="26" t="s">
        <v>36</v>
      </c>
      <c r="R10" s="26" t="s">
        <v>36</v>
      </c>
      <c r="S10" s="66">
        <v>1</v>
      </c>
      <c r="T10" s="26" t="s">
        <v>36</v>
      </c>
      <c r="U10" s="26" t="s">
        <v>36</v>
      </c>
      <c r="V10" s="26" t="s">
        <v>36</v>
      </c>
      <c r="W10" s="26" t="s">
        <v>36</v>
      </c>
      <c r="X10" s="26" t="s">
        <v>36</v>
      </c>
      <c r="Y10" s="26" t="s">
        <v>36</v>
      </c>
      <c r="Z10" s="26" t="s">
        <v>36</v>
      </c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</row>
    <row r="11" spans="1:52" ht="15" customHeight="1" x14ac:dyDescent="0.25">
      <c r="A11">
        <v>295</v>
      </c>
      <c r="B11">
        <v>121084</v>
      </c>
      <c r="C11">
        <v>123313</v>
      </c>
      <c r="D11">
        <v>128</v>
      </c>
      <c r="E11" t="s">
        <v>27</v>
      </c>
      <c r="F11">
        <v>750</v>
      </c>
      <c r="G11">
        <v>3</v>
      </c>
      <c r="H11">
        <v>3</v>
      </c>
      <c r="J11" s="26">
        <v>1</v>
      </c>
      <c r="K11" s="26">
        <f>IF($N11=0,0,COUNTIF($N$2:$N$30,$N11))</f>
        <v>0</v>
      </c>
      <c r="L11" s="61">
        <v>128</v>
      </c>
      <c r="M11" s="26">
        <v>15</v>
      </c>
      <c r="N11" s="28">
        <v>0</v>
      </c>
      <c r="O11" s="26" t="s">
        <v>36</v>
      </c>
      <c r="P11" s="26" t="s">
        <v>36</v>
      </c>
      <c r="Q11" s="26" t="s">
        <v>36</v>
      </c>
      <c r="R11" s="55">
        <v>1</v>
      </c>
      <c r="S11" s="26" t="s">
        <v>36</v>
      </c>
      <c r="T11" s="26" t="s">
        <v>36</v>
      </c>
      <c r="U11" s="26" t="s">
        <v>36</v>
      </c>
      <c r="V11" s="26" t="s">
        <v>36</v>
      </c>
      <c r="W11" s="26" t="s">
        <v>36</v>
      </c>
      <c r="X11" s="26" t="s">
        <v>36</v>
      </c>
      <c r="Y11" s="26" t="s">
        <v>36</v>
      </c>
      <c r="Z11" s="26" t="s">
        <v>36</v>
      </c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</row>
    <row r="12" spans="1:52" ht="15" customHeight="1" x14ac:dyDescent="0.25">
      <c r="A12">
        <v>295</v>
      </c>
      <c r="B12">
        <v>121084</v>
      </c>
      <c r="C12">
        <v>126776</v>
      </c>
      <c r="D12">
        <v>127</v>
      </c>
      <c r="E12" t="s">
        <v>27</v>
      </c>
      <c r="F12">
        <v>750</v>
      </c>
      <c r="G12">
        <v>9</v>
      </c>
      <c r="H12">
        <v>9</v>
      </c>
      <c r="J12" s="26">
        <v>1</v>
      </c>
      <c r="K12" s="26">
        <f>IF($N12=0,0,COUNTIF($N$2:$N$30,$N12))</f>
        <v>0</v>
      </c>
      <c r="L12" s="63">
        <v>127</v>
      </c>
      <c r="M12" s="26">
        <v>9</v>
      </c>
      <c r="N12" s="28">
        <v>0</v>
      </c>
      <c r="O12" s="26" t="s">
        <v>36</v>
      </c>
      <c r="P12" s="26" t="s">
        <v>36</v>
      </c>
      <c r="Q12" s="26" t="s">
        <v>36</v>
      </c>
      <c r="R12" s="26" t="s">
        <v>36</v>
      </c>
      <c r="S12" s="26">
        <v>1</v>
      </c>
      <c r="T12" s="26" t="s">
        <v>36</v>
      </c>
      <c r="U12" s="26" t="s">
        <v>36</v>
      </c>
      <c r="V12" s="26" t="s">
        <v>36</v>
      </c>
      <c r="W12" s="26" t="s">
        <v>36</v>
      </c>
      <c r="X12" s="26" t="s">
        <v>36</v>
      </c>
      <c r="Y12" s="26" t="s">
        <v>36</v>
      </c>
      <c r="Z12" s="26" t="s">
        <v>36</v>
      </c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</row>
    <row r="13" spans="1:52" ht="15" customHeight="1" x14ac:dyDescent="0.25">
      <c r="A13">
        <v>295</v>
      </c>
      <c r="B13">
        <v>121084</v>
      </c>
      <c r="C13">
        <v>125071</v>
      </c>
      <c r="D13">
        <v>126</v>
      </c>
      <c r="E13" t="s">
        <v>27</v>
      </c>
      <c r="F13">
        <v>750</v>
      </c>
      <c r="G13">
        <v>22</v>
      </c>
      <c r="H13">
        <v>18</v>
      </c>
      <c r="J13" s="26">
        <v>1</v>
      </c>
      <c r="K13" s="26">
        <f>IF($N13=0,0,COUNTIF($N$2:$N$30,$N13))</f>
        <v>0</v>
      </c>
      <c r="L13" s="63">
        <v>126</v>
      </c>
      <c r="M13" s="26">
        <v>18</v>
      </c>
      <c r="N13" s="28">
        <v>0</v>
      </c>
      <c r="O13" s="26" t="s">
        <v>36</v>
      </c>
      <c r="P13" s="26" t="s">
        <v>36</v>
      </c>
      <c r="Q13" s="26" t="s">
        <v>36</v>
      </c>
      <c r="R13" s="26" t="s">
        <v>36</v>
      </c>
      <c r="S13" s="26" t="s">
        <v>36</v>
      </c>
      <c r="T13" s="26">
        <v>1</v>
      </c>
      <c r="U13" s="26" t="s">
        <v>36</v>
      </c>
      <c r="V13" s="26" t="s">
        <v>36</v>
      </c>
      <c r="W13" s="26" t="s">
        <v>36</v>
      </c>
      <c r="X13" s="26" t="s">
        <v>36</v>
      </c>
      <c r="Y13" s="26" t="s">
        <v>36</v>
      </c>
      <c r="Z13" s="26" t="s">
        <v>36</v>
      </c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</row>
    <row r="14" spans="1:52" ht="15" customHeight="1" x14ac:dyDescent="0.25">
      <c r="A14">
        <v>295</v>
      </c>
      <c r="B14">
        <v>121084</v>
      </c>
      <c r="C14">
        <v>145423</v>
      </c>
      <c r="D14">
        <v>124</v>
      </c>
      <c r="E14" t="s">
        <v>27</v>
      </c>
      <c r="F14">
        <v>750</v>
      </c>
      <c r="G14">
        <v>3</v>
      </c>
      <c r="H14">
        <v>3</v>
      </c>
      <c r="J14" s="26">
        <v>1</v>
      </c>
      <c r="K14" s="26">
        <f>IF($N14=0,0,COUNTIF($N$2:$N$30,$N14))</f>
        <v>0</v>
      </c>
      <c r="L14" s="62">
        <v>124</v>
      </c>
      <c r="M14" s="26">
        <v>3</v>
      </c>
      <c r="N14" s="28">
        <v>0</v>
      </c>
      <c r="O14" s="26" t="s">
        <v>36</v>
      </c>
      <c r="P14" s="26" t="s">
        <v>36</v>
      </c>
      <c r="Q14" s="26" t="s">
        <v>36</v>
      </c>
      <c r="R14" s="26" t="s">
        <v>36</v>
      </c>
      <c r="S14" s="26" t="s">
        <v>36</v>
      </c>
      <c r="T14" s="26" t="s">
        <v>36</v>
      </c>
      <c r="U14" s="66">
        <v>1</v>
      </c>
      <c r="V14" s="26" t="s">
        <v>36</v>
      </c>
      <c r="W14" s="26" t="s">
        <v>36</v>
      </c>
      <c r="X14" s="26" t="s">
        <v>36</v>
      </c>
      <c r="Y14" s="26" t="s">
        <v>36</v>
      </c>
      <c r="Z14" s="26" t="s">
        <v>36</v>
      </c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</row>
    <row r="15" spans="1:52" ht="15" customHeight="1" x14ac:dyDescent="0.25">
      <c r="A15">
        <v>295</v>
      </c>
      <c r="B15">
        <v>121084</v>
      </c>
      <c r="C15">
        <v>124054</v>
      </c>
      <c r="D15">
        <v>124</v>
      </c>
      <c r="E15" t="s">
        <v>27</v>
      </c>
      <c r="F15">
        <v>750</v>
      </c>
      <c r="G15">
        <v>3</v>
      </c>
      <c r="H15">
        <v>3</v>
      </c>
      <c r="J15" s="26">
        <v>1</v>
      </c>
      <c r="K15" s="26">
        <f>IF($N15=0,0,COUNTIF($N$2:$N$30,$N15))</f>
        <v>0</v>
      </c>
      <c r="L15" s="61">
        <v>124</v>
      </c>
      <c r="M15" s="26">
        <v>3</v>
      </c>
      <c r="N15" s="28">
        <v>0</v>
      </c>
      <c r="O15" s="26" t="s">
        <v>36</v>
      </c>
      <c r="P15" s="26" t="s">
        <v>36</v>
      </c>
      <c r="Q15" s="26" t="s">
        <v>36</v>
      </c>
      <c r="R15" s="26" t="s">
        <v>36</v>
      </c>
      <c r="S15" s="26" t="s">
        <v>36</v>
      </c>
      <c r="T15" s="55">
        <v>1</v>
      </c>
      <c r="U15" s="26" t="s">
        <v>36</v>
      </c>
      <c r="V15" s="26" t="s">
        <v>36</v>
      </c>
      <c r="W15" s="26" t="s">
        <v>36</v>
      </c>
      <c r="X15" s="26" t="s">
        <v>36</v>
      </c>
      <c r="Y15" s="26" t="s">
        <v>36</v>
      </c>
      <c r="Z15" s="26" t="s">
        <v>36</v>
      </c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</row>
    <row r="16" spans="1:52" ht="15" customHeight="1" x14ac:dyDescent="0.25">
      <c r="A16">
        <v>295</v>
      </c>
      <c r="B16">
        <v>121084</v>
      </c>
      <c r="C16">
        <v>126635</v>
      </c>
      <c r="D16">
        <v>122</v>
      </c>
      <c r="E16" t="s">
        <v>27</v>
      </c>
      <c r="F16">
        <v>750</v>
      </c>
      <c r="G16">
        <v>6</v>
      </c>
      <c r="H16">
        <v>6</v>
      </c>
      <c r="J16" s="26">
        <v>1</v>
      </c>
      <c r="K16" s="26">
        <f>IF($N16=0,0,COUNTIF($N$2:$N$30,$N16))</f>
        <v>0</v>
      </c>
      <c r="L16" s="63">
        <v>122</v>
      </c>
      <c r="M16" s="26">
        <v>6</v>
      </c>
      <c r="N16" s="28">
        <v>0</v>
      </c>
      <c r="O16" s="26" t="s">
        <v>36</v>
      </c>
      <c r="P16" s="26" t="s">
        <v>36</v>
      </c>
      <c r="Q16" s="26" t="s">
        <v>36</v>
      </c>
      <c r="R16" s="26" t="s">
        <v>36</v>
      </c>
      <c r="S16" s="26" t="s">
        <v>36</v>
      </c>
      <c r="T16" s="26" t="s">
        <v>36</v>
      </c>
      <c r="U16" s="26">
        <v>1</v>
      </c>
      <c r="V16" s="26" t="s">
        <v>36</v>
      </c>
      <c r="W16" s="26" t="s">
        <v>36</v>
      </c>
      <c r="X16" s="26" t="s">
        <v>36</v>
      </c>
      <c r="Y16" s="26" t="s">
        <v>36</v>
      </c>
      <c r="Z16" s="26" t="s">
        <v>36</v>
      </c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</row>
    <row r="17" spans="1:52" ht="15" customHeight="1" x14ac:dyDescent="0.25">
      <c r="A17">
        <v>295</v>
      </c>
      <c r="B17">
        <v>121084</v>
      </c>
      <c r="C17">
        <v>122522</v>
      </c>
      <c r="D17">
        <v>120</v>
      </c>
      <c r="E17" t="s">
        <v>27</v>
      </c>
      <c r="F17">
        <v>750</v>
      </c>
      <c r="G17">
        <v>22</v>
      </c>
      <c r="H17">
        <v>21</v>
      </c>
      <c r="J17" s="26">
        <v>1</v>
      </c>
      <c r="K17" s="26">
        <f>IF($N17=0,0,COUNTIF($N$2:$N$30,$N17))</f>
        <v>0</v>
      </c>
      <c r="L17" s="63">
        <v>120</v>
      </c>
      <c r="M17" s="26">
        <v>21</v>
      </c>
      <c r="N17" s="28">
        <v>0</v>
      </c>
      <c r="O17" s="26" t="s">
        <v>36</v>
      </c>
      <c r="P17" s="26" t="s">
        <v>36</v>
      </c>
      <c r="Q17" s="26" t="s">
        <v>36</v>
      </c>
      <c r="R17" s="26" t="s">
        <v>36</v>
      </c>
      <c r="S17" s="26" t="s">
        <v>36</v>
      </c>
      <c r="T17" s="26" t="s">
        <v>36</v>
      </c>
      <c r="U17" s="26" t="s">
        <v>36</v>
      </c>
      <c r="V17" s="26">
        <v>1</v>
      </c>
      <c r="W17" s="26" t="s">
        <v>36</v>
      </c>
      <c r="X17" s="26" t="s">
        <v>36</v>
      </c>
      <c r="Y17" s="26" t="s">
        <v>36</v>
      </c>
      <c r="Z17" s="26" t="s">
        <v>36</v>
      </c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</row>
    <row r="18" spans="1:52" ht="15" customHeight="1" x14ac:dyDescent="0.25">
      <c r="A18">
        <v>295</v>
      </c>
      <c r="B18">
        <v>121084</v>
      </c>
      <c r="C18">
        <v>128640</v>
      </c>
      <c r="D18">
        <v>115</v>
      </c>
      <c r="E18" t="s">
        <v>27</v>
      </c>
      <c r="F18">
        <v>750</v>
      </c>
      <c r="G18">
        <v>12</v>
      </c>
      <c r="H18">
        <v>12</v>
      </c>
      <c r="J18" s="26">
        <v>1</v>
      </c>
      <c r="K18" s="26">
        <f>IF($N18=0,0,COUNTIF($N$2:$N$30,$N18))</f>
        <v>0</v>
      </c>
      <c r="L18" s="63">
        <v>115</v>
      </c>
      <c r="M18" s="26">
        <v>12</v>
      </c>
      <c r="N18" s="28">
        <v>0</v>
      </c>
      <c r="O18" s="26" t="s">
        <v>36</v>
      </c>
      <c r="P18" s="26" t="s">
        <v>36</v>
      </c>
      <c r="Q18" s="26" t="s">
        <v>36</v>
      </c>
      <c r="R18" s="26" t="s">
        <v>36</v>
      </c>
      <c r="S18" s="26" t="s">
        <v>36</v>
      </c>
      <c r="T18" s="26" t="s">
        <v>36</v>
      </c>
      <c r="U18" s="26" t="s">
        <v>36</v>
      </c>
      <c r="V18" s="26">
        <v>1</v>
      </c>
      <c r="W18" s="26" t="s">
        <v>36</v>
      </c>
      <c r="X18" s="26" t="s">
        <v>36</v>
      </c>
      <c r="Y18" s="26" t="s">
        <v>36</v>
      </c>
      <c r="Z18" s="26" t="s">
        <v>36</v>
      </c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</row>
    <row r="19" spans="1:52" ht="15" customHeight="1" x14ac:dyDescent="0.25">
      <c r="A19">
        <v>295</v>
      </c>
      <c r="B19">
        <v>121084</v>
      </c>
      <c r="C19">
        <v>125013</v>
      </c>
      <c r="D19">
        <v>109</v>
      </c>
      <c r="E19" t="s">
        <v>27</v>
      </c>
      <c r="F19">
        <v>750</v>
      </c>
      <c r="G19">
        <v>1</v>
      </c>
      <c r="H19">
        <v>1</v>
      </c>
      <c r="J19" s="26">
        <v>1</v>
      </c>
      <c r="K19" s="26">
        <f>IF($N19=0,0,COUNTIF($N$2:$N$30,$N19))</f>
        <v>0</v>
      </c>
      <c r="L19" s="63">
        <v>109</v>
      </c>
      <c r="M19" s="26">
        <v>1</v>
      </c>
      <c r="N19" s="28">
        <v>0</v>
      </c>
      <c r="O19" s="26" t="s">
        <v>36</v>
      </c>
      <c r="P19" s="26" t="s">
        <v>36</v>
      </c>
      <c r="Q19" s="26" t="s">
        <v>36</v>
      </c>
      <c r="R19" s="26" t="s">
        <v>36</v>
      </c>
      <c r="S19" s="26" t="s">
        <v>36</v>
      </c>
      <c r="T19" s="26" t="s">
        <v>36</v>
      </c>
      <c r="U19" s="26" t="s">
        <v>36</v>
      </c>
      <c r="V19" s="26" t="s">
        <v>36</v>
      </c>
      <c r="W19" s="26">
        <v>1</v>
      </c>
      <c r="X19" s="26" t="s">
        <v>36</v>
      </c>
      <c r="Y19" s="26" t="s">
        <v>36</v>
      </c>
      <c r="Z19" s="26" t="s">
        <v>36</v>
      </c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</row>
    <row r="20" spans="1:52" ht="15" customHeight="1" x14ac:dyDescent="0.25">
      <c r="A20">
        <v>295</v>
      </c>
      <c r="B20">
        <v>121084</v>
      </c>
      <c r="C20">
        <v>124314</v>
      </c>
      <c r="D20">
        <v>108</v>
      </c>
      <c r="E20" t="s">
        <v>27</v>
      </c>
      <c r="F20">
        <v>750</v>
      </c>
      <c r="G20">
        <v>12</v>
      </c>
      <c r="H20">
        <v>12</v>
      </c>
      <c r="J20" s="26">
        <v>1</v>
      </c>
      <c r="K20" s="26">
        <f>IF($N20=0,0,COUNTIF($N$2:$N$30,$N20))</f>
        <v>0</v>
      </c>
      <c r="L20" s="63">
        <v>108</v>
      </c>
      <c r="M20" s="26">
        <v>12</v>
      </c>
      <c r="N20" s="28">
        <v>0</v>
      </c>
      <c r="O20" s="26" t="s">
        <v>36</v>
      </c>
      <c r="P20" s="26" t="s">
        <v>36</v>
      </c>
      <c r="Q20" s="26" t="s">
        <v>36</v>
      </c>
      <c r="R20" s="26" t="s">
        <v>36</v>
      </c>
      <c r="S20" s="26" t="s">
        <v>36</v>
      </c>
      <c r="T20" s="26" t="s">
        <v>36</v>
      </c>
      <c r="U20" s="26" t="s">
        <v>36</v>
      </c>
      <c r="V20" s="26" t="s">
        <v>36</v>
      </c>
      <c r="W20" s="26">
        <v>1</v>
      </c>
      <c r="X20" s="26" t="s">
        <v>36</v>
      </c>
      <c r="Y20" s="26" t="s">
        <v>36</v>
      </c>
      <c r="Z20" s="26" t="s">
        <v>36</v>
      </c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</row>
    <row r="21" spans="1:52" ht="15" customHeight="1" x14ac:dyDescent="0.25">
      <c r="A21">
        <v>295</v>
      </c>
      <c r="B21">
        <v>121084</v>
      </c>
      <c r="C21">
        <v>126445</v>
      </c>
      <c r="D21">
        <v>100</v>
      </c>
      <c r="E21" t="s">
        <v>27</v>
      </c>
      <c r="F21">
        <v>750</v>
      </c>
      <c r="G21">
        <v>12</v>
      </c>
      <c r="H21">
        <v>12</v>
      </c>
      <c r="J21" s="26">
        <v>1</v>
      </c>
      <c r="K21" s="26">
        <f>IF($N21=0,0,COUNTIF($N$2:$N$30,$N21))</f>
        <v>0</v>
      </c>
      <c r="L21" s="62">
        <v>100</v>
      </c>
      <c r="M21" s="26">
        <v>12</v>
      </c>
      <c r="N21" s="28">
        <v>0</v>
      </c>
      <c r="O21" s="26" t="s">
        <v>36</v>
      </c>
      <c r="P21" s="26" t="s">
        <v>36</v>
      </c>
      <c r="Q21" s="26" t="s">
        <v>36</v>
      </c>
      <c r="R21" s="26" t="s">
        <v>36</v>
      </c>
      <c r="S21" s="26" t="s">
        <v>36</v>
      </c>
      <c r="T21" s="26" t="s">
        <v>36</v>
      </c>
      <c r="U21" s="26" t="s">
        <v>36</v>
      </c>
      <c r="V21" s="26" t="s">
        <v>36</v>
      </c>
      <c r="W21" s="26" t="s">
        <v>36</v>
      </c>
      <c r="X21" s="26" t="s">
        <v>36</v>
      </c>
      <c r="Y21" s="66">
        <v>1</v>
      </c>
      <c r="Z21" s="26" t="s">
        <v>36</v>
      </c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</row>
    <row r="22" spans="1:52" ht="15" customHeight="1" x14ac:dyDescent="0.25">
      <c r="A22">
        <v>295</v>
      </c>
      <c r="B22">
        <v>121084</v>
      </c>
      <c r="C22">
        <v>127933</v>
      </c>
      <c r="D22">
        <v>100</v>
      </c>
      <c r="E22" t="s">
        <v>27</v>
      </c>
      <c r="F22">
        <v>750</v>
      </c>
      <c r="G22">
        <v>12</v>
      </c>
      <c r="H22">
        <v>12</v>
      </c>
      <c r="J22" s="26">
        <v>1</v>
      </c>
      <c r="K22" s="26">
        <f>IF($N22=0,0,COUNTIF($N$2:$N$30,$N22))</f>
        <v>0</v>
      </c>
      <c r="L22" s="61">
        <v>100</v>
      </c>
      <c r="M22" s="26">
        <v>12</v>
      </c>
      <c r="N22" s="28">
        <v>0</v>
      </c>
      <c r="O22" s="26" t="s">
        <v>36</v>
      </c>
      <c r="P22" s="26" t="s">
        <v>36</v>
      </c>
      <c r="Q22" s="26" t="s">
        <v>36</v>
      </c>
      <c r="R22" s="26" t="s">
        <v>36</v>
      </c>
      <c r="S22" s="26" t="s">
        <v>36</v>
      </c>
      <c r="T22" s="26" t="s">
        <v>36</v>
      </c>
      <c r="U22" s="26" t="s">
        <v>36</v>
      </c>
      <c r="V22" s="26" t="s">
        <v>36</v>
      </c>
      <c r="W22" s="26" t="s">
        <v>36</v>
      </c>
      <c r="X22" s="55">
        <v>1</v>
      </c>
      <c r="Y22" s="26" t="s">
        <v>36</v>
      </c>
      <c r="Z22" s="26" t="s">
        <v>36</v>
      </c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</row>
    <row r="23" spans="1:52" ht="15" customHeight="1" x14ac:dyDescent="0.25">
      <c r="A23">
        <v>295</v>
      </c>
      <c r="B23">
        <v>121084</v>
      </c>
      <c r="C23">
        <v>124315</v>
      </c>
      <c r="D23">
        <v>98</v>
      </c>
      <c r="E23" t="s">
        <v>27</v>
      </c>
      <c r="F23">
        <v>750</v>
      </c>
      <c r="G23">
        <v>10</v>
      </c>
      <c r="H23">
        <v>12</v>
      </c>
      <c r="J23" s="26">
        <v>1</v>
      </c>
      <c r="K23" s="26">
        <f>IF($N23=0,0,COUNTIF($N$2:$N$30,$N23))</f>
        <v>0</v>
      </c>
      <c r="L23" s="63">
        <v>98</v>
      </c>
      <c r="M23" s="26">
        <v>12</v>
      </c>
      <c r="N23" s="28">
        <v>0</v>
      </c>
      <c r="O23" s="26" t="s">
        <v>36</v>
      </c>
      <c r="P23" s="26" t="s">
        <v>36</v>
      </c>
      <c r="Q23" s="26" t="s">
        <v>36</v>
      </c>
      <c r="R23" s="26" t="s">
        <v>36</v>
      </c>
      <c r="S23" s="26" t="s">
        <v>36</v>
      </c>
      <c r="T23" s="26" t="s">
        <v>36</v>
      </c>
      <c r="U23" s="26" t="s">
        <v>36</v>
      </c>
      <c r="V23" s="26" t="s">
        <v>36</v>
      </c>
      <c r="W23" s="26" t="s">
        <v>36</v>
      </c>
      <c r="X23" s="26">
        <v>1</v>
      </c>
      <c r="Y23" s="26" t="s">
        <v>36</v>
      </c>
      <c r="Z23" s="26" t="s">
        <v>36</v>
      </c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</row>
    <row r="24" spans="1:52" ht="15" customHeight="1" x14ac:dyDescent="0.25">
      <c r="A24">
        <v>295</v>
      </c>
      <c r="B24">
        <v>121084</v>
      </c>
      <c r="C24">
        <v>130842</v>
      </c>
      <c r="D24">
        <v>97</v>
      </c>
      <c r="E24" t="s">
        <v>27</v>
      </c>
      <c r="F24">
        <v>750</v>
      </c>
      <c r="G24">
        <v>3</v>
      </c>
      <c r="H24">
        <v>3</v>
      </c>
      <c r="J24" s="26">
        <v>1</v>
      </c>
      <c r="K24" s="26">
        <f>IF($N24=0,0,COUNTIF($N$2:$N$30,$N24))</f>
        <v>0</v>
      </c>
      <c r="L24" s="63">
        <v>97</v>
      </c>
      <c r="M24" s="26">
        <v>3</v>
      </c>
      <c r="N24" s="28">
        <v>0</v>
      </c>
      <c r="O24" s="26" t="s">
        <v>36</v>
      </c>
      <c r="P24" s="26" t="s">
        <v>36</v>
      </c>
      <c r="Q24" s="26" t="s">
        <v>36</v>
      </c>
      <c r="R24" s="26" t="s">
        <v>36</v>
      </c>
      <c r="S24" s="26" t="s">
        <v>36</v>
      </c>
      <c r="T24" s="26" t="s">
        <v>36</v>
      </c>
      <c r="U24" s="26" t="s">
        <v>36</v>
      </c>
      <c r="V24" s="26" t="s">
        <v>36</v>
      </c>
      <c r="W24" s="26" t="s">
        <v>36</v>
      </c>
      <c r="X24" s="26">
        <v>1</v>
      </c>
      <c r="Y24" s="26" t="s">
        <v>36</v>
      </c>
      <c r="Z24" s="26" t="s">
        <v>36</v>
      </c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</row>
    <row r="25" spans="1:52" ht="15" customHeight="1" x14ac:dyDescent="0.25">
      <c r="A25">
        <v>295</v>
      </c>
      <c r="B25">
        <v>121084</v>
      </c>
      <c r="C25">
        <v>124500</v>
      </c>
      <c r="D25">
        <v>96</v>
      </c>
      <c r="E25" t="s">
        <v>27</v>
      </c>
      <c r="F25">
        <v>750</v>
      </c>
      <c r="G25">
        <v>5</v>
      </c>
      <c r="H25">
        <v>6</v>
      </c>
      <c r="J25" s="26">
        <v>1</v>
      </c>
      <c r="K25" s="26">
        <f>IF($N25=0,0,COUNTIF($N$2:$N$30,$N25))</f>
        <v>0</v>
      </c>
      <c r="L25" s="63">
        <v>96</v>
      </c>
      <c r="M25" s="26">
        <v>6</v>
      </c>
      <c r="N25" s="28">
        <v>0</v>
      </c>
      <c r="O25" s="26" t="s">
        <v>36</v>
      </c>
      <c r="P25" s="26" t="s">
        <v>36</v>
      </c>
      <c r="Q25" s="26" t="s">
        <v>36</v>
      </c>
      <c r="R25" s="26" t="s">
        <v>36</v>
      </c>
      <c r="S25" s="26" t="s">
        <v>36</v>
      </c>
      <c r="T25" s="26" t="s">
        <v>36</v>
      </c>
      <c r="U25" s="26" t="s">
        <v>36</v>
      </c>
      <c r="V25" s="26" t="s">
        <v>36</v>
      </c>
      <c r="W25" s="26" t="s">
        <v>36</v>
      </c>
      <c r="X25" s="26" t="s">
        <v>36</v>
      </c>
      <c r="Y25" s="26">
        <v>1</v>
      </c>
      <c r="Z25" s="26" t="s">
        <v>36</v>
      </c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</row>
    <row r="26" spans="1:52" ht="15" customHeight="1" x14ac:dyDescent="0.25">
      <c r="A26">
        <v>295</v>
      </c>
      <c r="B26">
        <v>121084</v>
      </c>
      <c r="C26">
        <v>125188</v>
      </c>
      <c r="D26">
        <v>94</v>
      </c>
      <c r="E26" t="s">
        <v>27</v>
      </c>
      <c r="F26">
        <v>750</v>
      </c>
      <c r="G26">
        <v>10</v>
      </c>
      <c r="H26">
        <v>12</v>
      </c>
      <c r="J26" s="26">
        <v>1</v>
      </c>
      <c r="K26" s="26">
        <f>IF($N26=0,0,COUNTIF($N$2:$N$30,$N26))</f>
        <v>0</v>
      </c>
      <c r="L26" s="63">
        <v>94</v>
      </c>
      <c r="M26" s="26">
        <v>12</v>
      </c>
      <c r="N26" s="28">
        <v>0</v>
      </c>
      <c r="O26" s="26" t="s">
        <v>36</v>
      </c>
      <c r="P26" s="26" t="s">
        <v>36</v>
      </c>
      <c r="Q26" s="26" t="s">
        <v>36</v>
      </c>
      <c r="R26" s="26" t="s">
        <v>36</v>
      </c>
      <c r="S26" s="26" t="s">
        <v>36</v>
      </c>
      <c r="T26" s="26" t="s">
        <v>36</v>
      </c>
      <c r="U26" s="26" t="s">
        <v>36</v>
      </c>
      <c r="V26" s="26" t="s">
        <v>36</v>
      </c>
      <c r="W26" s="26" t="s">
        <v>36</v>
      </c>
      <c r="X26" s="26" t="s">
        <v>36</v>
      </c>
      <c r="Y26" s="26">
        <v>1</v>
      </c>
      <c r="Z26" s="26" t="s">
        <v>36</v>
      </c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</row>
    <row r="27" spans="1:52" ht="15" customHeight="1" x14ac:dyDescent="0.25">
      <c r="A27">
        <v>295</v>
      </c>
      <c r="B27">
        <v>121084</v>
      </c>
      <c r="C27">
        <v>125410</v>
      </c>
      <c r="D27">
        <v>88</v>
      </c>
      <c r="E27" t="s">
        <v>27</v>
      </c>
      <c r="F27">
        <v>750</v>
      </c>
      <c r="G27">
        <v>3</v>
      </c>
      <c r="H27">
        <v>4</v>
      </c>
      <c r="J27" s="26">
        <v>1</v>
      </c>
      <c r="K27" s="26">
        <f>IF($N27=0,0,COUNTIF($N$2:$N$30,$N27))</f>
        <v>0</v>
      </c>
      <c r="L27" s="63">
        <v>88</v>
      </c>
      <c r="M27" s="26">
        <v>4</v>
      </c>
      <c r="N27" s="28">
        <v>0</v>
      </c>
      <c r="O27" s="26" t="s">
        <v>36</v>
      </c>
      <c r="P27" s="26" t="s">
        <v>36</v>
      </c>
      <c r="Q27" s="26" t="s">
        <v>36</v>
      </c>
      <c r="R27" s="26" t="s">
        <v>36</v>
      </c>
      <c r="S27" s="26" t="s">
        <v>36</v>
      </c>
      <c r="T27" s="26" t="s">
        <v>36</v>
      </c>
      <c r="U27" s="26" t="s">
        <v>36</v>
      </c>
      <c r="V27" s="26" t="s">
        <v>36</v>
      </c>
      <c r="W27" s="26" t="s">
        <v>36</v>
      </c>
      <c r="X27" s="26" t="s">
        <v>36</v>
      </c>
      <c r="Y27" s="26" t="s">
        <v>36</v>
      </c>
      <c r="Z27" s="26">
        <v>1</v>
      </c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</row>
    <row r="28" spans="1:52" ht="15" customHeight="1" x14ac:dyDescent="0.25">
      <c r="A28">
        <v>295</v>
      </c>
      <c r="B28">
        <v>121084</v>
      </c>
      <c r="C28">
        <v>124498</v>
      </c>
      <c r="D28">
        <v>82</v>
      </c>
      <c r="E28" t="s">
        <v>27</v>
      </c>
      <c r="F28">
        <v>750</v>
      </c>
      <c r="G28">
        <v>4</v>
      </c>
      <c r="H28">
        <v>6</v>
      </c>
      <c r="J28" s="26">
        <v>1</v>
      </c>
      <c r="K28" s="26">
        <f>IF($N28=0,0,COUNTIF($N$2:$N$30,$N28))</f>
        <v>0</v>
      </c>
      <c r="L28" s="63">
        <v>82</v>
      </c>
      <c r="M28" s="26">
        <v>6</v>
      </c>
      <c r="N28" s="28">
        <v>0</v>
      </c>
      <c r="O28" s="26" t="s">
        <v>36</v>
      </c>
      <c r="P28" s="26" t="s">
        <v>36</v>
      </c>
      <c r="Q28" s="26" t="s">
        <v>36</v>
      </c>
      <c r="R28" s="26" t="s">
        <v>36</v>
      </c>
      <c r="S28" s="26" t="s">
        <v>36</v>
      </c>
      <c r="T28" s="26" t="s">
        <v>36</v>
      </c>
      <c r="U28" s="26" t="s">
        <v>36</v>
      </c>
      <c r="V28" s="26" t="s">
        <v>36</v>
      </c>
      <c r="W28" s="26" t="s">
        <v>36</v>
      </c>
      <c r="X28" s="26" t="s">
        <v>36</v>
      </c>
      <c r="Y28" s="26" t="s">
        <v>36</v>
      </c>
      <c r="Z28" s="26">
        <v>1</v>
      </c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</row>
    <row r="29" spans="1:52" ht="15" customHeight="1" x14ac:dyDescent="0.25">
      <c r="A29">
        <v>295</v>
      </c>
      <c r="B29">
        <v>121084</v>
      </c>
      <c r="C29">
        <v>126140</v>
      </c>
      <c r="D29">
        <v>80</v>
      </c>
      <c r="E29" t="s">
        <v>27</v>
      </c>
      <c r="F29">
        <v>750</v>
      </c>
      <c r="G29">
        <v>4</v>
      </c>
      <c r="H29">
        <v>6</v>
      </c>
      <c r="J29" s="26">
        <v>1</v>
      </c>
      <c r="K29" s="26">
        <f>IF($N29=0,0,COUNTIF($N$2:$N$30,$N29))</f>
        <v>0</v>
      </c>
      <c r="L29" s="63">
        <v>80</v>
      </c>
      <c r="M29" s="26">
        <v>6</v>
      </c>
      <c r="N29" s="28">
        <v>0</v>
      </c>
      <c r="O29" s="26" t="s">
        <v>36</v>
      </c>
      <c r="P29" s="26" t="s">
        <v>36</v>
      </c>
      <c r="Q29" s="26" t="s">
        <v>36</v>
      </c>
      <c r="R29" s="26" t="s">
        <v>36</v>
      </c>
      <c r="S29" s="26" t="s">
        <v>36</v>
      </c>
      <c r="T29" s="26" t="s">
        <v>36</v>
      </c>
      <c r="U29" s="26" t="s">
        <v>36</v>
      </c>
      <c r="V29" s="26" t="s">
        <v>36</v>
      </c>
      <c r="W29" s="26" t="s">
        <v>36</v>
      </c>
      <c r="X29" s="26" t="s">
        <v>36</v>
      </c>
      <c r="Y29" s="26" t="s">
        <v>36</v>
      </c>
      <c r="Z29" s="26">
        <v>1</v>
      </c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</row>
    <row r="30" spans="1:52" ht="15" customHeight="1" x14ac:dyDescent="0.25">
      <c r="A30">
        <v>295</v>
      </c>
      <c r="B30">
        <v>121084</v>
      </c>
      <c r="C30">
        <v>123729</v>
      </c>
      <c r="D30">
        <v>66</v>
      </c>
      <c r="E30" t="s">
        <v>27</v>
      </c>
      <c r="F30">
        <v>750</v>
      </c>
      <c r="G30">
        <v>0</v>
      </c>
      <c r="H30">
        <v>0</v>
      </c>
      <c r="J30" s="26">
        <v>0</v>
      </c>
      <c r="K30" s="26">
        <f>IF($N30=0,0,COUNTIF($N$2:$N$30,$N30))</f>
        <v>0</v>
      </c>
      <c r="L30" s="65">
        <v>66</v>
      </c>
      <c r="M30" s="26">
        <v>0</v>
      </c>
      <c r="N30" s="29">
        <v>0</v>
      </c>
      <c r="O30" s="26" t="s">
        <v>36</v>
      </c>
      <c r="P30" s="26" t="s">
        <v>36</v>
      </c>
      <c r="Q30" s="26" t="s">
        <v>36</v>
      </c>
      <c r="R30" s="26" t="s">
        <v>36</v>
      </c>
      <c r="S30" s="26" t="s">
        <v>36</v>
      </c>
      <c r="T30" s="26" t="s">
        <v>36</v>
      </c>
      <c r="U30" s="26" t="s">
        <v>36</v>
      </c>
      <c r="V30" s="26" t="s">
        <v>36</v>
      </c>
      <c r="W30" s="26" t="s">
        <v>36</v>
      </c>
      <c r="X30" s="26" t="s">
        <v>36</v>
      </c>
      <c r="Y30" s="26" t="s">
        <v>36</v>
      </c>
      <c r="Z30" s="26" t="s">
        <v>36</v>
      </c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</row>
    <row r="31" spans="1:52" ht="15" customHeight="1" x14ac:dyDescent="0.25"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</row>
    <row r="32" spans="1:52" ht="15" customHeight="1" x14ac:dyDescent="0.25">
      <c r="J32" s="26"/>
      <c r="K32" s="26"/>
      <c r="L32" s="26"/>
      <c r="M32" s="26"/>
      <c r="N32" s="26">
        <f>SUM(N2:N30)</f>
        <v>0</v>
      </c>
      <c r="O32" s="26">
        <v>1</v>
      </c>
      <c r="P32" s="26">
        <v>1</v>
      </c>
      <c r="Q32" s="26">
        <v>1</v>
      </c>
      <c r="R32" s="26">
        <v>1</v>
      </c>
      <c r="S32" s="26">
        <v>1</v>
      </c>
      <c r="T32" s="26">
        <v>1</v>
      </c>
      <c r="U32" s="26">
        <v>1</v>
      </c>
      <c r="V32" s="26">
        <v>1</v>
      </c>
      <c r="W32" s="26">
        <v>1</v>
      </c>
      <c r="X32" s="26">
        <v>1</v>
      </c>
      <c r="Y32" s="26">
        <v>1</v>
      </c>
      <c r="Z32" s="26">
        <v>1</v>
      </c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</row>
    <row r="33" spans="10:52" ht="15" customHeight="1" x14ac:dyDescent="0.25">
      <c r="J33" s="26"/>
      <c r="K33" s="26"/>
      <c r="L33" s="26"/>
      <c r="M33" s="26"/>
      <c r="N33" s="26"/>
      <c r="O33" s="26">
        <f>SUM(O32:AZ32)</f>
        <v>12</v>
      </c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</row>
    <row r="34" spans="10:52" ht="15" customHeight="1" x14ac:dyDescent="0.25"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</row>
    <row r="35" spans="10:52" ht="15" customHeight="1" x14ac:dyDescent="0.25"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</row>
    <row r="36" spans="10:52" ht="15" customHeight="1" x14ac:dyDescent="0.25"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</row>
    <row r="37" spans="10:52" ht="15" customHeight="1" x14ac:dyDescent="0.25"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</row>
    <row r="38" spans="10:52" ht="15" customHeight="1" x14ac:dyDescent="0.25"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</row>
    <row r="39" spans="10:52" ht="15" customHeight="1" x14ac:dyDescent="0.25"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</row>
    <row r="40" spans="10:52" ht="15" customHeight="1" x14ac:dyDescent="0.25"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</row>
    <row r="41" spans="10:52" ht="15" customHeight="1" x14ac:dyDescent="0.25"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</row>
    <row r="42" spans="10:52" ht="15" customHeight="1" x14ac:dyDescent="0.25"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</row>
    <row r="43" spans="10:52" ht="15" customHeight="1" x14ac:dyDescent="0.25"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</row>
    <row r="44" spans="10:52" ht="15" customHeight="1" x14ac:dyDescent="0.25"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</row>
    <row r="45" spans="10:52" ht="15" customHeight="1" x14ac:dyDescent="0.25"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</row>
    <row r="46" spans="10:52" ht="15" customHeight="1" x14ac:dyDescent="0.25"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</row>
    <row r="47" spans="10:52" ht="15" customHeight="1" x14ac:dyDescent="0.25"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</row>
    <row r="48" spans="10:52" ht="15" customHeight="1" x14ac:dyDescent="0.25"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</row>
    <row r="49" spans="10:52" ht="15" customHeight="1" x14ac:dyDescent="0.25"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</row>
    <row r="50" spans="10:52" ht="15" customHeight="1" x14ac:dyDescent="0.25"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</row>
    <row r="51" spans="10:52" ht="15" customHeight="1" x14ac:dyDescent="0.25"/>
    <row r="52" spans="10:52" ht="15" customHeight="1" x14ac:dyDescent="0.25"/>
    <row r="53" spans="10:52" ht="15" customHeight="1" x14ac:dyDescent="0.25"/>
    <row r="54" spans="10:52" ht="15" customHeight="1" x14ac:dyDescent="0.25"/>
    <row r="55" spans="10:52" ht="15" customHeight="1" x14ac:dyDescent="0.25"/>
    <row r="56" spans="10:52" ht="15" customHeight="1" x14ac:dyDescent="0.25"/>
    <row r="57" spans="10:52" ht="15" customHeight="1" x14ac:dyDescent="0.25"/>
    <row r="58" spans="10:52" ht="15" customHeight="1" x14ac:dyDescent="0.25"/>
    <row r="59" spans="10:52" ht="15" customHeight="1" x14ac:dyDescent="0.25"/>
    <row r="60" spans="10:52" ht="15" customHeight="1" x14ac:dyDescent="0.25"/>
    <row r="61" spans="10:52" ht="15" customHeight="1" x14ac:dyDescent="0.25"/>
    <row r="62" spans="10:52" ht="15" customHeight="1" x14ac:dyDescent="0.25"/>
    <row r="63" spans="10:52" ht="15" customHeight="1" x14ac:dyDescent="0.25"/>
    <row r="64" spans="10:52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ref="J3:Z31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8" r:id="rId4" name="cmdOK3">
          <controlPr defaultSize="0" autoLine="0" r:id="rId5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4" name="cmdOK3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2" r:id="rId8" name="cmdOK1">
          <controlPr defaultSize="0" autoLine="0" r:id="rId9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8" name="cmdOK1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 macro="[1]!RassemblerParNumeroArticle">
            <anchor moveWithCells="1" sizeWithCells="1">
              <from>
                <xdr:col>0</xdr:col>
                <xdr:colOff>152400</xdr:colOff>
                <xdr:row>8</xdr:row>
                <xdr:rowOff>95250</xdr:rowOff>
              </from>
              <to>
                <xdr:col>0</xdr:col>
                <xdr:colOff>381000</xdr:colOff>
                <xdr:row>9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8</xdr:row>
                <xdr:rowOff>95250</xdr:rowOff>
              </from>
              <to>
                <xdr:col>0</xdr:col>
                <xdr:colOff>381000</xdr:colOff>
                <xdr:row>9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" workbookViewId="0">
      <selection activeCell="E17" sqref="E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Séquences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2025-02-04T12:24:58Z</dcterms:modified>
</cp:coreProperties>
</file>