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 activeTab="1"/>
  </bookViews>
  <sheets>
    <sheet name="Séquences" sheetId="47" r:id="rId1"/>
    <sheet name="Résultats Regroupés" sheetId="39" r:id="rId2"/>
    <sheet name="Feuil1" sheetId="48" r:id="rId3"/>
  </sheets>
  <functionGroups builtInGroupCount="18"/>
  <definedNames>
    <definedName name="_xlnm._FilterDatabase" localSheetId="1" hidden="1">'Résultats Regroupés'!#REF!</definedName>
    <definedName name="CHECK">'Résultats Regroupés'!$N$9</definedName>
    <definedName name="LARG_ROL">Séquences!$U$1</definedName>
    <definedName name="LONG_ROL">Séquences!$W$1</definedName>
    <definedName name="ROL">'Résultats Regroupés'!$N$8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47" l="1"/>
  <c r="Q7" i="47"/>
  <c r="P7" i="47"/>
  <c r="B6" i="47"/>
  <c r="B5" i="47"/>
  <c r="B4" i="47"/>
  <c r="B3" i="47"/>
  <c r="B2" i="47"/>
  <c r="K3" i="39"/>
  <c r="K4" i="39"/>
  <c r="K5" i="39"/>
  <c r="K6" i="39"/>
  <c r="K2" i="39"/>
  <c r="O9" i="39"/>
  <c r="N8" i="39"/>
  <c r="P39" i="47" l="1"/>
  <c r="B38" i="47"/>
  <c r="Q38" i="47" s="1"/>
  <c r="B37" i="47"/>
  <c r="Q37" i="47" s="1"/>
  <c r="B36" i="47"/>
  <c r="Q36" i="47" s="1"/>
  <c r="B35" i="47"/>
  <c r="Q35" i="47" s="1"/>
  <c r="B34" i="47"/>
  <c r="Q34" i="47" s="1"/>
  <c r="B33" i="47"/>
  <c r="Q33" i="47" s="1"/>
  <c r="B32" i="47"/>
  <c r="Q32" i="47" s="1"/>
  <c r="B31" i="47"/>
  <c r="Q31" i="47" s="1"/>
  <c r="Q39" i="47" l="1"/>
  <c r="U1" i="47"/>
  <c r="R37" i="47" l="1"/>
  <c r="O37" i="47" s="1"/>
  <c r="R36" i="47"/>
  <c r="O36" i="47" s="1"/>
  <c r="R33" i="47"/>
  <c r="O33" i="47" s="1"/>
  <c r="R31" i="47"/>
  <c r="R38" i="47"/>
  <c r="O38" i="47" s="1"/>
  <c r="R35" i="47"/>
  <c r="O35" i="47" s="1"/>
  <c r="R34" i="47"/>
  <c r="O34" i="47" s="1"/>
  <c r="R32" i="47"/>
  <c r="O32" i="47" s="1"/>
  <c r="W1" i="47"/>
  <c r="R39" i="47" l="1"/>
  <c r="O31" i="47"/>
  <c r="O39" i="47" l="1"/>
  <c r="O40" i="47" s="1"/>
  <c r="R40" i="47"/>
  <c r="R41" i="47" s="1"/>
</calcChain>
</file>

<file path=xl/sharedStrings.xml><?xml version="1.0" encoding="utf-8"?>
<sst xmlns="http://schemas.openxmlformats.org/spreadsheetml/2006/main" count="86" uniqueCount="49">
  <si>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</si>
  <si>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</si>
  <si>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</si>
  <si>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</si>
  <si>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</si>
  <si>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</si>
  <si>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</si>
  <si>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</si>
  <si>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</si>
  <si>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</si>
  <si>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</si>
  <si>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</si>
  <si>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</si>
  <si>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</si>
  <si>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</si>
  <si>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</si>
  <si>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</si>
  <si>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</si>
  <si>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</si>
  <si>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</si>
  <si>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</si>
  <si>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</si>
  <si>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STATS</t>
  </si>
  <si>
    <t>m² MAX</t>
  </si>
  <si>
    <t>m² SEQ</t>
  </si>
  <si>
    <t>R.</t>
  </si>
  <si>
    <t>Longueur</t>
  </si>
  <si>
    <t>76,0x5,0</t>
  </si>
  <si>
    <t>SEQ 2</t>
  </si>
  <si>
    <t>SEQ 3</t>
  </si>
  <si>
    <t>SEQ 4</t>
  </si>
  <si>
    <t>SEQ 5</t>
  </si>
  <si>
    <t>SEQ 6</t>
  </si>
  <si>
    <t>SEQ 7</t>
  </si>
  <si>
    <t>SEQ 8</t>
  </si>
  <si>
    <t>Perdus</t>
  </si>
  <si>
    <t>-</t>
  </si>
  <si>
    <t>Équivalent/rouleaux</t>
  </si>
  <si>
    <t>7,19</t>
  </si>
  <si>
    <t>Mettrage Demandé</t>
  </si>
  <si>
    <t>Calc. K</t>
  </si>
  <si>
    <t>94,44%</t>
  </si>
  <si>
    <t>90,44%</t>
  </si>
  <si>
    <t>89,33%</t>
  </si>
  <si>
    <t>60,44%</t>
  </si>
  <si>
    <t>33,33%</t>
  </si>
  <si>
    <t>62,55%</t>
  </si>
  <si>
    <t>37,45%</t>
  </si>
  <si>
    <t>24,72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</si>
</sst>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0.00\ %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979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D5FC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E2"/>
        <bgColor indexed="64"/>
      </patternFill>
    </fill>
    <fill>
      <patternFill patternType="solid">
        <fgColor rgb="FF00E9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D8CB9"/>
        <bgColor indexed="64"/>
      </patternFill>
    </fill>
    <fill>
      <patternFill patternType="solid">
        <fgColor rgb="FF96A5E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FA82"/>
        <bgColor indexed="64"/>
      </patternFill>
    </fill>
    <fill>
      <patternFill patternType="solid">
        <fgColor rgb="FFFAF032"/>
        <bgColor indexed="64"/>
      </patternFill>
    </fill>
    <fill>
      <patternFill patternType="solid">
        <fgColor rgb="FFFFD232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2323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FF6464"/>
        <bgColor indexed="64"/>
      </patternFill>
    </fill>
    <fill>
      <patternFill patternType="solid">
        <fgColor rgb="FF28DC1E"/>
        <bgColor indexed="64"/>
      </patternFill>
    </fill>
    <fill>
      <patternFill patternType="solid">
        <fgColor rgb="FF64F064"/>
        <bgColor indexed="64"/>
      </patternFill>
    </fill>
    <fill>
      <patternFill patternType="solid">
        <fgColor rgb="FF8CFF8C"/>
        <bgColor indexed="64"/>
      </patternFill>
    </fill>
    <fill>
      <patternFill patternType="solid">
        <fgColor rgb="FFC8FFC8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0" fillId="12" borderId="11" xfId="0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1" fillId="0" borderId="0" xfId="0" applyFont="1" applyAlignment="1">
      <alignment horizontal="center" vertical="center"/>
    </xf>
    <xf numFmtId="0" fontId="4" fillId="0" borderId="0" xfId="0" applyFont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2" fontId="0" fillId="0" borderId="0" xfId="0" applyNumberFormat="1"/>
    <xf numFmtId="164" fontId="0" fillId="3" borderId="7" xfId="0" applyNumberFormat="1" applyFill="1" applyBorder="1" applyAlignment="1">
      <alignment vertical="center"/>
    </xf>
    <xf numFmtId="164" fontId="0" fillId="0" borderId="0" xfId="0" applyNumberFormat="1"/>
    <xf numFmtId="0" fontId="5" fillId="0" borderId="0" xfId="0" applyFont="1"/>
    <xf numFmtId="164" fontId="0" fillId="0" borderId="8" xfId="0" applyNumberFormat="1" applyBorder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164" fontId="0" fillId="3" borderId="7" xfId="0" applyNumberFormat="1" applyFill="1" applyBorder="1" applyAlignment="1">
      <alignment horizontal="center" vertical="center"/>
    </xf>
    <xf numFmtId="0" fontId="0" fillId="2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0" borderId="0" xfId="0" applyBorder="1"/>
    <xf numFmtId="0" fontId="0" fillId="0" borderId="0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FFC8"/>
      <color rgb="FFB9FFB9"/>
      <color rgb="FFAFFFAF"/>
      <color rgb="FF8CFF8C"/>
      <color rgb="FF82FF82"/>
      <color rgb="FF78FA78"/>
      <color rgb="FF64F064"/>
      <color rgb="FF6EF464"/>
      <color rgb="FF64EB5F"/>
      <color rgb="FF28DC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8</xdr:row>
          <xdr:rowOff>95250</xdr:rowOff>
        </xdr:from>
        <xdr:to>
          <xdr:col>0</xdr:col>
          <xdr:colOff>381000</xdr:colOff>
          <xdr:row>9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3</xdr:row>
          <xdr:rowOff>19050</xdr:rowOff>
        </xdr:from>
        <xdr:to>
          <xdr:col>0</xdr:col>
          <xdr:colOff>419100</xdr:colOff>
          <xdr:row>4</xdr:row>
          <xdr:rowOff>66675</xdr:rowOff>
        </xdr:to>
        <xdr:sp macro="" textlink="">
          <xdr:nvSpPr>
            <xdr:cNvPr id="5126" name="cmdOK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5</xdr:row>
          <xdr:rowOff>28575</xdr:rowOff>
        </xdr:from>
        <xdr:to>
          <xdr:col>0</xdr:col>
          <xdr:colOff>419100</xdr:colOff>
          <xdr:row>6</xdr:row>
          <xdr:rowOff>76200</xdr:rowOff>
        </xdr:to>
        <xdr:sp macro="" textlink="">
          <xdr:nvSpPr>
            <xdr:cNvPr id="5128" name="cmdOK3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1"/>
  <sheetViews>
    <sheetView workbookViewId="0"/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32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19</v>
      </c>
      <c r="K1" s="2" t="s">
        <v>18</v>
      </c>
      <c r="L1" s="2" t="s">
        <v>20</v>
      </c>
      <c r="M1" s="3" t="s">
        <v>21</v>
      </c>
      <c r="O1" s="44" t="s">
        <v>40</v>
      </c>
      <c r="P1" s="4" t="s">
        <v>25</v>
      </c>
      <c r="Q1" s="4" t="s">
        <v>24</v>
      </c>
      <c r="R1" s="4" t="s">
        <v>23</v>
      </c>
      <c r="T1" s="4" t="s">
        <v>10</v>
      </c>
      <c r="U1" s="5">
        <f>'Résultats Regroupés'!A2/100</f>
        <v>4.5</v>
      </c>
      <c r="V1" s="4" t="s">
        <v>26</v>
      </c>
      <c r="W1" s="5">
        <f>'Résultats Regroupés'!F2</f>
        <v>500</v>
      </c>
    </row>
    <row r="2" spans="1:23" x14ac:dyDescent="0.25">
      <c r="A2" s="6" t="s">
        <v>8</v>
      </c>
      <c r="B2" s="56">
        <f>SUM(D2:M2)</f>
        <v>425</v>
      </c>
      <c r="C2" s="11">
        <v>6500</v>
      </c>
      <c r="D2" s="56">
        <v>150</v>
      </c>
      <c r="E2" s="56">
        <v>145</v>
      </c>
      <c r="F2" s="56">
        <v>130</v>
      </c>
      <c r="G2" s="56"/>
      <c r="H2" s="56"/>
      <c r="I2" s="56"/>
      <c r="J2" s="56"/>
      <c r="K2" s="56"/>
      <c r="L2" s="56"/>
      <c r="M2" s="7"/>
      <c r="O2" s="34" t="s">
        <v>41</v>
      </c>
      <c r="P2" s="57">
        <v>13</v>
      </c>
      <c r="Q2" s="57">
        <v>27625</v>
      </c>
      <c r="R2" s="15">
        <v>29250</v>
      </c>
      <c r="T2" s="39"/>
      <c r="U2" s="50"/>
      <c r="V2" s="51"/>
      <c r="W2" s="49"/>
    </row>
    <row r="3" spans="1:23" x14ac:dyDescent="0.25">
      <c r="A3" s="6" t="s">
        <v>28</v>
      </c>
      <c r="B3" s="56">
        <f>SUM(D3:M3)</f>
        <v>407</v>
      </c>
      <c r="C3" s="12">
        <v>2000</v>
      </c>
      <c r="D3" s="56">
        <v>150</v>
      </c>
      <c r="E3" s="56">
        <v>130</v>
      </c>
      <c r="F3" s="56">
        <v>127</v>
      </c>
      <c r="G3" s="56"/>
      <c r="H3" s="56"/>
      <c r="I3" s="56"/>
      <c r="J3" s="56"/>
      <c r="K3" s="56"/>
      <c r="L3" s="56"/>
      <c r="M3" s="7"/>
      <c r="O3" s="34" t="s">
        <v>42</v>
      </c>
      <c r="P3" s="57">
        <v>4</v>
      </c>
      <c r="Q3" s="57">
        <v>8140.0000000000009</v>
      </c>
      <c r="R3" s="15">
        <v>9000</v>
      </c>
      <c r="T3" s="55"/>
      <c r="U3" s="54"/>
      <c r="V3" s="53"/>
      <c r="W3" s="52"/>
    </row>
    <row r="4" spans="1:23" x14ac:dyDescent="0.25">
      <c r="A4" s="6" t="s">
        <v>29</v>
      </c>
      <c r="B4" s="56">
        <f>SUM(D4:M4)</f>
        <v>402</v>
      </c>
      <c r="C4" s="12">
        <v>3000</v>
      </c>
      <c r="D4" s="56">
        <v>150</v>
      </c>
      <c r="E4" s="56">
        <v>130</v>
      </c>
      <c r="F4" s="56">
        <v>122</v>
      </c>
      <c r="G4" s="56"/>
      <c r="H4" s="56"/>
      <c r="I4" s="56"/>
      <c r="J4" s="56"/>
      <c r="K4" s="56"/>
      <c r="L4" s="56"/>
      <c r="M4" s="7"/>
      <c r="O4" s="34" t="s">
        <v>43</v>
      </c>
      <c r="P4" s="57">
        <v>6</v>
      </c>
      <c r="Q4" s="57">
        <v>12059.999999999998</v>
      </c>
      <c r="R4" s="15">
        <v>13500</v>
      </c>
      <c r="T4" s="35"/>
      <c r="U4" s="37"/>
      <c r="V4" s="36"/>
      <c r="W4" s="38"/>
    </row>
    <row r="5" spans="1:23" x14ac:dyDescent="0.25">
      <c r="A5" s="6" t="s">
        <v>30</v>
      </c>
      <c r="B5" s="56">
        <f>SUM(D5:M5)</f>
        <v>272</v>
      </c>
      <c r="C5" s="12">
        <v>10500</v>
      </c>
      <c r="D5" s="56">
        <v>150</v>
      </c>
      <c r="E5" s="56">
        <v>122</v>
      </c>
      <c r="F5" s="56"/>
      <c r="G5" s="56"/>
      <c r="H5" s="56"/>
      <c r="I5" s="56"/>
      <c r="J5" s="56"/>
      <c r="K5" s="56"/>
      <c r="L5" s="56"/>
      <c r="M5" s="7"/>
      <c r="O5" s="34" t="s">
        <v>44</v>
      </c>
      <c r="P5" s="57">
        <v>21</v>
      </c>
      <c r="Q5" s="57">
        <v>28560</v>
      </c>
      <c r="R5" s="15">
        <v>47250</v>
      </c>
      <c r="T5" s="40"/>
      <c r="U5" s="41"/>
      <c r="V5" s="42"/>
      <c r="W5" s="43"/>
    </row>
    <row r="6" spans="1:23" x14ac:dyDescent="0.25">
      <c r="A6" s="8" t="s">
        <v>31</v>
      </c>
      <c r="B6" s="9">
        <f>SUM(D6:M6)</f>
        <v>150</v>
      </c>
      <c r="C6" s="13">
        <v>11000</v>
      </c>
      <c r="D6" s="9">
        <v>150</v>
      </c>
      <c r="E6" s="9"/>
      <c r="F6" s="9"/>
      <c r="G6" s="9"/>
      <c r="H6" s="9"/>
      <c r="I6" s="9"/>
      <c r="J6" s="9"/>
      <c r="K6" s="9"/>
      <c r="L6" s="9"/>
      <c r="M6" s="10"/>
      <c r="O6" s="34" t="s">
        <v>45</v>
      </c>
      <c r="P6" s="57">
        <v>22</v>
      </c>
      <c r="Q6" s="57">
        <v>16500</v>
      </c>
      <c r="R6" s="15">
        <v>49500</v>
      </c>
      <c r="T6" s="45"/>
      <c r="U6" s="46"/>
      <c r="V6" s="47"/>
      <c r="W6" s="48"/>
    </row>
    <row r="7" spans="1:23" x14ac:dyDescent="0.25">
      <c r="O7" s="44" t="s">
        <v>46</v>
      </c>
      <c r="P7" s="16">
        <f>SUM(P2:P6)</f>
        <v>66</v>
      </c>
      <c r="Q7" s="16">
        <f>SUM(Q2:Q6)</f>
        <v>92885</v>
      </c>
      <c r="R7" s="16">
        <f>SUM(R2:R6)</f>
        <v>148500</v>
      </c>
    </row>
    <row r="8" spans="1:23" x14ac:dyDescent="0.25">
      <c r="O8" s="32" t="s">
        <v>47</v>
      </c>
      <c r="P8" s="14"/>
      <c r="Q8" s="14" t="s">
        <v>35</v>
      </c>
      <c r="R8" s="14">
        <v>55615</v>
      </c>
    </row>
    <row r="9" spans="1:23" x14ac:dyDescent="0.25">
      <c r="P9" s="14"/>
      <c r="Q9" s="14" t="s">
        <v>37</v>
      </c>
      <c r="R9" s="14" t="s">
        <v>48</v>
      </c>
    </row>
    <row r="30" spans="1:20" ht="15.75" x14ac:dyDescent="0.25">
      <c r="A30" s="25"/>
      <c r="B30" s="1" t="s">
        <v>10</v>
      </c>
      <c r="C30" s="2" t="s">
        <v>11</v>
      </c>
      <c r="D30" s="2" t="s">
        <v>12</v>
      </c>
      <c r="E30" s="2" t="s">
        <v>13</v>
      </c>
      <c r="F30" s="2" t="s">
        <v>14</v>
      </c>
      <c r="G30" s="2" t="s">
        <v>15</v>
      </c>
      <c r="H30" s="2" t="s">
        <v>16</v>
      </c>
      <c r="I30" s="2" t="s">
        <v>17</v>
      </c>
      <c r="J30" s="2" t="s">
        <v>19</v>
      </c>
      <c r="K30" s="2" t="s">
        <v>18</v>
      </c>
      <c r="L30" s="2" t="s">
        <v>20</v>
      </c>
      <c r="M30" s="3" t="s">
        <v>21</v>
      </c>
      <c r="N30" s="25"/>
      <c r="O30" s="31" t="s">
        <v>22</v>
      </c>
      <c r="P30" s="16" t="s">
        <v>25</v>
      </c>
      <c r="Q30" s="16" t="s">
        <v>37</v>
      </c>
      <c r="R30" s="16" t="s">
        <v>38</v>
      </c>
      <c r="T30" s="25"/>
    </row>
    <row r="31" spans="1:20" x14ac:dyDescent="0.25">
      <c r="B31" s="6">
        <f t="shared" ref="B31:B38" si="0">SUM(D31:M31)</f>
        <v>445</v>
      </c>
      <c r="C31" s="11">
        <v>1500</v>
      </c>
      <c r="D31" s="18">
        <v>160</v>
      </c>
      <c r="E31">
        <v>105</v>
      </c>
      <c r="F31" s="19">
        <v>90</v>
      </c>
      <c r="G31" s="20">
        <v>45</v>
      </c>
      <c r="H31" s="20">
        <v>45</v>
      </c>
      <c r="M31" s="7"/>
      <c r="N31" s="6" t="s">
        <v>8</v>
      </c>
      <c r="O31" s="34">
        <f>Q31/R31</f>
        <v>0.98888888888888893</v>
      </c>
      <c r="P31" s="14">
        <v>5</v>
      </c>
      <c r="Q31" s="14">
        <f t="shared" ref="Q31:Q38" si="1">C31*B31/100</f>
        <v>6675</v>
      </c>
      <c r="R31" s="15">
        <f t="shared" ref="R31:R38" si="2">C31*LARG_ROL</f>
        <v>6750</v>
      </c>
    </row>
    <row r="32" spans="1:20" x14ac:dyDescent="0.25">
      <c r="B32" s="6">
        <f t="shared" si="0"/>
        <v>445</v>
      </c>
      <c r="C32" s="12">
        <v>3000</v>
      </c>
      <c r="D32" s="18">
        <v>160</v>
      </c>
      <c r="E32" s="21">
        <v>120</v>
      </c>
      <c r="F32" s="21">
        <v>120</v>
      </c>
      <c r="G32" s="20">
        <v>45</v>
      </c>
      <c r="M32" s="7"/>
      <c r="N32" s="6" t="s">
        <v>28</v>
      </c>
      <c r="O32" s="34">
        <f t="shared" ref="O32:O38" si="3">Q32/R32</f>
        <v>0.98888888888888893</v>
      </c>
      <c r="P32" s="14">
        <v>3</v>
      </c>
      <c r="Q32" s="14">
        <f t="shared" si="1"/>
        <v>13350</v>
      </c>
      <c r="R32" s="15">
        <f t="shared" si="2"/>
        <v>13500</v>
      </c>
    </row>
    <row r="33" spans="2:18" x14ac:dyDescent="0.25">
      <c r="B33" s="6">
        <f t="shared" si="0"/>
        <v>445</v>
      </c>
      <c r="C33" s="12">
        <v>10500</v>
      </c>
      <c r="D33" s="18">
        <v>160</v>
      </c>
      <c r="E33" s="22">
        <v>120</v>
      </c>
      <c r="F33" s="22">
        <v>120</v>
      </c>
      <c r="G33" s="20">
        <v>45</v>
      </c>
      <c r="M33" s="7"/>
      <c r="N33" s="6" t="s">
        <v>29</v>
      </c>
      <c r="O33" s="34">
        <f t="shared" si="3"/>
        <v>0.98888888888888893</v>
      </c>
      <c r="P33" s="14">
        <v>27</v>
      </c>
      <c r="Q33" s="14">
        <f t="shared" si="1"/>
        <v>46725</v>
      </c>
      <c r="R33" s="15">
        <f t="shared" si="2"/>
        <v>47250</v>
      </c>
    </row>
    <row r="34" spans="2:18" x14ac:dyDescent="0.25">
      <c r="B34" s="6">
        <f t="shared" si="0"/>
        <v>444</v>
      </c>
      <c r="C34" s="12">
        <v>2500</v>
      </c>
      <c r="D34" s="18">
        <v>160</v>
      </c>
      <c r="E34">
        <v>105</v>
      </c>
      <c r="F34" s="19">
        <v>90</v>
      </c>
      <c r="G34" s="23">
        <v>89</v>
      </c>
      <c r="M34" s="7"/>
      <c r="N34" s="6" t="s">
        <v>30</v>
      </c>
      <c r="O34" s="34">
        <f t="shared" si="3"/>
        <v>0.98666666666666669</v>
      </c>
      <c r="P34" s="14">
        <v>8</v>
      </c>
      <c r="Q34" s="14">
        <f t="shared" si="1"/>
        <v>11100</v>
      </c>
      <c r="R34" s="15">
        <f t="shared" si="2"/>
        <v>11250</v>
      </c>
    </row>
    <row r="35" spans="2:18" x14ac:dyDescent="0.25">
      <c r="B35" s="6">
        <f t="shared" si="0"/>
        <v>440</v>
      </c>
      <c r="C35" s="12">
        <v>2000</v>
      </c>
      <c r="D35" s="18">
        <v>160</v>
      </c>
      <c r="E35" s="18">
        <v>160</v>
      </c>
      <c r="F35" s="22">
        <v>120</v>
      </c>
      <c r="M35" s="7"/>
      <c r="N35" s="6" t="s">
        <v>31</v>
      </c>
      <c r="O35" s="34">
        <f t="shared" si="3"/>
        <v>0.97777777777777775</v>
      </c>
      <c r="P35" s="14">
        <v>14</v>
      </c>
      <c r="Q35" s="14">
        <f t="shared" si="1"/>
        <v>8800</v>
      </c>
      <c r="R35" s="15">
        <f t="shared" si="2"/>
        <v>9000</v>
      </c>
    </row>
    <row r="36" spans="2:18" x14ac:dyDescent="0.25">
      <c r="B36" s="6">
        <f t="shared" si="0"/>
        <v>420</v>
      </c>
      <c r="C36" s="12">
        <v>3000</v>
      </c>
      <c r="D36" s="22">
        <v>120</v>
      </c>
      <c r="E36" s="24">
        <v>100</v>
      </c>
      <c r="F36" s="24">
        <v>100</v>
      </c>
      <c r="G36" s="24">
        <v>100</v>
      </c>
      <c r="M36" s="7"/>
      <c r="N36" s="6" t="s">
        <v>32</v>
      </c>
      <c r="O36" s="34">
        <f t="shared" si="3"/>
        <v>0.93333333333333335</v>
      </c>
      <c r="P36" s="14">
        <v>1</v>
      </c>
      <c r="Q36" s="14">
        <f t="shared" si="1"/>
        <v>12600</v>
      </c>
      <c r="R36" s="15">
        <f t="shared" si="2"/>
        <v>13500</v>
      </c>
    </row>
    <row r="37" spans="2:18" x14ac:dyDescent="0.25">
      <c r="B37" s="6">
        <f t="shared" si="0"/>
        <v>400</v>
      </c>
      <c r="C37" s="12">
        <v>16000</v>
      </c>
      <c r="D37" s="24">
        <v>100</v>
      </c>
      <c r="E37" s="24">
        <v>100</v>
      </c>
      <c r="F37" s="24">
        <v>100</v>
      </c>
      <c r="G37" s="24">
        <v>100</v>
      </c>
      <c r="M37" s="7"/>
      <c r="N37" s="6" t="s">
        <v>33</v>
      </c>
      <c r="O37" s="34">
        <f t="shared" si="3"/>
        <v>0.88888888888888884</v>
      </c>
      <c r="P37" s="14">
        <v>43</v>
      </c>
      <c r="Q37" s="14">
        <f t="shared" si="1"/>
        <v>64000</v>
      </c>
      <c r="R37" s="15">
        <f t="shared" si="2"/>
        <v>72000</v>
      </c>
    </row>
    <row r="38" spans="2:18" x14ac:dyDescent="0.25">
      <c r="B38" s="8">
        <f t="shared" si="0"/>
        <v>400</v>
      </c>
      <c r="C38" s="13">
        <v>24000</v>
      </c>
      <c r="D38" s="17">
        <v>100</v>
      </c>
      <c r="E38" s="17">
        <v>100</v>
      </c>
      <c r="F38" s="17">
        <v>100</v>
      </c>
      <c r="G38" s="17">
        <v>100</v>
      </c>
      <c r="H38" s="9"/>
      <c r="I38" s="9"/>
      <c r="J38" s="9"/>
      <c r="K38" s="9"/>
      <c r="L38" s="9"/>
      <c r="M38" s="10"/>
      <c r="N38" s="6" t="s">
        <v>34</v>
      </c>
      <c r="O38" s="34">
        <f t="shared" si="3"/>
        <v>0.88888888888888884</v>
      </c>
      <c r="P38" s="14">
        <v>1</v>
      </c>
      <c r="Q38" s="14">
        <f t="shared" si="1"/>
        <v>96000</v>
      </c>
      <c r="R38" s="15">
        <f t="shared" si="2"/>
        <v>108000</v>
      </c>
    </row>
    <row r="39" spans="2:18" x14ac:dyDescent="0.25">
      <c r="O39" s="31">
        <f>Q39/R39</f>
        <v>0.92177777777777781</v>
      </c>
      <c r="P39" s="16">
        <f>SUM(P31:P38)</f>
        <v>102</v>
      </c>
      <c r="Q39" s="16">
        <f>SUM(Q31:Q38)</f>
        <v>259250</v>
      </c>
      <c r="R39" s="16">
        <f>SUM(R31:R38)</f>
        <v>281250</v>
      </c>
    </row>
    <row r="40" spans="2:18" x14ac:dyDescent="0.25">
      <c r="O40" s="32">
        <f>1-O39</f>
        <v>7.8222222222222193E-2</v>
      </c>
      <c r="P40" s="14"/>
      <c r="Q40" s="14" t="s">
        <v>35</v>
      </c>
      <c r="R40" s="14">
        <f>R39-Q39</f>
        <v>22000</v>
      </c>
    </row>
    <row r="41" spans="2:18" x14ac:dyDescent="0.25">
      <c r="R41" s="30">
        <f>R40/(LARG_ROL*LONG_ROL)</f>
        <v>9.7777777777777786</v>
      </c>
    </row>
  </sheetData>
  <sortState ref="A2:R10">
    <sortCondition descending="1" ref="B2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Z91"/>
  <sheetViews>
    <sheetView tabSelected="1" workbookViewId="0">
      <selection activeCell="G18" sqref="G18"/>
    </sheetView>
  </sheetViews>
  <sheetFormatPr baseColWidth="10" defaultRowHeight="15" x14ac:dyDescent="0.25"/>
  <cols>
    <col min="1" max="9" width="11.5703125" customWidth="1"/>
    <col min="10" max="10" width="3" bestFit="1" customWidth="1"/>
    <col min="11" max="11" width="2" bestFit="1" customWidth="1"/>
    <col min="12" max="12" width="4" bestFit="1" customWidth="1"/>
    <col min="13" max="13" width="6" bestFit="1" customWidth="1"/>
    <col min="14" max="14" width="2" bestFit="1" customWidth="1"/>
    <col min="15" max="15" width="3" bestFit="1" customWidth="1"/>
    <col min="16" max="17" width="2" bestFit="1" customWidth="1"/>
    <col min="18" max="19" width="3" bestFit="1" customWidth="1"/>
    <col min="20" max="20" width="2" bestFit="1" customWidth="1"/>
    <col min="21" max="21" width="2.140625" bestFit="1" customWidth="1"/>
    <col min="22" max="23" width="3" bestFit="1" customWidth="1"/>
    <col min="24" max="25" width="3.28515625" bestFit="1" customWidth="1"/>
    <col min="26" max="34" width="2" bestFit="1" customWidth="1"/>
  </cols>
  <sheetData>
    <row r="1" spans="1:5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39</v>
      </c>
      <c r="I1" t="s">
        <v>9</v>
      </c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</row>
    <row r="2" spans="1:52" x14ac:dyDescent="0.25">
      <c r="A2">
        <v>450</v>
      </c>
      <c r="B2">
        <v>119931</v>
      </c>
      <c r="C2">
        <v>126470</v>
      </c>
      <c r="D2">
        <v>150</v>
      </c>
      <c r="E2" t="s">
        <v>27</v>
      </c>
      <c r="F2">
        <v>500</v>
      </c>
      <c r="G2">
        <v>49500</v>
      </c>
      <c r="H2">
        <v>33000</v>
      </c>
      <c r="J2" s="26">
        <v>66</v>
      </c>
      <c r="K2" s="26">
        <f>IF($N2=0,0,COUNTIF($N$2:$N$6,$N2))</f>
        <v>0</v>
      </c>
      <c r="L2" s="33">
        <v>150</v>
      </c>
      <c r="M2" s="26">
        <v>33000</v>
      </c>
      <c r="N2" s="27">
        <v>0</v>
      </c>
      <c r="O2" s="26">
        <v>13</v>
      </c>
      <c r="P2" s="26">
        <v>4</v>
      </c>
      <c r="Q2" s="26">
        <v>6</v>
      </c>
      <c r="R2" s="26">
        <v>21</v>
      </c>
      <c r="S2" s="26">
        <v>22</v>
      </c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</row>
    <row r="3" spans="1:52" x14ac:dyDescent="0.25">
      <c r="A3">
        <v>450</v>
      </c>
      <c r="B3">
        <v>119931</v>
      </c>
      <c r="C3">
        <v>143455</v>
      </c>
      <c r="D3">
        <v>145</v>
      </c>
      <c r="E3" t="s">
        <v>27</v>
      </c>
      <c r="F3">
        <v>500</v>
      </c>
      <c r="G3">
        <v>9425</v>
      </c>
      <c r="H3">
        <v>6500</v>
      </c>
      <c r="J3" s="26">
        <v>13</v>
      </c>
      <c r="K3" s="26">
        <f>IF($N3=0,0,COUNTIF($N$2:$N$6,$N3))</f>
        <v>0</v>
      </c>
      <c r="L3" s="33">
        <v>145</v>
      </c>
      <c r="M3" s="26">
        <v>6500</v>
      </c>
      <c r="N3" s="28">
        <v>0</v>
      </c>
      <c r="O3" s="26">
        <v>13</v>
      </c>
      <c r="P3" s="26" t="s">
        <v>36</v>
      </c>
      <c r="Q3" s="26" t="s">
        <v>36</v>
      </c>
      <c r="R3" s="26" t="s">
        <v>36</v>
      </c>
      <c r="S3" s="26" t="s">
        <v>36</v>
      </c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</row>
    <row r="4" spans="1:52" x14ac:dyDescent="0.25">
      <c r="A4">
        <v>450</v>
      </c>
      <c r="B4">
        <v>151954</v>
      </c>
      <c r="C4">
        <v>151956</v>
      </c>
      <c r="D4">
        <v>130</v>
      </c>
      <c r="E4" t="s">
        <v>27</v>
      </c>
      <c r="F4">
        <v>500</v>
      </c>
      <c r="G4">
        <v>14741</v>
      </c>
      <c r="H4">
        <v>11339</v>
      </c>
      <c r="J4" s="26">
        <v>23</v>
      </c>
      <c r="K4" s="26">
        <f>IF($N4=0,0,COUNTIF($N$2:$N$6,$N4))</f>
        <v>0</v>
      </c>
      <c r="L4" s="33">
        <v>130</v>
      </c>
      <c r="M4" s="26">
        <v>11339</v>
      </c>
      <c r="N4" s="28">
        <v>0</v>
      </c>
      <c r="O4" s="26">
        <v>13</v>
      </c>
      <c r="P4" s="26">
        <v>4</v>
      </c>
      <c r="Q4" s="26">
        <v>6</v>
      </c>
      <c r="R4" s="26" t="s">
        <v>36</v>
      </c>
      <c r="S4" s="26" t="s">
        <v>36</v>
      </c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</row>
    <row r="5" spans="1:52" x14ac:dyDescent="0.25">
      <c r="A5">
        <v>450</v>
      </c>
      <c r="B5">
        <v>119931</v>
      </c>
      <c r="C5">
        <v>131442</v>
      </c>
      <c r="D5">
        <v>127</v>
      </c>
      <c r="E5" t="s">
        <v>27</v>
      </c>
      <c r="F5">
        <v>500</v>
      </c>
      <c r="G5">
        <v>2540</v>
      </c>
      <c r="H5">
        <v>2000</v>
      </c>
      <c r="J5" s="26">
        <v>4</v>
      </c>
      <c r="K5" s="26">
        <f>IF($N5=0,0,COUNTIF($N$2:$N$6,$N5))</f>
        <v>0</v>
      </c>
      <c r="L5" s="33">
        <v>127</v>
      </c>
      <c r="M5" s="26">
        <v>2000</v>
      </c>
      <c r="N5" s="28">
        <v>0</v>
      </c>
      <c r="O5" s="26" t="s">
        <v>36</v>
      </c>
      <c r="P5" s="26">
        <v>4</v>
      </c>
      <c r="Q5" s="26" t="s">
        <v>36</v>
      </c>
      <c r="R5" s="26" t="s">
        <v>36</v>
      </c>
      <c r="S5" s="26" t="s">
        <v>36</v>
      </c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</row>
    <row r="6" spans="1:52" x14ac:dyDescent="0.25">
      <c r="A6">
        <v>450</v>
      </c>
      <c r="B6">
        <v>119931</v>
      </c>
      <c r="C6">
        <v>129699</v>
      </c>
      <c r="D6">
        <v>122</v>
      </c>
      <c r="E6" t="s">
        <v>27</v>
      </c>
      <c r="F6">
        <v>500</v>
      </c>
      <c r="G6">
        <v>16470</v>
      </c>
      <c r="H6">
        <v>13500</v>
      </c>
      <c r="J6" s="26">
        <v>27</v>
      </c>
      <c r="K6" s="26">
        <f>IF($N6=0,0,COUNTIF($N$2:$N$6,$N6))</f>
        <v>0</v>
      </c>
      <c r="L6" s="33">
        <v>122</v>
      </c>
      <c r="M6" s="26">
        <v>13500</v>
      </c>
      <c r="N6" s="29">
        <v>0</v>
      </c>
      <c r="O6" s="26" t="s">
        <v>36</v>
      </c>
      <c r="P6" s="26" t="s">
        <v>36</v>
      </c>
      <c r="Q6" s="26">
        <v>6</v>
      </c>
      <c r="R6" s="26">
        <v>21</v>
      </c>
      <c r="S6" s="26" t="s">
        <v>36</v>
      </c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</row>
    <row r="7" spans="1:52" ht="15" customHeight="1" x14ac:dyDescent="0.25"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</row>
    <row r="8" spans="1:52" ht="15" customHeight="1" x14ac:dyDescent="0.25">
      <c r="J8" s="26"/>
      <c r="K8" s="26"/>
      <c r="L8" s="26"/>
      <c r="M8" s="26"/>
      <c r="N8" s="26">
        <f>SUM(N2:N6)</f>
        <v>0</v>
      </c>
      <c r="O8" s="26">
        <v>13</v>
      </c>
      <c r="P8" s="26">
        <v>4</v>
      </c>
      <c r="Q8" s="26">
        <v>6</v>
      </c>
      <c r="R8" s="26">
        <v>21</v>
      </c>
      <c r="S8" s="26">
        <v>22</v>
      </c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</row>
    <row r="9" spans="1:52" ht="15" customHeight="1" x14ac:dyDescent="0.25">
      <c r="J9" s="26"/>
      <c r="K9" s="26"/>
      <c r="L9" s="26"/>
      <c r="M9" s="26"/>
      <c r="N9" s="26"/>
      <c r="O9" s="26">
        <f>SUM(O8:AZ8)</f>
        <v>66</v>
      </c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</row>
    <row r="10" spans="1:52" ht="15" customHeight="1" x14ac:dyDescent="0.25"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</row>
    <row r="11" spans="1:52" ht="15" customHeight="1" x14ac:dyDescent="0.25"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</row>
    <row r="12" spans="1:52" ht="15" customHeight="1" x14ac:dyDescent="0.25"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</row>
    <row r="13" spans="1:52" ht="15" customHeight="1" x14ac:dyDescent="0.25"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</row>
    <row r="14" spans="1:52" ht="15" customHeight="1" x14ac:dyDescent="0.25"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</row>
    <row r="15" spans="1:52" ht="15" customHeight="1" x14ac:dyDescent="0.25"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</row>
    <row r="16" spans="1:52" ht="15" customHeight="1" x14ac:dyDescent="0.25"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</row>
    <row r="17" spans="10:52" ht="15" customHeight="1" x14ac:dyDescent="0.25"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</row>
    <row r="18" spans="10:52" ht="15" customHeight="1" x14ac:dyDescent="0.25"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</row>
    <row r="19" spans="10:52" ht="15" customHeight="1" x14ac:dyDescent="0.25"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</row>
    <row r="20" spans="10:52" ht="15" customHeight="1" x14ac:dyDescent="0.25"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</row>
    <row r="21" spans="10:52" ht="15" customHeight="1" x14ac:dyDescent="0.25"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</row>
    <row r="22" spans="10:52" ht="15" customHeight="1" x14ac:dyDescent="0.25"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</row>
    <row r="23" spans="10:52" ht="15" customHeight="1" x14ac:dyDescent="0.25"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</row>
    <row r="24" spans="10:52" ht="15" customHeight="1" x14ac:dyDescent="0.25"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</row>
    <row r="25" spans="10:52" ht="15" customHeight="1" x14ac:dyDescent="0.25"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</row>
    <row r="26" spans="10:52" ht="15" customHeight="1" x14ac:dyDescent="0.25"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</row>
    <row r="27" spans="10:52" ht="15" customHeight="1" x14ac:dyDescent="0.25"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</row>
    <row r="28" spans="10:52" ht="15" customHeight="1" x14ac:dyDescent="0.25"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</row>
    <row r="29" spans="10:52" ht="15" customHeight="1" x14ac:dyDescent="0.25"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</row>
    <row r="30" spans="10:52" ht="15" customHeight="1" x14ac:dyDescent="0.25"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</row>
    <row r="31" spans="10:52" ht="15" customHeight="1" x14ac:dyDescent="0.25"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</row>
    <row r="32" spans="10:52" ht="15" customHeight="1" x14ac:dyDescent="0.25"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</row>
    <row r="33" spans="10:52" ht="15" customHeight="1" x14ac:dyDescent="0.25"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</row>
    <row r="34" spans="10:52" ht="15" customHeight="1" x14ac:dyDescent="0.25"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</row>
    <row r="35" spans="10:52" ht="15" customHeight="1" x14ac:dyDescent="0.25"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</row>
    <row r="36" spans="10:52" ht="15" customHeight="1" x14ac:dyDescent="0.25"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</row>
    <row r="37" spans="10:52" ht="15" customHeight="1" x14ac:dyDescent="0.25"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</row>
    <row r="38" spans="10:52" ht="15" customHeight="1" x14ac:dyDescent="0.25"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</row>
    <row r="39" spans="10:52" ht="15" customHeight="1" x14ac:dyDescent="0.25"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</row>
    <row r="40" spans="10:52" ht="15" customHeight="1" x14ac:dyDescent="0.25"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</row>
    <row r="41" spans="10:52" ht="15" customHeight="1" x14ac:dyDescent="0.25"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</row>
    <row r="42" spans="10:52" ht="15" customHeight="1" x14ac:dyDescent="0.25"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</row>
    <row r="43" spans="10:52" ht="15" customHeight="1" x14ac:dyDescent="0.25"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</row>
    <row r="44" spans="10:52" ht="15" customHeight="1" x14ac:dyDescent="0.25"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</row>
    <row r="45" spans="10:52" ht="15" customHeight="1" x14ac:dyDescent="0.25"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</row>
    <row r="46" spans="10:52" ht="15" customHeight="1" x14ac:dyDescent="0.25"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</row>
    <row r="47" spans="10:52" ht="15" customHeight="1" x14ac:dyDescent="0.25"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</row>
    <row r="48" spans="10:52" ht="15" customHeight="1" x14ac:dyDescent="0.25"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</row>
    <row r="49" spans="10:52" ht="15" customHeight="1" x14ac:dyDescent="0.25"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</row>
    <row r="50" spans="10:52" ht="15" customHeight="1" x14ac:dyDescent="0.25"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</row>
    <row r="51" spans="10:52" ht="15" customHeight="1" x14ac:dyDescent="0.25"/>
    <row r="52" spans="10:52" ht="15" customHeight="1" x14ac:dyDescent="0.25"/>
    <row r="53" spans="10:52" ht="15" customHeight="1" x14ac:dyDescent="0.25"/>
    <row r="54" spans="10:52" ht="15" customHeight="1" x14ac:dyDescent="0.25"/>
    <row r="55" spans="10:52" ht="15" customHeight="1" x14ac:dyDescent="0.25"/>
    <row r="56" spans="10:52" ht="15" customHeight="1" x14ac:dyDescent="0.25"/>
    <row r="57" spans="10:52" ht="15" customHeight="1" x14ac:dyDescent="0.25"/>
    <row r="58" spans="10:52" ht="15" customHeight="1" x14ac:dyDescent="0.25"/>
    <row r="59" spans="10:52" ht="15" customHeight="1" x14ac:dyDescent="0.25"/>
    <row r="60" spans="10:52" ht="15" customHeight="1" x14ac:dyDescent="0.25"/>
    <row r="61" spans="10:52" ht="15" customHeight="1" x14ac:dyDescent="0.25"/>
    <row r="62" spans="10:52" ht="15" customHeight="1" x14ac:dyDescent="0.25"/>
    <row r="63" spans="10:52" ht="15" customHeight="1" x14ac:dyDescent="0.25"/>
    <row r="64" spans="10:52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</sheetData>
  <sortState ref="J3:S7">
    <sortCondition descending="1" ref="L2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8" r:id="rId4" name="cmdOK3">
          <controlPr defaultSize="0" autoLine="0" r:id="rId5">
            <anchor>
              <from>
                <xdr:col>0</xdr:col>
                <xdr:colOff>161925</xdr:colOff>
                <xdr:row>5</xdr:row>
                <xdr:rowOff>28575</xdr:rowOff>
              </from>
              <to>
                <xdr:col>0</xdr:col>
                <xdr:colOff>419100</xdr:colOff>
                <xdr:row>6</xdr:row>
                <xdr:rowOff>76200</xdr:rowOff>
              </to>
            </anchor>
          </controlPr>
        </control>
      </mc:Choice>
      <mc:Fallback>
        <control shapeId="5128" r:id="rId4" name="cmdOK3"/>
      </mc:Fallback>
    </mc:AlternateContent>
    <mc:AlternateContent xmlns:mc="http://schemas.openxmlformats.org/markup-compatibility/2006">
      <mc:Choice Requires="x14">
        <control shapeId="5126" r:id="rId6" name="cmdOK2">
          <controlPr defaultSize="0" autoLine="0" r:id="rId7">
            <anchor>
              <from>
                <xdr:col>0</xdr:col>
                <xdr:colOff>161925</xdr:colOff>
                <xdr:row>3</xdr:row>
                <xdr:rowOff>19050</xdr:rowOff>
              </from>
              <to>
                <xdr:col>0</xdr:col>
                <xdr:colOff>419100</xdr:colOff>
                <xdr:row>4</xdr:row>
                <xdr:rowOff>66675</xdr:rowOff>
              </to>
            </anchor>
          </controlPr>
        </control>
      </mc:Choice>
      <mc:Fallback>
        <control shapeId="5126" r:id="rId6" name="cmdOK2"/>
      </mc:Fallback>
    </mc:AlternateContent>
    <mc:AlternateContent xmlns:mc="http://schemas.openxmlformats.org/markup-compatibility/2006">
      <mc:Choice Requires="x14">
        <control shapeId="5122" r:id="rId8" name="cmdOK1">
          <controlPr defaultSize="0" autoLine="0" r:id="rId9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8" name="cmdOK1"/>
      </mc:Fallback>
    </mc:AlternateContent>
    <mc:AlternateContent xmlns:mc="http://schemas.openxmlformats.org/markup-compatibility/2006">
      <mc:Choice Requires="x14">
        <control shapeId="5124" r:id="rId10" name="Button 4">
          <controlPr defaultSize="0" print="0" autoFill="0" autoPict="0" macro="[0]!RassemblerParNumeroArticle">
            <anchor moveWithCells="1" sizeWithCells="1">
              <from>
                <xdr:col>0</xdr:col>
                <xdr:colOff>152400</xdr:colOff>
                <xdr:row>8</xdr:row>
                <xdr:rowOff>95250</xdr:rowOff>
              </from>
              <to>
                <xdr:col>0</xdr:col>
                <xdr:colOff>381000</xdr:colOff>
                <xdr:row>9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6" sqref="G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Séquences</vt:lpstr>
      <vt:lpstr>Résultats Regroupés</vt:lpstr>
      <vt:lpstr>Feuil1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2025-02-04T08:07:53Z</dcterms:modified>
</cp:coreProperties>
</file>