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Feuille de Sequence\"/>
    </mc:Choice>
  </mc:AlternateContent>
  <bookViews>
    <workbookView xWindow="-120" yWindow="-120" windowWidth="24240" windowHeight="13140"/>
  </bookViews>
  <sheets>
    <sheet name="Séquence" sheetId="47" r:id="rId1"/>
    <sheet name="Résultats Regroupés" sheetId="39" r:id="rId2"/>
    <sheet name="Feuil1" sheetId="48" r:id="rId3"/>
  </sheets>
  <functionGroups builtInGroupCount="18"/>
  <definedNames>
    <definedName name="_xlnm._FilterDatabase" localSheetId="1" hidden="1">'Résultats Regroupés'!#REF!</definedName>
    <definedName name="_xlnm._FilterDatabase" localSheetId="0" hidden="1">Séquence!$A$1:$M$5</definedName>
    <definedName name="CHECK">'Résultats Regroupés'!$N$13</definedName>
    <definedName name="LARG_ROL">Séquence!$U$1</definedName>
    <definedName name="LONG_ROL">Séquence!$W$1</definedName>
    <definedName name="ROL">'Résultats Regroupés'!$N$12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48" i="47" l="1"/>
  <c r="Z42" i="47"/>
  <c r="B47" i="47"/>
  <c r="B46" i="47"/>
  <c r="Z46" i="47" s="1"/>
  <c r="B45" i="47"/>
  <c r="B44" i="47"/>
  <c r="Z44" i="47" s="1"/>
  <c r="B43" i="47"/>
  <c r="Z43" i="47" s="1"/>
  <c r="B42" i="47"/>
  <c r="B41" i="47"/>
  <c r="B40" i="47"/>
  <c r="B39" i="47"/>
  <c r="Z39" i="47" s="1"/>
  <c r="B38" i="47"/>
  <c r="B37" i="47"/>
  <c r="B36" i="47"/>
  <c r="Z36" i="47" s="1"/>
  <c r="Z48" i="47" l="1"/>
  <c r="B31" i="47" l="1"/>
  <c r="Z31" i="47" s="1"/>
  <c r="B30" i="47"/>
  <c r="Z30" i="47" s="1"/>
  <c r="B29" i="47"/>
  <c r="Z29" i="47" s="1"/>
  <c r="B28" i="47"/>
  <c r="Z28" i="47" s="1"/>
  <c r="B27" i="47"/>
  <c r="Z27" i="47" s="1"/>
  <c r="B26" i="47"/>
  <c r="Z26" i="47" s="1"/>
  <c r="B25" i="47"/>
  <c r="Z25" i="47" s="1"/>
  <c r="B24" i="47"/>
  <c r="B23" i="47"/>
  <c r="B22" i="47"/>
  <c r="B21" i="47"/>
  <c r="B20" i="47"/>
  <c r="R14" i="47"/>
  <c r="Q14" i="47"/>
  <c r="P14" i="47"/>
  <c r="B12" i="47"/>
  <c r="B13" i="47"/>
  <c r="B11" i="47"/>
  <c r="B8" i="47"/>
  <c r="B3" i="47"/>
  <c r="B10" i="47"/>
  <c r="B5" i="47"/>
  <c r="B7" i="47"/>
  <c r="B4" i="47"/>
  <c r="B2" i="47"/>
  <c r="B6" i="47"/>
  <c r="B9" i="47"/>
  <c r="K3" i="39"/>
  <c r="K4" i="39"/>
  <c r="K5" i="39"/>
  <c r="K6" i="39"/>
  <c r="K7" i="39"/>
  <c r="K8" i="39"/>
  <c r="K9" i="39"/>
  <c r="K10" i="39"/>
  <c r="K2" i="39"/>
  <c r="O13" i="39"/>
  <c r="N12" i="39"/>
  <c r="Y32" i="47" l="1"/>
  <c r="Z24" i="47"/>
  <c r="Z23" i="47"/>
  <c r="Z22" i="47"/>
  <c r="Z21" i="47"/>
  <c r="Z20" i="47"/>
  <c r="Z32" i="47" l="1"/>
  <c r="U1" i="47"/>
  <c r="AA44" i="47" l="1"/>
  <c r="X44" i="47" s="1"/>
  <c r="AA42" i="47"/>
  <c r="X42" i="47" s="1"/>
  <c r="AA36" i="47"/>
  <c r="AA43" i="47"/>
  <c r="X43" i="47" s="1"/>
  <c r="AA46" i="47"/>
  <c r="X46" i="47" s="1"/>
  <c r="AA39" i="47"/>
  <c r="X39" i="47" s="1"/>
  <c r="AA20" i="47"/>
  <c r="AA24" i="47"/>
  <c r="AA28" i="47"/>
  <c r="X28" i="47" s="1"/>
  <c r="AA21" i="47"/>
  <c r="X21" i="47" s="1"/>
  <c r="AA25" i="47"/>
  <c r="X25" i="47" s="1"/>
  <c r="AA29" i="47"/>
  <c r="X29" i="47" s="1"/>
  <c r="AA22" i="47"/>
  <c r="X22" i="47" s="1"/>
  <c r="AA26" i="47"/>
  <c r="X26" i="47" s="1"/>
  <c r="AA30" i="47"/>
  <c r="X30" i="47" s="1"/>
  <c r="AA23" i="47"/>
  <c r="AA27" i="47"/>
  <c r="X27" i="47" s="1"/>
  <c r="AA31" i="47"/>
  <c r="X31" i="47" s="1"/>
  <c r="X24" i="47"/>
  <c r="X23" i="47"/>
  <c r="W1" i="47"/>
  <c r="AA48" i="47" l="1"/>
  <c r="X36" i="47"/>
  <c r="AA32" i="47"/>
  <c r="AA33" i="47" s="1"/>
  <c r="X20" i="47"/>
  <c r="X48" i="47" l="1"/>
  <c r="X49" i="47" s="1"/>
  <c r="AA49" i="47"/>
  <c r="AA50" i="47" s="1"/>
  <c r="X32" i="47"/>
  <c r="X33" i="47" s="1"/>
</calcChain>
</file>

<file path=xl/sharedStrings.xml><?xml version="1.0" encoding="utf-8"?>
<sst xmlns="http://schemas.openxmlformats.org/spreadsheetml/2006/main" count="213" uniqueCount="54">
  <si>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</si>
  <si>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</si>
  <si>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</si>
  <si>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</si>
  <si>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</si>
  <si>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</si>
  <si>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</si>
  <si>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SEQ</t>
  </si>
  <si>
    <t>SEQ 1</t>
  </si>
  <si>
    <t>Date Demandée</t>
  </si>
  <si>
    <t>Largeur</t>
  </si>
  <si>
    <t>Métrage</t>
  </si>
  <si>
    <t>#1</t>
  </si>
  <si>
    <t>#2</t>
  </si>
  <si>
    <t>#3</t>
  </si>
  <si>
    <t>#4</t>
  </si>
  <si>
    <t>#5</t>
  </si>
  <si>
    <t>#6</t>
  </si>
  <si>
    <t>#8</t>
  </si>
  <si>
    <t>#7</t>
  </si>
  <si>
    <t>#9</t>
  </si>
  <si>
    <t>#10</t>
  </si>
  <si>
    <t>STATS</t>
  </si>
  <si>
    <t>m² MAX</t>
  </si>
  <si>
    <t>m² SEQ</t>
  </si>
  <si>
    <t>R.</t>
  </si>
  <si>
    <t>Longueur</t>
  </si>
  <si>
    <t>76,0x5,0</t>
  </si>
  <si>
    <t>SEQ 2</t>
  </si>
  <si>
    <t>SEQ 3</t>
  </si>
  <si>
    <t>SEQ 4</t>
  </si>
  <si>
    <t>SEQ 5</t>
  </si>
  <si>
    <t>SEQ 6</t>
  </si>
  <si>
    <t>SEQ 7</t>
  </si>
  <si>
    <t>SEQ 8</t>
  </si>
  <si>
    <t>Perdus</t>
  </si>
  <si>
    <t>Équivalent/rouleaux</t>
  </si>
  <si>
    <t>Mettrage Demandé</t>
  </si>
  <si>
    <t>-</t>
  </si>
  <si>
    <t>97,78%</t>
  </si>
  <si>
    <t>98,89%</t>
  </si>
  <si>
    <t>100,00%</t>
  </si>
  <si>
    <t>99,78%</t>
  </si>
  <si>
    <t>91,11%</t>
  </si>
  <si>
    <t>SEQ 9</t>
  </si>
  <si>
    <t>SEQ 10</t>
  </si>
  <si>
    <t>88,89%</t>
  </si>
  <si>
    <t>SEQ 11</t>
  </si>
  <si>
    <t>22,22%</t>
  </si>
  <si>
    <t>SEQ 12</t>
  </si>
  <si>
    <t>95,12%</t>
  </si>
  <si>
    <t>4,88%</t>
  </si>
  <si>
    <t>4,78</t>
  </si>
  <si>
    <t>Artilce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</si>
</sst>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0.00\ %"/>
  </numFmts>
  <fonts count="1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FF00"/>
      <name val="Calibri"/>
      <family val="2"/>
    </font>
    <font>
      <sz val="11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19"/>
      <name val="Calibri"/>
      <family val="2"/>
      <scheme val="minor"/>
    </font>
    <font>
      <sz val="10"/>
      <color indexed="20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indexed="2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7" xfId="0" applyFill="1" applyBorder="1" applyAlignment="1">
      <alignment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0" borderId="0" xfId="0" applyAlignment="1">
      <alignment horizontal="right"/>
    </xf>
    <xf numFmtId="0" fontId="0" fillId="0" borderId="9" xfId="0" applyBorder="1" applyAlignment="1">
      <alignment horizontal="right"/>
    </xf>
    <xf numFmtId="0" fontId="0" fillId="2" borderId="7" xfId="0" applyFill="1" applyBorder="1" applyAlignment="1">
      <alignment horizontal="right" vertical="center"/>
    </xf>
    <xf numFmtId="10" fontId="0" fillId="0" borderId="8" xfId="0" applyNumberFormat="1" applyBorder="1"/>
    <xf numFmtId="10" fontId="0" fillId="3" borderId="7" xfId="0" applyNumberFormat="1" applyFill="1" applyBorder="1" applyAlignment="1">
      <alignment vertical="center"/>
    </xf>
    <xf numFmtId="10" fontId="0" fillId="0" borderId="0" xfId="0" applyNumberFormat="1"/>
    <xf numFmtId="0" fontId="0" fillId="5" borderId="0" xfId="0" applyFill="1"/>
    <xf numFmtId="0" fontId="5" fillId="0" borderId="0" xfId="0" applyFont="1"/>
    <xf numFmtId="2" fontId="0" fillId="0" borderId="0" xfId="0" applyNumberFormat="1"/>
    <xf numFmtId="164" fontId="0" fillId="3" borderId="7" xfId="0" applyNumberFormat="1" applyFill="1" applyBorder="1" applyAlignment="1">
      <alignment vertical="center"/>
    </xf>
    <xf numFmtId="164" fontId="0" fillId="0" borderId="0" xfId="0" applyNumberFormat="1"/>
    <xf numFmtId="164" fontId="0" fillId="0" borderId="8" xfId="0" applyNumberFormat="1" applyBorder="1"/>
    <xf numFmtId="0" fontId="0" fillId="0" borderId="0" xfId="0" applyBorder="1"/>
    <xf numFmtId="0" fontId="0" fillId="0" borderId="0" xfId="0" applyBorder="1" applyAlignment="1">
      <alignment horizontal="right"/>
    </xf>
    <xf numFmtId="0" fontId="5" fillId="0" borderId="4" xfId="0" applyFont="1" applyBorder="1"/>
    <xf numFmtId="0" fontId="5" fillId="0" borderId="5" xfId="0" applyFont="1" applyBorder="1"/>
    <xf numFmtId="0" fontId="5" fillId="0" borderId="6" xfId="0" applyFont="1" applyBorder="1"/>
    <xf numFmtId="0" fontId="6" fillId="0" borderId="0" xfId="0" applyFont="1"/>
    <xf numFmtId="0" fontId="7" fillId="0" borderId="0" xfId="0" applyFont="1"/>
    <xf numFmtId="0" fontId="0" fillId="3" borderId="0" xfId="0" applyFill="1" applyBorder="1"/>
    <xf numFmtId="0" fontId="0" fillId="6" borderId="0" xfId="0" applyFill="1" applyBorder="1"/>
    <xf numFmtId="0" fontId="0" fillId="7" borderId="0" xfId="0" applyFill="1" applyBorder="1"/>
    <xf numFmtId="0" fontId="0" fillId="8" borderId="0" xfId="0" applyFill="1" applyBorder="1"/>
    <xf numFmtId="0" fontId="8" fillId="0" borderId="0" xfId="0" applyFont="1"/>
    <xf numFmtId="0" fontId="4" fillId="0" borderId="0" xfId="0" applyFont="1"/>
    <xf numFmtId="0" fontId="9" fillId="0" borderId="0" xfId="0" applyFont="1"/>
    <xf numFmtId="0" fontId="10" fillId="0" borderId="0" xfId="0" applyFont="1"/>
    <xf numFmtId="0" fontId="0" fillId="6" borderId="0" xfId="0" applyFill="1"/>
    <xf numFmtId="0" fontId="0" fillId="3" borderId="0" xfId="0" applyFill="1"/>
    <xf numFmtId="0" fontId="0" fillId="7" borderId="0" xfId="0" applyFill="1"/>
    <xf numFmtId="0" fontId="0" fillId="9" borderId="0" xfId="0" applyFill="1" applyBorder="1"/>
    <xf numFmtId="0" fontId="0" fillId="9" borderId="0" xfId="0" applyFill="1"/>
    <xf numFmtId="0" fontId="0" fillId="10" borderId="0" xfId="0" applyFill="1" applyBorder="1"/>
    <xf numFmtId="0" fontId="0" fillId="10" borderId="0" xfId="0" applyFill="1"/>
    <xf numFmtId="0" fontId="0" fillId="11" borderId="0" xfId="0" applyFill="1"/>
    <xf numFmtId="0" fontId="0" fillId="11" borderId="0" xfId="0" applyFill="1" applyBorder="1"/>
    <xf numFmtId="0" fontId="0" fillId="8" borderId="0" xfId="0" applyFill="1"/>
    <xf numFmtId="0" fontId="0" fillId="5" borderId="0" xfId="0" applyFill="1" applyBorder="1"/>
    <xf numFmtId="0" fontId="0" fillId="5" borderId="11" xfId="0" applyFill="1" applyBorder="1"/>
    <xf numFmtId="0" fontId="0" fillId="12" borderId="0" xfId="0" applyFill="1" applyBorder="1"/>
    <xf numFmtId="0" fontId="0" fillId="12" borderId="0" xfId="0" applyFill="1"/>
    <xf numFmtId="0" fontId="0" fillId="13" borderId="5" xfId="0" applyFill="1" applyBorder="1"/>
    <xf numFmtId="0" fontId="0" fillId="13" borderId="6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66675</xdr:rowOff>
        </xdr:from>
        <xdr:to>
          <xdr:col>0</xdr:col>
          <xdr:colOff>419100</xdr:colOff>
          <xdr:row>2</xdr:row>
          <xdr:rowOff>114300</xdr:rowOff>
        </xdr:to>
        <xdr:sp macro="" textlink="">
          <xdr:nvSpPr>
            <xdr:cNvPr id="5122" name="cmdOK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3</xdr:row>
          <xdr:rowOff>38100</xdr:rowOff>
        </xdr:from>
        <xdr:to>
          <xdr:col>0</xdr:col>
          <xdr:colOff>409575</xdr:colOff>
          <xdr:row>4</xdr:row>
          <xdr:rowOff>76200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1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FF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50"/>
  <sheetViews>
    <sheetView tabSelected="1" workbookViewId="0">
      <selection activeCell="S16" sqref="S16"/>
    </sheetView>
  </sheetViews>
  <sheetFormatPr baseColWidth="10" defaultRowHeight="15" x14ac:dyDescent="0.25"/>
  <cols>
    <col min="1" max="1" width="8.140625" customWidth="1"/>
    <col min="2" max="3" width="9.28515625" customWidth="1"/>
    <col min="4" max="13" width="6.140625" customWidth="1"/>
    <col min="15" max="15" width="8.7109375" style="25" customWidth="1"/>
    <col min="16" max="16" width="5.140625" customWidth="1"/>
    <col min="17" max="18" width="9.85546875" customWidth="1"/>
    <col min="19" max="19" width="8.7109375" customWidth="1"/>
    <col min="20" max="20" width="10.42578125" customWidth="1"/>
    <col min="21" max="21" width="7.5703125" customWidth="1"/>
    <col min="22" max="22" width="10.42578125" customWidth="1"/>
    <col min="23" max="23" width="7.5703125" customWidth="1"/>
  </cols>
  <sheetData>
    <row r="1" spans="1:27" ht="21" customHeight="1" x14ac:dyDescent="0.25">
      <c r="A1" s="1" t="s">
        <v>7</v>
      </c>
      <c r="B1" s="2" t="s">
        <v>10</v>
      </c>
      <c r="C1" s="2" t="s">
        <v>11</v>
      </c>
      <c r="D1" s="2" t="s">
        <v>12</v>
      </c>
      <c r="E1" s="2" t="s">
        <v>13</v>
      </c>
      <c r="F1" s="2" t="s">
        <v>14</v>
      </c>
      <c r="G1" s="2" t="s">
        <v>15</v>
      </c>
      <c r="H1" s="2" t="s">
        <v>16</v>
      </c>
      <c r="I1" s="2" t="s">
        <v>17</v>
      </c>
      <c r="J1" s="2" t="s">
        <v>19</v>
      </c>
      <c r="K1" s="2" t="s">
        <v>18</v>
      </c>
      <c r="L1" s="2" t="s">
        <v>20</v>
      </c>
      <c r="M1" s="3" t="s">
        <v>21</v>
      </c>
      <c r="O1" s="24" t="s">
        <v>22</v>
      </c>
      <c r="P1" s="5" t="s">
        <v>25</v>
      </c>
      <c r="Q1" s="5" t="s">
        <v>24</v>
      </c>
      <c r="R1" s="5" t="s">
        <v>23</v>
      </c>
      <c r="T1" s="5" t="s">
        <v>10</v>
      </c>
      <c r="U1" s="6">
        <f>'Résultats Regroupés'!A2/100</f>
        <v>4.5</v>
      </c>
      <c r="V1" s="5" t="s">
        <v>26</v>
      </c>
      <c r="W1" s="6">
        <f>'Résultats Regroupés'!F2</f>
        <v>500</v>
      </c>
      <c r="Y1" t="s">
        <v>53</v>
      </c>
      <c r="Z1" t="s">
        <v>10</v>
      </c>
      <c r="AA1" t="s">
        <v>26</v>
      </c>
    </row>
    <row r="2" spans="1:27" x14ac:dyDescent="0.25">
      <c r="A2" s="7" t="s">
        <v>29</v>
      </c>
      <c r="B2" s="27">
        <f>SUM(D2:M2)</f>
        <v>450</v>
      </c>
      <c r="C2" s="12">
        <v>4000</v>
      </c>
      <c r="D2" s="35">
        <v>120</v>
      </c>
      <c r="E2" s="35">
        <v>120</v>
      </c>
      <c r="F2" s="35">
        <v>120</v>
      </c>
      <c r="G2" s="50">
        <v>90</v>
      </c>
      <c r="H2" s="27"/>
      <c r="I2" s="27"/>
      <c r="J2" s="27"/>
      <c r="K2" s="27"/>
      <c r="L2" s="27"/>
      <c r="M2" s="8"/>
      <c r="O2" s="26" t="s">
        <v>39</v>
      </c>
      <c r="P2" s="28">
        <v>21</v>
      </c>
      <c r="Q2" s="28">
        <v>46200</v>
      </c>
      <c r="R2" s="16">
        <v>47250</v>
      </c>
      <c r="Y2">
        <v>117047</v>
      </c>
      <c r="Z2">
        <v>160</v>
      </c>
      <c r="AA2" s="44">
        <v>21500</v>
      </c>
    </row>
    <row r="3" spans="1:27" x14ac:dyDescent="0.25">
      <c r="A3" s="7" t="s">
        <v>34</v>
      </c>
      <c r="B3" s="27">
        <f>SUM(D3:M3)</f>
        <v>450</v>
      </c>
      <c r="C3" s="13">
        <v>500</v>
      </c>
      <c r="D3" s="37">
        <v>105</v>
      </c>
      <c r="E3" s="52">
        <v>100</v>
      </c>
      <c r="F3" s="52">
        <v>100</v>
      </c>
      <c r="G3" s="52">
        <v>100</v>
      </c>
      <c r="H3" s="45">
        <v>45</v>
      </c>
      <c r="I3" s="27"/>
      <c r="J3" s="27"/>
      <c r="K3" s="27"/>
      <c r="L3" s="27"/>
      <c r="M3" s="8"/>
      <c r="O3" s="26" t="s">
        <v>40</v>
      </c>
      <c r="P3" s="28">
        <v>1</v>
      </c>
      <c r="Q3" s="28">
        <v>2225</v>
      </c>
      <c r="R3" s="16">
        <v>2250</v>
      </c>
      <c r="Y3">
        <v>131110</v>
      </c>
      <c r="Z3">
        <v>120</v>
      </c>
      <c r="AA3" s="42">
        <v>26000</v>
      </c>
    </row>
    <row r="4" spans="1:27" x14ac:dyDescent="0.25">
      <c r="A4" s="7" t="s">
        <v>30</v>
      </c>
      <c r="B4" s="27">
        <f>SUM(D4:M4)</f>
        <v>449</v>
      </c>
      <c r="C4" s="13">
        <v>500</v>
      </c>
      <c r="D4" s="35">
        <v>120</v>
      </c>
      <c r="E4" s="35">
        <v>120</v>
      </c>
      <c r="F4" s="35">
        <v>120</v>
      </c>
      <c r="G4" s="47">
        <v>89</v>
      </c>
      <c r="H4" s="27"/>
      <c r="I4" s="27"/>
      <c r="J4" s="27"/>
      <c r="K4" s="27"/>
      <c r="L4" s="27"/>
      <c r="M4" s="8"/>
      <c r="O4" s="26" t="s">
        <v>41</v>
      </c>
      <c r="P4" s="28">
        <v>8</v>
      </c>
      <c r="Q4" s="28">
        <v>18000</v>
      </c>
      <c r="R4" s="16">
        <v>18000</v>
      </c>
      <c r="Y4">
        <v>151968</v>
      </c>
      <c r="Z4">
        <v>120</v>
      </c>
      <c r="AA4" s="43">
        <v>6000</v>
      </c>
    </row>
    <row r="5" spans="1:27" x14ac:dyDescent="0.25">
      <c r="A5" s="7" t="s">
        <v>32</v>
      </c>
      <c r="B5" s="27">
        <f>SUM(D5:M5)</f>
        <v>449</v>
      </c>
      <c r="C5" s="13">
        <v>2000</v>
      </c>
      <c r="D5" s="34">
        <v>120</v>
      </c>
      <c r="E5" s="34">
        <v>120</v>
      </c>
      <c r="F5" s="34">
        <v>120</v>
      </c>
      <c r="G5" s="47">
        <v>89</v>
      </c>
      <c r="H5" s="27"/>
      <c r="I5" s="27"/>
      <c r="J5" s="27"/>
      <c r="K5" s="27"/>
      <c r="L5" s="27"/>
      <c r="M5" s="8"/>
      <c r="O5" s="26" t="s">
        <v>42</v>
      </c>
      <c r="P5" s="28">
        <v>1</v>
      </c>
      <c r="Q5" s="28">
        <v>2245</v>
      </c>
      <c r="R5" s="16">
        <v>2250</v>
      </c>
      <c r="Y5">
        <v>126015</v>
      </c>
      <c r="Z5">
        <v>105</v>
      </c>
      <c r="AA5" s="51">
        <v>4000</v>
      </c>
    </row>
    <row r="6" spans="1:27" x14ac:dyDescent="0.25">
      <c r="A6" s="7" t="s">
        <v>28</v>
      </c>
      <c r="B6" s="27">
        <f>SUM(D6:M6)</f>
        <v>445</v>
      </c>
      <c r="C6" s="13">
        <v>500</v>
      </c>
      <c r="D6" s="36">
        <v>160</v>
      </c>
      <c r="E6" s="35">
        <v>120</v>
      </c>
      <c r="F6" s="35">
        <v>120</v>
      </c>
      <c r="G6" s="45">
        <v>45</v>
      </c>
      <c r="H6" s="27"/>
      <c r="I6" s="27"/>
      <c r="J6" s="27"/>
      <c r="K6" s="27"/>
      <c r="L6" s="27"/>
      <c r="M6" s="8"/>
      <c r="O6" s="26" t="s">
        <v>40</v>
      </c>
      <c r="P6" s="28">
        <v>1</v>
      </c>
      <c r="Q6" s="28">
        <v>2225</v>
      </c>
      <c r="R6" s="16">
        <v>2250</v>
      </c>
      <c r="Y6">
        <v>114170</v>
      </c>
      <c r="Z6">
        <v>100</v>
      </c>
      <c r="AA6" s="21">
        <v>71500</v>
      </c>
    </row>
    <row r="7" spans="1:27" x14ac:dyDescent="0.25">
      <c r="A7" s="7" t="s">
        <v>31</v>
      </c>
      <c r="B7" s="27">
        <f>SUM(D7:M7)</f>
        <v>445</v>
      </c>
      <c r="C7" s="13">
        <v>500</v>
      </c>
      <c r="D7" s="35">
        <v>120</v>
      </c>
      <c r="E7" s="35">
        <v>120</v>
      </c>
      <c r="F7" s="37">
        <v>105</v>
      </c>
      <c r="G7" s="52">
        <v>100</v>
      </c>
      <c r="H7" s="27"/>
      <c r="I7" s="27"/>
      <c r="J7" s="27"/>
      <c r="K7" s="27"/>
      <c r="L7" s="27"/>
      <c r="M7" s="8"/>
      <c r="O7" s="26" t="s">
        <v>42</v>
      </c>
      <c r="P7" s="28">
        <v>4</v>
      </c>
      <c r="Q7" s="28">
        <v>8980</v>
      </c>
      <c r="R7" s="16">
        <v>9000</v>
      </c>
      <c r="Y7">
        <v>151967</v>
      </c>
      <c r="Z7">
        <v>100</v>
      </c>
      <c r="AA7" s="55">
        <v>48000</v>
      </c>
    </row>
    <row r="8" spans="1:27" x14ac:dyDescent="0.25">
      <c r="A8" s="7" t="s">
        <v>44</v>
      </c>
      <c r="B8" s="27">
        <f>SUM(D8:M8)</f>
        <v>445</v>
      </c>
      <c r="C8" s="13">
        <v>15500</v>
      </c>
      <c r="D8" s="52">
        <v>100</v>
      </c>
      <c r="E8" s="52">
        <v>100</v>
      </c>
      <c r="F8" s="52">
        <v>100</v>
      </c>
      <c r="G8" s="52">
        <v>100</v>
      </c>
      <c r="H8" s="45">
        <v>45</v>
      </c>
      <c r="I8" s="27"/>
      <c r="J8" s="27"/>
      <c r="K8" s="27"/>
      <c r="L8" s="27"/>
      <c r="M8" s="8"/>
      <c r="O8" s="26" t="s">
        <v>43</v>
      </c>
      <c r="P8" s="28">
        <v>3</v>
      </c>
      <c r="Q8" s="28">
        <v>6150</v>
      </c>
      <c r="R8" s="16">
        <v>6750</v>
      </c>
      <c r="Y8">
        <v>152720</v>
      </c>
      <c r="Z8">
        <v>90</v>
      </c>
      <c r="AA8" s="49">
        <v>4000</v>
      </c>
    </row>
    <row r="9" spans="1:27" x14ac:dyDescent="0.25">
      <c r="A9" s="7" t="s">
        <v>8</v>
      </c>
      <c r="B9" s="27">
        <f>SUM(D9:M9)</f>
        <v>440</v>
      </c>
      <c r="C9" s="13">
        <v>10500</v>
      </c>
      <c r="D9" s="36">
        <v>160</v>
      </c>
      <c r="E9" s="36">
        <v>160</v>
      </c>
      <c r="F9" s="35">
        <v>120</v>
      </c>
      <c r="G9" s="27"/>
      <c r="H9" s="27"/>
      <c r="I9" s="27"/>
      <c r="J9" s="27"/>
      <c r="K9" s="27"/>
      <c r="L9" s="27"/>
      <c r="M9" s="8"/>
      <c r="O9" s="26" t="s">
        <v>41</v>
      </c>
      <c r="P9" s="28">
        <v>1</v>
      </c>
      <c r="Q9" s="28">
        <v>2250</v>
      </c>
      <c r="R9" s="16">
        <v>2250</v>
      </c>
      <c r="Y9">
        <v>152901</v>
      </c>
      <c r="Z9">
        <v>89</v>
      </c>
      <c r="AA9" s="48">
        <v>2500</v>
      </c>
    </row>
    <row r="10" spans="1:27" x14ac:dyDescent="0.25">
      <c r="A10" s="7" t="s">
        <v>33</v>
      </c>
      <c r="B10" s="27">
        <f>SUM(D10:M10)</f>
        <v>410</v>
      </c>
      <c r="C10" s="13">
        <v>1500</v>
      </c>
      <c r="D10" s="37">
        <v>105</v>
      </c>
      <c r="E10" s="37">
        <v>105</v>
      </c>
      <c r="F10" s="52">
        <v>100</v>
      </c>
      <c r="G10" s="52">
        <v>100</v>
      </c>
      <c r="H10" s="27"/>
      <c r="I10" s="27"/>
      <c r="J10" s="27"/>
      <c r="K10" s="27"/>
      <c r="L10" s="27"/>
      <c r="M10" s="8"/>
      <c r="O10" s="26" t="s">
        <v>40</v>
      </c>
      <c r="P10" s="28">
        <v>31</v>
      </c>
      <c r="Q10" s="28">
        <v>68975</v>
      </c>
      <c r="R10" s="16">
        <v>69750</v>
      </c>
      <c r="Y10">
        <v>151966</v>
      </c>
      <c r="Z10">
        <v>45</v>
      </c>
      <c r="AA10" s="46">
        <v>16125</v>
      </c>
    </row>
    <row r="11" spans="1:27" x14ac:dyDescent="0.25">
      <c r="A11" s="7" t="s">
        <v>45</v>
      </c>
      <c r="B11" s="27">
        <f>SUM(D11:M11)</f>
        <v>400</v>
      </c>
      <c r="C11" s="13">
        <v>1000</v>
      </c>
      <c r="D11" s="52">
        <v>100</v>
      </c>
      <c r="E11" s="52">
        <v>100</v>
      </c>
      <c r="F11" s="52">
        <v>100</v>
      </c>
      <c r="G11" s="52">
        <v>100</v>
      </c>
      <c r="H11" s="27"/>
      <c r="I11" s="27"/>
      <c r="J11" s="27"/>
      <c r="K11" s="27"/>
      <c r="L11" s="27"/>
      <c r="M11" s="8"/>
      <c r="O11" s="26" t="s">
        <v>46</v>
      </c>
      <c r="P11" s="28">
        <v>2</v>
      </c>
      <c r="Q11" s="28">
        <v>4000</v>
      </c>
      <c r="R11" s="16">
        <v>4500</v>
      </c>
    </row>
    <row r="12" spans="1:27" x14ac:dyDescent="0.25">
      <c r="A12" s="7" t="s">
        <v>49</v>
      </c>
      <c r="B12" s="27">
        <f>SUM(D12:M12)</f>
        <v>400</v>
      </c>
      <c r="C12" s="13">
        <v>12000</v>
      </c>
      <c r="D12" s="54">
        <v>100</v>
      </c>
      <c r="E12" s="54">
        <v>100</v>
      </c>
      <c r="F12" s="54">
        <v>100</v>
      </c>
      <c r="G12" s="54">
        <v>100</v>
      </c>
      <c r="H12" s="27"/>
      <c r="I12" s="27"/>
      <c r="J12" s="27"/>
      <c r="K12" s="27"/>
      <c r="L12" s="27"/>
      <c r="M12" s="8"/>
      <c r="O12" s="26" t="s">
        <v>48</v>
      </c>
      <c r="P12" s="28">
        <v>1</v>
      </c>
      <c r="Q12" s="28">
        <v>500</v>
      </c>
      <c r="R12" s="16">
        <v>2250</v>
      </c>
    </row>
    <row r="13" spans="1:27" x14ac:dyDescent="0.25">
      <c r="A13" s="9" t="s">
        <v>47</v>
      </c>
      <c r="B13" s="10">
        <f>SUM(D13:M13)</f>
        <v>100</v>
      </c>
      <c r="C13" s="14">
        <v>500</v>
      </c>
      <c r="D13" s="53">
        <v>100</v>
      </c>
      <c r="E13" s="10"/>
      <c r="F13" s="10"/>
      <c r="G13" s="10"/>
      <c r="H13" s="10"/>
      <c r="I13" s="10"/>
      <c r="J13" s="10"/>
      <c r="K13" s="10"/>
      <c r="L13" s="10"/>
      <c r="M13" s="11"/>
      <c r="O13" s="26" t="s">
        <v>46</v>
      </c>
      <c r="P13" s="28">
        <v>24</v>
      </c>
      <c r="Q13" s="28">
        <v>48000</v>
      </c>
      <c r="R13" s="16">
        <v>54000</v>
      </c>
    </row>
    <row r="14" spans="1:27" x14ac:dyDescent="0.25">
      <c r="O14" s="24" t="s">
        <v>50</v>
      </c>
      <c r="P14" s="17">
        <f>SUM(P2:P13)</f>
        <v>98</v>
      </c>
      <c r="Q14" s="17">
        <f>SUM(Q2:Q13)</f>
        <v>209750</v>
      </c>
      <c r="R14" s="17">
        <f>SUM(R2:R13)</f>
        <v>220500</v>
      </c>
    </row>
    <row r="15" spans="1:27" x14ac:dyDescent="0.25">
      <c r="O15" s="25" t="s">
        <v>51</v>
      </c>
      <c r="P15" s="15"/>
      <c r="Q15" s="15" t="s">
        <v>35</v>
      </c>
      <c r="R15" s="15">
        <v>10750</v>
      </c>
    </row>
    <row r="16" spans="1:27" x14ac:dyDescent="0.25">
      <c r="P16" s="15"/>
      <c r="Q16" s="15" t="s">
        <v>36</v>
      </c>
      <c r="R16" s="15" t="s">
        <v>52</v>
      </c>
    </row>
    <row r="19" spans="1:27" ht="15.75" x14ac:dyDescent="0.25">
      <c r="A19" s="1" t="s">
        <v>7</v>
      </c>
      <c r="B19" s="2" t="s">
        <v>10</v>
      </c>
      <c r="C19" s="2" t="s">
        <v>11</v>
      </c>
      <c r="D19" s="2" t="s">
        <v>12</v>
      </c>
      <c r="E19" s="2" t="s">
        <v>13</v>
      </c>
      <c r="F19" s="2" t="s">
        <v>14</v>
      </c>
      <c r="G19" s="2" t="s">
        <v>15</v>
      </c>
      <c r="H19" s="2" t="s">
        <v>16</v>
      </c>
      <c r="I19" s="2" t="s">
        <v>17</v>
      </c>
      <c r="J19" s="2" t="s">
        <v>19</v>
      </c>
      <c r="K19" s="2" t="s">
        <v>18</v>
      </c>
      <c r="L19" s="2" t="s">
        <v>20</v>
      </c>
      <c r="M19" s="3" t="s">
        <v>21</v>
      </c>
      <c r="X19" s="4" t="s">
        <v>22</v>
      </c>
      <c r="Y19" s="5" t="s">
        <v>25</v>
      </c>
      <c r="Z19" s="5" t="s">
        <v>24</v>
      </c>
      <c r="AA19" s="5" t="s">
        <v>23</v>
      </c>
    </row>
    <row r="20" spans="1:27" x14ac:dyDescent="0.25">
      <c r="A20" s="7" t="s">
        <v>8</v>
      </c>
      <c r="B20" s="27">
        <f>SUM(D20:M20)</f>
        <v>450</v>
      </c>
      <c r="C20" s="12">
        <v>4000</v>
      </c>
      <c r="D20" s="35">
        <v>120</v>
      </c>
      <c r="E20" s="35">
        <v>120</v>
      </c>
      <c r="F20" s="35">
        <v>120</v>
      </c>
      <c r="G20" s="50">
        <v>90</v>
      </c>
      <c r="H20" s="27"/>
      <c r="I20" s="27"/>
      <c r="J20" s="27"/>
      <c r="K20" s="27"/>
      <c r="L20" s="27"/>
      <c r="M20" s="8"/>
      <c r="X20" s="18">
        <f>Z20/AA20</f>
        <v>1</v>
      </c>
      <c r="Y20" s="15"/>
      <c r="Z20" s="15">
        <f>C20*B20/100</f>
        <v>18000</v>
      </c>
      <c r="AA20" s="16">
        <f t="shared" ref="AA20:AA24" si="0">C20*LARG_ROL</f>
        <v>18000</v>
      </c>
    </row>
    <row r="21" spans="1:27" x14ac:dyDescent="0.25">
      <c r="A21" s="7" t="s">
        <v>28</v>
      </c>
      <c r="B21" s="27">
        <f>SUM(D21:M21)</f>
        <v>450</v>
      </c>
      <c r="C21" s="56">
        <v>500</v>
      </c>
      <c r="D21" s="37">
        <v>105</v>
      </c>
      <c r="E21" s="52">
        <v>100</v>
      </c>
      <c r="F21" s="52">
        <v>100</v>
      </c>
      <c r="G21" s="52">
        <v>100</v>
      </c>
      <c r="H21" s="45">
        <v>45</v>
      </c>
      <c r="I21" s="27"/>
      <c r="J21" s="27"/>
      <c r="K21" s="27"/>
      <c r="L21" s="27"/>
      <c r="M21" s="8"/>
      <c r="X21" s="18">
        <f>Z21/AA21</f>
        <v>1</v>
      </c>
      <c r="Y21" s="15"/>
      <c r="Z21" s="15">
        <f t="shared" ref="Z21:Z24" si="1">C21*B21/100</f>
        <v>2250</v>
      </c>
      <c r="AA21" s="16">
        <f t="shared" si="0"/>
        <v>2250</v>
      </c>
    </row>
    <row r="22" spans="1:27" x14ac:dyDescent="0.25">
      <c r="A22" s="7" t="s">
        <v>29</v>
      </c>
      <c r="B22" s="27">
        <f>SUM(D22:M22)</f>
        <v>449</v>
      </c>
      <c r="C22" s="56">
        <v>500</v>
      </c>
      <c r="D22" s="35">
        <v>120</v>
      </c>
      <c r="E22" s="35">
        <v>120</v>
      </c>
      <c r="F22" s="35">
        <v>120</v>
      </c>
      <c r="G22" s="47">
        <v>89</v>
      </c>
      <c r="H22" s="27"/>
      <c r="I22" s="27"/>
      <c r="J22" s="27"/>
      <c r="K22" s="27"/>
      <c r="L22" s="27"/>
      <c r="M22" s="8"/>
      <c r="X22" s="18">
        <f>Z22/AA22</f>
        <v>0.99777777777777776</v>
      </c>
      <c r="Y22" s="15"/>
      <c r="Z22" s="15">
        <f t="shared" si="1"/>
        <v>2245</v>
      </c>
      <c r="AA22" s="16">
        <f t="shared" si="0"/>
        <v>2250</v>
      </c>
    </row>
    <row r="23" spans="1:27" x14ac:dyDescent="0.25">
      <c r="A23" s="7" t="s">
        <v>30</v>
      </c>
      <c r="B23" s="27">
        <f>SUM(D23:M23)</f>
        <v>449</v>
      </c>
      <c r="C23" s="13">
        <v>2000</v>
      </c>
      <c r="D23" s="34">
        <v>120</v>
      </c>
      <c r="E23" s="34">
        <v>120</v>
      </c>
      <c r="F23" s="34">
        <v>120</v>
      </c>
      <c r="G23" s="47">
        <v>89</v>
      </c>
      <c r="H23" s="27"/>
      <c r="I23" s="27"/>
      <c r="J23" s="27"/>
      <c r="K23" s="27"/>
      <c r="L23" s="27"/>
      <c r="M23" s="8"/>
      <c r="X23" s="18">
        <f>Z23/AA23</f>
        <v>0.99777777777777776</v>
      </c>
      <c r="Y23" s="15"/>
      <c r="Z23" s="15">
        <f t="shared" si="1"/>
        <v>8980</v>
      </c>
      <c r="AA23" s="16">
        <f t="shared" si="0"/>
        <v>9000</v>
      </c>
    </row>
    <row r="24" spans="1:27" x14ac:dyDescent="0.25">
      <c r="A24" s="7" t="s">
        <v>31</v>
      </c>
      <c r="B24" s="27">
        <f>SUM(D24:M24)</f>
        <v>445</v>
      </c>
      <c r="C24" s="56">
        <v>500</v>
      </c>
      <c r="D24" s="36">
        <v>160</v>
      </c>
      <c r="E24" s="35">
        <v>120</v>
      </c>
      <c r="F24" s="35">
        <v>120</v>
      </c>
      <c r="G24" s="45">
        <v>45</v>
      </c>
      <c r="H24" s="27"/>
      <c r="I24" s="27"/>
      <c r="J24" s="27"/>
      <c r="K24" s="27"/>
      <c r="L24" s="27"/>
      <c r="M24" s="8"/>
      <c r="X24" s="18">
        <f>Z24/AA24</f>
        <v>0.98888888888888893</v>
      </c>
      <c r="Y24" s="15"/>
      <c r="Z24" s="15">
        <f t="shared" si="1"/>
        <v>2225</v>
      </c>
      <c r="AA24" s="16">
        <f t="shared" si="0"/>
        <v>2250</v>
      </c>
    </row>
    <row r="25" spans="1:27" x14ac:dyDescent="0.25">
      <c r="A25" s="7" t="s">
        <v>32</v>
      </c>
      <c r="B25" s="27">
        <f>SUM(D25:M25)</f>
        <v>445</v>
      </c>
      <c r="C25" s="56">
        <v>500</v>
      </c>
      <c r="D25" s="35">
        <v>120</v>
      </c>
      <c r="E25" s="35">
        <v>120</v>
      </c>
      <c r="F25" s="37">
        <v>105</v>
      </c>
      <c r="G25" s="52">
        <v>100</v>
      </c>
      <c r="H25" s="27"/>
      <c r="I25" s="27"/>
      <c r="J25" s="27"/>
      <c r="K25" s="27"/>
      <c r="L25" s="27"/>
      <c r="M25" s="8"/>
      <c r="X25" s="18">
        <f>Z25/AA25</f>
        <v>0.98888888888888893</v>
      </c>
      <c r="Y25" s="15"/>
      <c r="Z25" s="15">
        <f t="shared" ref="Z25:Z31" si="2">C25*B25/100</f>
        <v>2225</v>
      </c>
      <c r="AA25" s="16">
        <f t="shared" ref="AA25:AA31" si="3">C25*LARG_ROL</f>
        <v>2250</v>
      </c>
    </row>
    <row r="26" spans="1:27" x14ac:dyDescent="0.25">
      <c r="A26" s="7" t="s">
        <v>33</v>
      </c>
      <c r="B26" s="27">
        <f>SUM(D26:M26)</f>
        <v>445</v>
      </c>
      <c r="C26" s="13">
        <v>15500</v>
      </c>
      <c r="D26" s="52">
        <v>100</v>
      </c>
      <c r="E26" s="52">
        <v>100</v>
      </c>
      <c r="F26" s="52">
        <v>100</v>
      </c>
      <c r="G26" s="52">
        <v>100</v>
      </c>
      <c r="H26" s="45">
        <v>45</v>
      </c>
      <c r="I26" s="27"/>
      <c r="J26" s="27"/>
      <c r="K26" s="27"/>
      <c r="L26" s="27"/>
      <c r="M26" s="8"/>
      <c r="X26" s="18">
        <f>Z26/AA26</f>
        <v>0.98888888888888893</v>
      </c>
      <c r="Y26" s="15"/>
      <c r="Z26" s="15">
        <f t="shared" si="2"/>
        <v>68975</v>
      </c>
      <c r="AA26" s="16">
        <f t="shared" si="3"/>
        <v>69750</v>
      </c>
    </row>
    <row r="27" spans="1:27" x14ac:dyDescent="0.25">
      <c r="A27" s="7" t="s">
        <v>34</v>
      </c>
      <c r="B27" s="27">
        <f>SUM(D27:M27)</f>
        <v>440</v>
      </c>
      <c r="C27" s="13">
        <v>10500</v>
      </c>
      <c r="D27" s="36">
        <v>160</v>
      </c>
      <c r="E27" s="36">
        <v>160</v>
      </c>
      <c r="F27" s="35">
        <v>120</v>
      </c>
      <c r="G27" s="27"/>
      <c r="H27" s="27"/>
      <c r="I27" s="27"/>
      <c r="J27" s="27"/>
      <c r="K27" s="27"/>
      <c r="L27" s="27"/>
      <c r="M27" s="8"/>
      <c r="X27" s="18">
        <f>Z27/AA27</f>
        <v>0.97777777777777775</v>
      </c>
      <c r="Y27" s="15"/>
      <c r="Z27" s="15">
        <f t="shared" si="2"/>
        <v>46200</v>
      </c>
      <c r="AA27" s="16">
        <f t="shared" si="3"/>
        <v>47250</v>
      </c>
    </row>
    <row r="28" spans="1:27" x14ac:dyDescent="0.25">
      <c r="A28" s="7" t="s">
        <v>44</v>
      </c>
      <c r="B28" s="27">
        <f>SUM(D28:M28)</f>
        <v>410</v>
      </c>
      <c r="C28" s="13">
        <v>1500</v>
      </c>
      <c r="D28" s="37">
        <v>105</v>
      </c>
      <c r="E28" s="37">
        <v>105</v>
      </c>
      <c r="F28" s="52">
        <v>100</v>
      </c>
      <c r="G28" s="52">
        <v>100</v>
      </c>
      <c r="H28" s="27"/>
      <c r="I28" s="27"/>
      <c r="J28" s="27"/>
      <c r="K28" s="27"/>
      <c r="L28" s="27"/>
      <c r="M28" s="8"/>
      <c r="X28" s="18">
        <f>Z28/AA28</f>
        <v>0.91111111111111109</v>
      </c>
      <c r="Y28" s="15"/>
      <c r="Z28" s="15">
        <f t="shared" si="2"/>
        <v>6150</v>
      </c>
      <c r="AA28" s="16">
        <f t="shared" si="3"/>
        <v>6750</v>
      </c>
    </row>
    <row r="29" spans="1:27" x14ac:dyDescent="0.25">
      <c r="A29" s="7" t="s">
        <v>45</v>
      </c>
      <c r="B29" s="27">
        <f>SUM(D29:M29)</f>
        <v>400</v>
      </c>
      <c r="C29" s="56">
        <v>1000</v>
      </c>
      <c r="D29" s="52">
        <v>100</v>
      </c>
      <c r="E29" s="52">
        <v>100</v>
      </c>
      <c r="F29" s="52">
        <v>100</v>
      </c>
      <c r="G29" s="52">
        <v>100</v>
      </c>
      <c r="H29" s="27"/>
      <c r="I29" s="27"/>
      <c r="J29" s="27"/>
      <c r="K29" s="27"/>
      <c r="L29" s="27"/>
      <c r="M29" s="8"/>
      <c r="X29" s="18">
        <f>Z29/AA29</f>
        <v>0.88888888888888884</v>
      </c>
      <c r="Y29" s="15"/>
      <c r="Z29" s="15">
        <f t="shared" si="2"/>
        <v>4000</v>
      </c>
      <c r="AA29" s="16">
        <f t="shared" si="3"/>
        <v>4500</v>
      </c>
    </row>
    <row r="30" spans="1:27" x14ac:dyDescent="0.25">
      <c r="A30" s="7" t="s">
        <v>47</v>
      </c>
      <c r="B30" s="27">
        <f>SUM(D30:M30)</f>
        <v>400</v>
      </c>
      <c r="C30" s="13">
        <v>12000</v>
      </c>
      <c r="D30" s="54">
        <v>100</v>
      </c>
      <c r="E30" s="54">
        <v>100</v>
      </c>
      <c r="F30" s="54">
        <v>100</v>
      </c>
      <c r="G30" s="54">
        <v>100</v>
      </c>
      <c r="H30" s="27"/>
      <c r="I30" s="27"/>
      <c r="J30" s="27"/>
      <c r="K30" s="27"/>
      <c r="L30" s="27"/>
      <c r="M30" s="8"/>
      <c r="X30" s="18">
        <f>Z30/AA30</f>
        <v>0.88888888888888884</v>
      </c>
      <c r="Y30" s="15"/>
      <c r="Z30" s="15">
        <f t="shared" si="2"/>
        <v>48000</v>
      </c>
      <c r="AA30" s="16">
        <f t="shared" si="3"/>
        <v>54000</v>
      </c>
    </row>
    <row r="31" spans="1:27" x14ac:dyDescent="0.25">
      <c r="A31" s="9" t="s">
        <v>49</v>
      </c>
      <c r="B31" s="10">
        <f>SUM(D31:M31)</f>
        <v>100</v>
      </c>
      <c r="C31" s="57">
        <v>500</v>
      </c>
      <c r="D31" s="53">
        <v>100</v>
      </c>
      <c r="E31" s="10"/>
      <c r="F31" s="10"/>
      <c r="G31" s="10"/>
      <c r="H31" s="10"/>
      <c r="I31" s="10"/>
      <c r="J31" s="10"/>
      <c r="K31" s="10"/>
      <c r="L31" s="10"/>
      <c r="M31" s="11"/>
      <c r="X31" s="18">
        <f>Z31/AA31</f>
        <v>0.22222222222222221</v>
      </c>
      <c r="Y31" s="15"/>
      <c r="Z31" s="15">
        <f t="shared" si="2"/>
        <v>500</v>
      </c>
      <c r="AA31" s="16">
        <f t="shared" si="3"/>
        <v>2250</v>
      </c>
    </row>
    <row r="32" spans="1:27" x14ac:dyDescent="0.25">
      <c r="X32" s="19">
        <f>Z32/AA32</f>
        <v>0.9512471655328798</v>
      </c>
      <c r="Y32" s="17">
        <f>SUM(Y20:Y31)</f>
        <v>0</v>
      </c>
      <c r="Z32" s="17">
        <f>SUM(Z20:Z31)</f>
        <v>209750</v>
      </c>
      <c r="AA32" s="17">
        <f>SUM(AA20:AA31)</f>
        <v>220500</v>
      </c>
    </row>
    <row r="33" spans="1:27" x14ac:dyDescent="0.25">
      <c r="X33" s="20">
        <f>1-X32</f>
        <v>4.8752834467120199E-2</v>
      </c>
      <c r="Y33" s="15"/>
      <c r="Z33" s="15" t="s">
        <v>35</v>
      </c>
      <c r="AA33" s="15">
        <f>AA32-Z32</f>
        <v>10750</v>
      </c>
    </row>
    <row r="35" spans="1:27" ht="15.75" x14ac:dyDescent="0.25">
      <c r="A35" s="1" t="s">
        <v>7</v>
      </c>
      <c r="B35" s="2" t="s">
        <v>10</v>
      </c>
      <c r="C35" s="2" t="s">
        <v>11</v>
      </c>
      <c r="D35" s="2" t="s">
        <v>12</v>
      </c>
      <c r="E35" s="2" t="s">
        <v>13</v>
      </c>
      <c r="F35" s="2" t="s">
        <v>14</v>
      </c>
      <c r="G35" s="2" t="s">
        <v>15</v>
      </c>
      <c r="H35" s="2" t="s">
        <v>16</v>
      </c>
      <c r="I35" s="2" t="s">
        <v>17</v>
      </c>
      <c r="J35" s="2" t="s">
        <v>19</v>
      </c>
      <c r="K35" s="2" t="s">
        <v>18</v>
      </c>
      <c r="L35" s="2" t="s">
        <v>20</v>
      </c>
      <c r="M35" s="3" t="s">
        <v>21</v>
      </c>
      <c r="X35" s="4" t="s">
        <v>22</v>
      </c>
      <c r="Y35" s="5" t="s">
        <v>25</v>
      </c>
      <c r="Z35" s="5" t="s">
        <v>24</v>
      </c>
      <c r="AA35" s="5" t="s">
        <v>23</v>
      </c>
    </row>
    <row r="36" spans="1:27" x14ac:dyDescent="0.25">
      <c r="A36" s="7" t="s">
        <v>8</v>
      </c>
      <c r="B36" s="27">
        <f>SUM(D36:M36)</f>
        <v>450</v>
      </c>
      <c r="C36" s="12">
        <v>5000</v>
      </c>
      <c r="D36" s="35">
        <v>120</v>
      </c>
      <c r="E36" s="35">
        <v>120</v>
      </c>
      <c r="F36" s="35">
        <v>120</v>
      </c>
      <c r="G36" s="50">
        <v>90</v>
      </c>
      <c r="H36" s="27"/>
      <c r="I36" s="27"/>
      <c r="J36" s="27"/>
      <c r="K36" s="27"/>
      <c r="L36" s="27"/>
      <c r="M36" s="8"/>
      <c r="X36" s="18">
        <f>Z36/AA36</f>
        <v>1</v>
      </c>
      <c r="Y36" s="15"/>
      <c r="Z36" s="15">
        <f>C36*B36/100</f>
        <v>22500</v>
      </c>
      <c r="AA36" s="16">
        <f t="shared" ref="AA36:AA46" si="4">C36*LARG_ROL</f>
        <v>22500</v>
      </c>
    </row>
    <row r="37" spans="1:27" x14ac:dyDescent="0.25">
      <c r="A37" s="7" t="s">
        <v>28</v>
      </c>
      <c r="B37" s="27">
        <f>SUM(D37:M37)</f>
        <v>0</v>
      </c>
      <c r="C37" s="56"/>
      <c r="D37" s="37"/>
      <c r="E37" s="52"/>
      <c r="F37" s="52"/>
      <c r="G37" s="52"/>
      <c r="H37" s="45"/>
      <c r="I37" s="27"/>
      <c r="J37" s="27"/>
      <c r="K37" s="27"/>
      <c r="L37" s="27"/>
      <c r="M37" s="8"/>
      <c r="X37" s="18"/>
      <c r="Y37" s="15"/>
      <c r="Z37" s="15"/>
      <c r="AA37" s="16"/>
    </row>
    <row r="38" spans="1:27" x14ac:dyDescent="0.25">
      <c r="A38" s="7" t="s">
        <v>29</v>
      </c>
      <c r="B38" s="27">
        <f>SUM(D38:M38)</f>
        <v>0</v>
      </c>
      <c r="C38" s="56"/>
      <c r="D38" s="35"/>
      <c r="E38" s="35"/>
      <c r="F38" s="35"/>
      <c r="G38" s="47"/>
      <c r="H38" s="27"/>
      <c r="I38" s="27"/>
      <c r="J38" s="27"/>
      <c r="K38" s="27"/>
      <c r="L38" s="27"/>
      <c r="M38" s="8"/>
      <c r="X38" s="18"/>
      <c r="Y38" s="15"/>
      <c r="Z38" s="15"/>
      <c r="AA38" s="16"/>
    </row>
    <row r="39" spans="1:27" x14ac:dyDescent="0.25">
      <c r="A39" s="7" t="s">
        <v>30</v>
      </c>
      <c r="B39" s="27">
        <f>SUM(D39:M39)</f>
        <v>449</v>
      </c>
      <c r="C39" s="13">
        <v>2500</v>
      </c>
      <c r="D39" s="34">
        <v>120</v>
      </c>
      <c r="E39" s="34">
        <v>120</v>
      </c>
      <c r="F39" s="34">
        <v>120</v>
      </c>
      <c r="G39" s="47">
        <v>89</v>
      </c>
      <c r="H39" s="27"/>
      <c r="I39" s="27"/>
      <c r="J39" s="27"/>
      <c r="K39" s="27"/>
      <c r="L39" s="27"/>
      <c r="M39" s="8"/>
      <c r="X39" s="18">
        <f>Z39/AA39</f>
        <v>0.99777777777777776</v>
      </c>
      <c r="Y39" s="15"/>
      <c r="Z39" s="15">
        <f t="shared" ref="Z39:Z46" si="5">C39*B39/100</f>
        <v>11225</v>
      </c>
      <c r="AA39" s="16">
        <f t="shared" si="4"/>
        <v>11250</v>
      </c>
    </row>
    <row r="40" spans="1:27" x14ac:dyDescent="0.25">
      <c r="A40" s="7" t="s">
        <v>31</v>
      </c>
      <c r="B40" s="27">
        <f>SUM(D40:M40)</f>
        <v>0</v>
      </c>
      <c r="C40" s="56"/>
      <c r="D40" s="36"/>
      <c r="E40" s="35"/>
      <c r="F40" s="35"/>
      <c r="G40" s="45"/>
      <c r="H40" s="27"/>
      <c r="I40" s="27"/>
      <c r="J40" s="27"/>
      <c r="K40" s="27"/>
      <c r="L40" s="27"/>
      <c r="M40" s="8"/>
      <c r="X40" s="18"/>
      <c r="Y40" s="15"/>
      <c r="Z40" s="15"/>
      <c r="AA40" s="16"/>
    </row>
    <row r="41" spans="1:27" x14ac:dyDescent="0.25">
      <c r="A41" s="7" t="s">
        <v>32</v>
      </c>
      <c r="B41" s="27">
        <f>SUM(D41:M41)</f>
        <v>0</v>
      </c>
      <c r="C41" s="56"/>
      <c r="D41" s="35"/>
      <c r="E41" s="35"/>
      <c r="F41" s="37"/>
      <c r="G41" s="52"/>
      <c r="H41" s="27"/>
      <c r="I41" s="27"/>
      <c r="J41" s="27"/>
      <c r="K41" s="27"/>
      <c r="L41" s="27"/>
      <c r="M41" s="8"/>
      <c r="X41" s="18"/>
      <c r="Y41" s="15"/>
      <c r="Z41" s="15"/>
      <c r="AA41" s="16"/>
    </row>
    <row r="42" spans="1:27" x14ac:dyDescent="0.25">
      <c r="A42" s="7" t="s">
        <v>33</v>
      </c>
      <c r="B42" s="27">
        <f>SUM(D42:M42)</f>
        <v>445</v>
      </c>
      <c r="C42" s="13">
        <v>18000</v>
      </c>
      <c r="D42" s="52">
        <v>100</v>
      </c>
      <c r="E42" s="52">
        <v>100</v>
      </c>
      <c r="F42" s="52">
        <v>100</v>
      </c>
      <c r="G42" s="52">
        <v>100</v>
      </c>
      <c r="H42" s="45">
        <v>45</v>
      </c>
      <c r="I42" s="27"/>
      <c r="J42" s="27"/>
      <c r="K42" s="27"/>
      <c r="L42" s="27"/>
      <c r="M42" s="8"/>
      <c r="X42" s="18">
        <f>Z42/AA42</f>
        <v>0.98888888888888893</v>
      </c>
      <c r="Y42" s="15"/>
      <c r="Z42" s="15">
        <f t="shared" si="5"/>
        <v>80100</v>
      </c>
      <c r="AA42" s="16">
        <f t="shared" si="4"/>
        <v>81000</v>
      </c>
    </row>
    <row r="43" spans="1:27" x14ac:dyDescent="0.25">
      <c r="A43" s="7" t="s">
        <v>34</v>
      </c>
      <c r="B43" s="27">
        <f>SUM(D43:M43)</f>
        <v>440</v>
      </c>
      <c r="C43" s="13">
        <v>11000</v>
      </c>
      <c r="D43" s="36">
        <v>160</v>
      </c>
      <c r="E43" s="36">
        <v>160</v>
      </c>
      <c r="F43" s="35">
        <v>120</v>
      </c>
      <c r="G43" s="27"/>
      <c r="H43" s="27"/>
      <c r="I43" s="27"/>
      <c r="J43" s="27"/>
      <c r="K43" s="27"/>
      <c r="L43" s="27"/>
      <c r="M43" s="8"/>
      <c r="X43" s="18">
        <f>Z43/AA43</f>
        <v>0.97777777777777775</v>
      </c>
      <c r="Y43" s="15"/>
      <c r="Z43" s="15">
        <f t="shared" si="5"/>
        <v>48400</v>
      </c>
      <c r="AA43" s="16">
        <f t="shared" si="4"/>
        <v>49500</v>
      </c>
    </row>
    <row r="44" spans="1:27" x14ac:dyDescent="0.25">
      <c r="A44" s="7" t="s">
        <v>44</v>
      </c>
      <c r="B44" s="27">
        <f>SUM(D44:M44)</f>
        <v>410</v>
      </c>
      <c r="C44" s="13">
        <v>2000</v>
      </c>
      <c r="D44" s="37">
        <v>105</v>
      </c>
      <c r="E44" s="37">
        <v>105</v>
      </c>
      <c r="F44" s="52">
        <v>100</v>
      </c>
      <c r="G44" s="52">
        <v>100</v>
      </c>
      <c r="H44" s="27"/>
      <c r="I44" s="27"/>
      <c r="J44" s="27"/>
      <c r="K44" s="27"/>
      <c r="L44" s="27"/>
      <c r="M44" s="8"/>
      <c r="X44" s="18">
        <f>Z44/AA44</f>
        <v>0.91111111111111109</v>
      </c>
      <c r="Y44" s="15"/>
      <c r="Z44" s="15">
        <f t="shared" si="5"/>
        <v>8200</v>
      </c>
      <c r="AA44" s="16">
        <f t="shared" si="4"/>
        <v>9000</v>
      </c>
    </row>
    <row r="45" spans="1:27" x14ac:dyDescent="0.25">
      <c r="A45" s="7" t="s">
        <v>45</v>
      </c>
      <c r="B45" s="27">
        <f>SUM(D45:M45)</f>
        <v>0</v>
      </c>
      <c r="C45" s="56"/>
      <c r="D45" s="52"/>
      <c r="E45" s="52"/>
      <c r="F45" s="52"/>
      <c r="G45" s="52"/>
      <c r="H45" s="27"/>
      <c r="I45" s="27"/>
      <c r="J45" s="27"/>
      <c r="K45" s="27"/>
      <c r="L45" s="27"/>
      <c r="M45" s="8"/>
      <c r="X45" s="18"/>
      <c r="Y45" s="15"/>
      <c r="Z45" s="15"/>
      <c r="AA45" s="16"/>
    </row>
    <row r="46" spans="1:27" x14ac:dyDescent="0.25">
      <c r="A46" s="7" t="s">
        <v>47</v>
      </c>
      <c r="B46" s="27">
        <f>SUM(D46:M46)</f>
        <v>400</v>
      </c>
      <c r="C46" s="13">
        <v>12000</v>
      </c>
      <c r="D46" s="54">
        <v>100</v>
      </c>
      <c r="E46" s="54">
        <v>100</v>
      </c>
      <c r="F46" s="54">
        <v>100</v>
      </c>
      <c r="G46" s="54">
        <v>100</v>
      </c>
      <c r="H46" s="27"/>
      <c r="I46" s="27"/>
      <c r="J46" s="27"/>
      <c r="K46" s="27"/>
      <c r="L46" s="27"/>
      <c r="M46" s="8"/>
      <c r="X46" s="18">
        <f>Z46/AA46</f>
        <v>0.88888888888888884</v>
      </c>
      <c r="Y46" s="15"/>
      <c r="Z46" s="15">
        <f t="shared" si="5"/>
        <v>48000</v>
      </c>
      <c r="AA46" s="16">
        <f t="shared" si="4"/>
        <v>54000</v>
      </c>
    </row>
    <row r="47" spans="1:27" x14ac:dyDescent="0.25">
      <c r="A47" s="9" t="s">
        <v>49</v>
      </c>
      <c r="B47" s="10">
        <f>SUM(D47:M47)</f>
        <v>0</v>
      </c>
      <c r="C47" s="57"/>
      <c r="D47" s="53"/>
      <c r="E47" s="10"/>
      <c r="F47" s="10"/>
      <c r="G47" s="10"/>
      <c r="H47" s="10"/>
      <c r="I47" s="10"/>
      <c r="J47" s="10"/>
      <c r="K47" s="10"/>
      <c r="L47" s="10"/>
      <c r="M47" s="11"/>
      <c r="X47" s="18"/>
      <c r="Y47" s="15"/>
      <c r="Z47" s="15"/>
      <c r="AA47" s="16"/>
    </row>
    <row r="48" spans="1:27" x14ac:dyDescent="0.25">
      <c r="X48" s="19">
        <f>Z48/AA48</f>
        <v>0.96116611661166118</v>
      </c>
      <c r="Y48" s="17">
        <f>SUM(Y36:Y47)</f>
        <v>0</v>
      </c>
      <c r="Z48" s="17">
        <f>SUM(Z36:Z47)</f>
        <v>218425</v>
      </c>
      <c r="AA48" s="17">
        <f>SUM(AA36:AA47)</f>
        <v>227250</v>
      </c>
    </row>
    <row r="49" spans="24:27" x14ac:dyDescent="0.25">
      <c r="X49" s="20">
        <f>1-X48</f>
        <v>3.8833883388338819E-2</v>
      </c>
      <c r="Y49" s="15"/>
      <c r="Z49" s="15" t="s">
        <v>35</v>
      </c>
      <c r="AA49" s="15">
        <f>AA48-Z48</f>
        <v>8825</v>
      </c>
    </row>
    <row r="50" spans="24:27" x14ac:dyDescent="0.25">
      <c r="AA50" s="23">
        <f>AA49/(LARG_ROL*LONG_ROL)</f>
        <v>3.9222222222222221</v>
      </c>
    </row>
  </sheetData>
  <autoFilter ref="A1:M5">
    <sortState ref="A2:M13">
      <sortCondition descending="1" ref="B1:B5"/>
    </sortState>
  </autoFilter>
  <sortState ref="A2:R10">
    <sortCondition descending="1" ref="B2"/>
  </sortState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Z91"/>
  <sheetViews>
    <sheetView workbookViewId="0">
      <selection activeCell="C2" sqref="C2:H10"/>
    </sheetView>
  </sheetViews>
  <sheetFormatPr baseColWidth="10" defaultRowHeight="15" x14ac:dyDescent="0.25"/>
  <cols>
    <col min="1" max="9" width="11.5703125" customWidth="1"/>
    <col min="10" max="10" width="4" bestFit="1" customWidth="1"/>
    <col min="11" max="11" width="2" bestFit="1" customWidth="1"/>
    <col min="12" max="12" width="4.42578125" bestFit="1" customWidth="1"/>
    <col min="13" max="13" width="6" bestFit="1" customWidth="1"/>
    <col min="14" max="14" width="2" bestFit="1" customWidth="1"/>
    <col min="15" max="15" width="3" bestFit="1" customWidth="1"/>
    <col min="16" max="22" width="2" bestFit="1" customWidth="1"/>
    <col min="23" max="23" width="3" bestFit="1" customWidth="1"/>
    <col min="24" max="25" width="2" bestFit="1" customWidth="1"/>
    <col min="26" max="26" width="3" bestFit="1" customWidth="1"/>
    <col min="27" max="30" width="3.7109375" customWidth="1"/>
    <col min="31" max="33" width="2.7109375" customWidth="1"/>
  </cols>
  <sheetData>
    <row r="1" spans="1:5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37</v>
      </c>
      <c r="I1" t="s">
        <v>9</v>
      </c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  <c r="AG1" s="22"/>
      <c r="AH1" s="22"/>
      <c r="AI1" s="22"/>
      <c r="AJ1" s="22"/>
      <c r="AK1" s="22"/>
      <c r="AL1" s="22"/>
      <c r="AM1" s="22"/>
      <c r="AN1" s="22"/>
      <c r="AO1" s="22"/>
      <c r="AP1" s="22"/>
      <c r="AQ1" s="22"/>
      <c r="AR1" s="22"/>
      <c r="AS1" s="22"/>
      <c r="AT1" s="22"/>
      <c r="AU1" s="22"/>
      <c r="AV1" s="22"/>
      <c r="AW1" s="22"/>
      <c r="AX1" s="22"/>
      <c r="AY1" s="22"/>
      <c r="AZ1" s="22"/>
    </row>
    <row r="2" spans="1:52" x14ac:dyDescent="0.25">
      <c r="A2">
        <v>450</v>
      </c>
      <c r="B2">
        <v>115141</v>
      </c>
      <c r="C2">
        <v>117047</v>
      </c>
      <c r="D2">
        <v>160</v>
      </c>
      <c r="E2" t="s">
        <v>27</v>
      </c>
      <c r="F2">
        <v>500</v>
      </c>
      <c r="G2">
        <v>34400</v>
      </c>
      <c r="H2">
        <v>21500</v>
      </c>
      <c r="J2" s="22">
        <v>43</v>
      </c>
      <c r="K2" s="22">
        <f>IF($N2=0,0,COUNTIF($N$2:$N$10,$N2))</f>
        <v>0</v>
      </c>
      <c r="L2" s="32">
        <v>160</v>
      </c>
      <c r="M2" s="22">
        <v>21500</v>
      </c>
      <c r="N2" s="29">
        <v>0</v>
      </c>
      <c r="O2" s="33">
        <v>21</v>
      </c>
      <c r="P2" s="22">
        <v>1</v>
      </c>
      <c r="Q2" s="22" t="s">
        <v>38</v>
      </c>
      <c r="R2" s="22" t="s">
        <v>38</v>
      </c>
      <c r="S2" s="22" t="s">
        <v>38</v>
      </c>
      <c r="T2" s="22" t="s">
        <v>38</v>
      </c>
      <c r="U2" s="22" t="s">
        <v>38</v>
      </c>
      <c r="V2" s="22" t="s">
        <v>38</v>
      </c>
      <c r="W2" s="22" t="s">
        <v>38</v>
      </c>
      <c r="X2" s="22" t="s">
        <v>38</v>
      </c>
      <c r="Y2" s="22" t="s">
        <v>38</v>
      </c>
      <c r="Z2" s="22" t="s">
        <v>38</v>
      </c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2"/>
      <c r="AU2" s="22"/>
      <c r="AV2" s="22"/>
      <c r="AW2" s="22"/>
      <c r="AX2" s="22"/>
      <c r="AY2" s="22"/>
      <c r="AZ2" s="22"/>
    </row>
    <row r="3" spans="1:52" x14ac:dyDescent="0.25">
      <c r="A3">
        <v>450</v>
      </c>
      <c r="B3">
        <v>115141</v>
      </c>
      <c r="C3">
        <v>131110</v>
      </c>
      <c r="D3">
        <v>120</v>
      </c>
      <c r="E3" t="s">
        <v>27</v>
      </c>
      <c r="F3">
        <v>500</v>
      </c>
      <c r="G3">
        <v>31200</v>
      </c>
      <c r="H3">
        <v>26000</v>
      </c>
      <c r="J3" s="22">
        <v>52</v>
      </c>
      <c r="K3" s="22">
        <f>IF($N3=0,0,COUNTIF($N$2:$N$10,$N3))</f>
        <v>0</v>
      </c>
      <c r="L3" s="39">
        <v>120</v>
      </c>
      <c r="M3" s="22">
        <v>26000</v>
      </c>
      <c r="N3" s="30">
        <v>0</v>
      </c>
      <c r="O3" s="22">
        <v>21</v>
      </c>
      <c r="P3" s="33">
        <v>1</v>
      </c>
      <c r="Q3" s="38">
        <v>8</v>
      </c>
      <c r="R3" s="38">
        <v>1</v>
      </c>
      <c r="S3" s="33">
        <v>1</v>
      </c>
      <c r="T3" s="22" t="s">
        <v>38</v>
      </c>
      <c r="U3" s="22" t="s">
        <v>38</v>
      </c>
      <c r="V3" s="22" t="s">
        <v>38</v>
      </c>
      <c r="W3" s="22" t="s">
        <v>38</v>
      </c>
      <c r="X3" s="22" t="s">
        <v>38</v>
      </c>
      <c r="Y3" s="22" t="s">
        <v>38</v>
      </c>
      <c r="Z3" s="22" t="s">
        <v>38</v>
      </c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2"/>
      <c r="AZ3" s="22"/>
    </row>
    <row r="4" spans="1:52" ht="15.75" x14ac:dyDescent="0.25">
      <c r="A4">
        <v>450</v>
      </c>
      <c r="B4">
        <v>115141</v>
      </c>
      <c r="C4">
        <v>151968</v>
      </c>
      <c r="D4">
        <v>120</v>
      </c>
      <c r="E4" t="s">
        <v>27</v>
      </c>
      <c r="F4">
        <v>500</v>
      </c>
      <c r="G4">
        <v>7200</v>
      </c>
      <c r="H4">
        <v>6000</v>
      </c>
      <c r="J4" s="22">
        <v>12</v>
      </c>
      <c r="K4" s="22">
        <f>IF($N4=0,0,COUNTIF($N$2:$N$10,$N4))</f>
        <v>0</v>
      </c>
      <c r="L4" s="40">
        <v>120</v>
      </c>
      <c r="M4" s="22">
        <v>6000</v>
      </c>
      <c r="N4" s="30">
        <v>0</v>
      </c>
      <c r="O4" s="22" t="s">
        <v>38</v>
      </c>
      <c r="P4" s="22" t="s">
        <v>38</v>
      </c>
      <c r="Q4" s="22" t="s">
        <v>38</v>
      </c>
      <c r="R4" s="22" t="s">
        <v>38</v>
      </c>
      <c r="S4" s="22" t="s">
        <v>38</v>
      </c>
      <c r="T4" s="38">
        <v>4</v>
      </c>
      <c r="U4" s="22" t="s">
        <v>38</v>
      </c>
      <c r="V4" s="22" t="s">
        <v>38</v>
      </c>
      <c r="W4" s="22" t="s">
        <v>38</v>
      </c>
      <c r="X4" s="22" t="s">
        <v>38</v>
      </c>
      <c r="Y4" s="22" t="s">
        <v>38</v>
      </c>
      <c r="Z4" s="22" t="s">
        <v>38</v>
      </c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  <c r="AV4" s="22"/>
      <c r="AW4" s="22"/>
      <c r="AX4" s="22"/>
      <c r="AY4" s="22"/>
      <c r="AZ4" s="22"/>
    </row>
    <row r="5" spans="1:52" x14ac:dyDescent="0.25">
      <c r="A5">
        <v>450</v>
      </c>
      <c r="B5">
        <v>115141</v>
      </c>
      <c r="C5">
        <v>126015</v>
      </c>
      <c r="D5">
        <v>105</v>
      </c>
      <c r="E5" t="s">
        <v>27</v>
      </c>
      <c r="F5">
        <v>500</v>
      </c>
      <c r="G5">
        <v>4200</v>
      </c>
      <c r="H5">
        <v>4000</v>
      </c>
      <c r="J5" s="22">
        <v>8</v>
      </c>
      <c r="K5" s="22">
        <f>IF($N5=0,0,COUNTIF($N$2:$N$10,$N5))</f>
        <v>0</v>
      </c>
      <c r="L5" s="32">
        <v>105</v>
      </c>
      <c r="M5" s="22">
        <v>4000</v>
      </c>
      <c r="N5" s="30">
        <v>0</v>
      </c>
      <c r="O5" s="22" t="s">
        <v>38</v>
      </c>
      <c r="P5" s="22" t="s">
        <v>38</v>
      </c>
      <c r="Q5" s="22" t="s">
        <v>38</v>
      </c>
      <c r="R5" s="22" t="s">
        <v>38</v>
      </c>
      <c r="S5" s="22">
        <v>1</v>
      </c>
      <c r="T5" s="22" t="s">
        <v>38</v>
      </c>
      <c r="U5" s="33">
        <v>3</v>
      </c>
      <c r="V5" s="22">
        <v>1</v>
      </c>
      <c r="W5" s="22" t="s">
        <v>38</v>
      </c>
      <c r="X5" s="22" t="s">
        <v>38</v>
      </c>
      <c r="Y5" s="22" t="s">
        <v>38</v>
      </c>
      <c r="Z5" s="22" t="s">
        <v>38</v>
      </c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</row>
    <row r="6" spans="1:52" x14ac:dyDescent="0.25">
      <c r="A6">
        <v>450</v>
      </c>
      <c r="B6">
        <v>115141</v>
      </c>
      <c r="C6">
        <v>114170</v>
      </c>
      <c r="D6">
        <v>100</v>
      </c>
      <c r="E6" t="s">
        <v>27</v>
      </c>
      <c r="F6">
        <v>500</v>
      </c>
      <c r="G6">
        <v>71500</v>
      </c>
      <c r="H6">
        <v>71500</v>
      </c>
      <c r="J6" s="22">
        <v>143</v>
      </c>
      <c r="K6" s="22">
        <f>IF($N6=0,0,COUNTIF($N$2:$N$10,$N6))</f>
        <v>0</v>
      </c>
      <c r="L6" s="39">
        <v>100</v>
      </c>
      <c r="M6" s="22">
        <v>71500</v>
      </c>
      <c r="N6" s="30">
        <v>0</v>
      </c>
      <c r="O6" s="22" t="s">
        <v>38</v>
      </c>
      <c r="P6" s="22" t="s">
        <v>38</v>
      </c>
      <c r="Q6" s="22" t="s">
        <v>38</v>
      </c>
      <c r="R6" s="22" t="s">
        <v>38</v>
      </c>
      <c r="S6" s="22">
        <v>1</v>
      </c>
      <c r="T6" s="22" t="s">
        <v>38</v>
      </c>
      <c r="U6" s="33">
        <v>3</v>
      </c>
      <c r="V6" s="38">
        <v>1</v>
      </c>
      <c r="W6" s="41">
        <v>31</v>
      </c>
      <c r="X6" s="41">
        <v>2</v>
      </c>
      <c r="Y6" s="22">
        <v>1</v>
      </c>
      <c r="Z6" s="22" t="s">
        <v>38</v>
      </c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</row>
    <row r="7" spans="1:52" ht="15" customHeight="1" x14ac:dyDescent="0.25">
      <c r="A7">
        <v>450</v>
      </c>
      <c r="B7">
        <v>115141</v>
      </c>
      <c r="C7">
        <v>151967</v>
      </c>
      <c r="D7">
        <v>100</v>
      </c>
      <c r="E7" t="s">
        <v>27</v>
      </c>
      <c r="F7">
        <v>500</v>
      </c>
      <c r="G7">
        <v>48000</v>
      </c>
      <c r="H7">
        <v>48000</v>
      </c>
      <c r="J7" s="22">
        <v>96</v>
      </c>
      <c r="K7" s="22">
        <f>IF($N7=0,0,COUNTIF($N$2:$N$10,$N7))</f>
        <v>0</v>
      </c>
      <c r="L7" s="40">
        <v>100</v>
      </c>
      <c r="M7" s="22">
        <v>48000</v>
      </c>
      <c r="N7" s="30">
        <v>0</v>
      </c>
      <c r="O7" s="22" t="s">
        <v>38</v>
      </c>
      <c r="P7" s="22" t="s">
        <v>38</v>
      </c>
      <c r="Q7" s="22" t="s">
        <v>38</v>
      </c>
      <c r="R7" s="22" t="s">
        <v>38</v>
      </c>
      <c r="S7" s="22" t="s">
        <v>38</v>
      </c>
      <c r="T7" s="22" t="s">
        <v>38</v>
      </c>
      <c r="U7" s="22" t="s">
        <v>38</v>
      </c>
      <c r="V7" s="22" t="s">
        <v>38</v>
      </c>
      <c r="W7" s="22" t="s">
        <v>38</v>
      </c>
      <c r="X7" s="22" t="s">
        <v>38</v>
      </c>
      <c r="Y7" s="22" t="s">
        <v>38</v>
      </c>
      <c r="Z7" s="41">
        <v>24</v>
      </c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</row>
    <row r="8" spans="1:52" ht="15" customHeight="1" x14ac:dyDescent="0.25">
      <c r="A8">
        <v>450</v>
      </c>
      <c r="B8">
        <v>115141</v>
      </c>
      <c r="C8">
        <v>152720</v>
      </c>
      <c r="D8">
        <v>90</v>
      </c>
      <c r="E8" t="s">
        <v>27</v>
      </c>
      <c r="F8">
        <v>500</v>
      </c>
      <c r="G8">
        <v>3600</v>
      </c>
      <c r="H8">
        <v>4000</v>
      </c>
      <c r="J8" s="22">
        <v>8</v>
      </c>
      <c r="K8" s="22">
        <f>IF($N8=0,0,COUNTIF($N$2:$N$10,$N8))</f>
        <v>0</v>
      </c>
      <c r="L8" s="32">
        <v>90</v>
      </c>
      <c r="M8" s="22">
        <v>4000</v>
      </c>
      <c r="N8" s="30">
        <v>0</v>
      </c>
      <c r="O8" s="22" t="s">
        <v>38</v>
      </c>
      <c r="P8" s="22" t="s">
        <v>38</v>
      </c>
      <c r="Q8" s="22">
        <v>8</v>
      </c>
      <c r="R8" s="22" t="s">
        <v>38</v>
      </c>
      <c r="S8" s="22" t="s">
        <v>38</v>
      </c>
      <c r="T8" s="22" t="s">
        <v>38</v>
      </c>
      <c r="U8" s="22" t="s">
        <v>38</v>
      </c>
      <c r="V8" s="22" t="s">
        <v>38</v>
      </c>
      <c r="W8" s="22" t="s">
        <v>38</v>
      </c>
      <c r="X8" s="22" t="s">
        <v>38</v>
      </c>
      <c r="Y8" s="22" t="s">
        <v>38</v>
      </c>
      <c r="Z8" s="22" t="s">
        <v>38</v>
      </c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</row>
    <row r="9" spans="1:52" ht="15" customHeight="1" x14ac:dyDescent="0.25">
      <c r="A9">
        <v>450</v>
      </c>
      <c r="B9">
        <v>115141</v>
      </c>
      <c r="C9">
        <v>152901</v>
      </c>
      <c r="D9">
        <v>89</v>
      </c>
      <c r="E9" t="s">
        <v>27</v>
      </c>
      <c r="F9">
        <v>500</v>
      </c>
      <c r="G9">
        <v>2225</v>
      </c>
      <c r="H9">
        <v>2500</v>
      </c>
      <c r="J9" s="22">
        <v>5</v>
      </c>
      <c r="K9" s="22">
        <f>IF($N9=0,0,COUNTIF($N$2:$N$10,$N9))</f>
        <v>0</v>
      </c>
      <c r="L9" s="32">
        <v>89</v>
      </c>
      <c r="M9" s="22">
        <v>2500</v>
      </c>
      <c r="N9" s="30">
        <v>0</v>
      </c>
      <c r="O9" s="22" t="s">
        <v>38</v>
      </c>
      <c r="P9" s="22" t="s">
        <v>38</v>
      </c>
      <c r="Q9" s="22" t="s">
        <v>38</v>
      </c>
      <c r="R9" s="22">
        <v>1</v>
      </c>
      <c r="S9" s="22" t="s">
        <v>38</v>
      </c>
      <c r="T9" s="22">
        <v>4</v>
      </c>
      <c r="U9" s="22" t="s">
        <v>38</v>
      </c>
      <c r="V9" s="22" t="s">
        <v>38</v>
      </c>
      <c r="W9" s="22" t="s">
        <v>38</v>
      </c>
      <c r="X9" s="22" t="s">
        <v>38</v>
      </c>
      <c r="Y9" s="22" t="s">
        <v>38</v>
      </c>
      <c r="Z9" s="22" t="s">
        <v>38</v>
      </c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</row>
    <row r="10" spans="1:52" ht="15" customHeight="1" x14ac:dyDescent="0.25">
      <c r="A10">
        <v>450</v>
      </c>
      <c r="B10">
        <v>115141</v>
      </c>
      <c r="C10">
        <v>151966</v>
      </c>
      <c r="D10">
        <v>45</v>
      </c>
      <c r="E10" t="s">
        <v>27</v>
      </c>
      <c r="F10">
        <v>500</v>
      </c>
      <c r="G10">
        <v>7256</v>
      </c>
      <c r="H10">
        <v>16125</v>
      </c>
      <c r="J10" s="22">
        <v>33</v>
      </c>
      <c r="K10" s="22">
        <f>IF($N10=0,0,COUNTIF($N$2:$N$10,$N10))</f>
        <v>0</v>
      </c>
      <c r="L10" s="32">
        <v>45</v>
      </c>
      <c r="M10" s="22">
        <v>16125</v>
      </c>
      <c r="N10" s="31">
        <v>0</v>
      </c>
      <c r="O10" s="22" t="s">
        <v>38</v>
      </c>
      <c r="P10" s="22">
        <v>1</v>
      </c>
      <c r="Q10" s="22" t="s">
        <v>38</v>
      </c>
      <c r="R10" s="22" t="s">
        <v>38</v>
      </c>
      <c r="S10" s="22" t="s">
        <v>38</v>
      </c>
      <c r="T10" s="22" t="s">
        <v>38</v>
      </c>
      <c r="U10" s="22" t="s">
        <v>38</v>
      </c>
      <c r="V10" s="22">
        <v>1</v>
      </c>
      <c r="W10" s="22">
        <v>31</v>
      </c>
      <c r="X10" s="22" t="s">
        <v>38</v>
      </c>
      <c r="Y10" s="22" t="s">
        <v>38</v>
      </c>
      <c r="Z10" s="22" t="s">
        <v>38</v>
      </c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/>
    </row>
    <row r="11" spans="1:52" ht="15" customHeight="1" x14ac:dyDescent="0.25"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</row>
    <row r="12" spans="1:52" ht="15" customHeight="1" x14ac:dyDescent="0.25">
      <c r="J12" s="22"/>
      <c r="K12" s="22"/>
      <c r="L12" s="22"/>
      <c r="M12" s="22"/>
      <c r="N12" s="22">
        <f>SUM(N2:N10)</f>
        <v>0</v>
      </c>
      <c r="O12" s="22">
        <v>21</v>
      </c>
      <c r="P12" s="22">
        <v>1</v>
      </c>
      <c r="Q12" s="22">
        <v>8</v>
      </c>
      <c r="R12" s="22">
        <v>1</v>
      </c>
      <c r="S12" s="22">
        <v>1</v>
      </c>
      <c r="T12" s="22">
        <v>4</v>
      </c>
      <c r="U12" s="22">
        <v>3</v>
      </c>
      <c r="V12" s="22">
        <v>1</v>
      </c>
      <c r="W12" s="22">
        <v>31</v>
      </c>
      <c r="X12" s="22">
        <v>2</v>
      </c>
      <c r="Y12" s="22">
        <v>1</v>
      </c>
      <c r="Z12" s="22">
        <v>24</v>
      </c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</row>
    <row r="13" spans="1:52" ht="15" customHeight="1" x14ac:dyDescent="0.25">
      <c r="J13" s="22"/>
      <c r="K13" s="22"/>
      <c r="L13" s="22"/>
      <c r="M13" s="22"/>
      <c r="N13" s="22"/>
      <c r="O13" s="22">
        <f>SUM(O12:AZ12)</f>
        <v>98</v>
      </c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</row>
    <row r="14" spans="1:52" ht="15" customHeight="1" x14ac:dyDescent="0.25"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</row>
    <row r="15" spans="1:52" ht="15" customHeight="1" x14ac:dyDescent="0.25"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</row>
    <row r="16" spans="1:52" ht="15" customHeight="1" x14ac:dyDescent="0.25"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22"/>
    </row>
    <row r="17" spans="10:52" ht="15" customHeight="1" x14ac:dyDescent="0.25"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/>
    </row>
    <row r="18" spans="10:52" ht="15" customHeight="1" x14ac:dyDescent="0.25"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  <c r="AY18" s="22"/>
      <c r="AZ18" s="22"/>
    </row>
    <row r="19" spans="10:52" ht="15" customHeight="1" x14ac:dyDescent="0.25"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22"/>
      <c r="AY19" s="22"/>
      <c r="AZ19" s="22"/>
    </row>
    <row r="20" spans="10:52" ht="15" customHeight="1" x14ac:dyDescent="0.25"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  <c r="AY20" s="22"/>
      <c r="AZ20" s="22"/>
    </row>
    <row r="21" spans="10:52" ht="15" customHeight="1" x14ac:dyDescent="0.25"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  <c r="AY21" s="22"/>
      <c r="AZ21" s="22"/>
    </row>
    <row r="22" spans="10:52" ht="15" customHeight="1" x14ac:dyDescent="0.25"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  <c r="AY22" s="22"/>
      <c r="AZ22" s="22"/>
    </row>
    <row r="23" spans="10:52" ht="15" customHeight="1" x14ac:dyDescent="0.25"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</row>
    <row r="24" spans="10:52" ht="15" customHeight="1" x14ac:dyDescent="0.25"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</row>
    <row r="25" spans="10:52" ht="15" customHeight="1" x14ac:dyDescent="0.25"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/>
    </row>
    <row r="26" spans="10:52" ht="15" customHeight="1" x14ac:dyDescent="0.25"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</row>
    <row r="27" spans="10:52" ht="15" customHeight="1" x14ac:dyDescent="0.25"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/>
    </row>
    <row r="28" spans="10:52" ht="15" customHeight="1" x14ac:dyDescent="0.25"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</row>
    <row r="29" spans="10:52" ht="15" customHeight="1" x14ac:dyDescent="0.25"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</row>
    <row r="30" spans="10:52" ht="15" customHeight="1" x14ac:dyDescent="0.25"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</row>
    <row r="31" spans="10:52" ht="15" customHeight="1" x14ac:dyDescent="0.25"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</row>
    <row r="32" spans="10:52" ht="15" customHeight="1" x14ac:dyDescent="0.25"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</row>
    <row r="33" spans="10:52" ht="15" customHeight="1" x14ac:dyDescent="0.25"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</row>
    <row r="34" spans="10:52" ht="15" customHeight="1" x14ac:dyDescent="0.25"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/>
    </row>
    <row r="35" spans="10:52" ht="15" customHeight="1" x14ac:dyDescent="0.25"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</row>
    <row r="36" spans="10:52" ht="15" customHeight="1" x14ac:dyDescent="0.25"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  <c r="AT36" s="22"/>
      <c r="AU36" s="22"/>
      <c r="AV36" s="22"/>
      <c r="AW36" s="22"/>
      <c r="AX36" s="22"/>
      <c r="AY36" s="22"/>
      <c r="AZ36" s="22"/>
    </row>
    <row r="37" spans="10:52" ht="15" customHeight="1" x14ac:dyDescent="0.25"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</row>
    <row r="38" spans="10:52" ht="15" customHeight="1" x14ac:dyDescent="0.25"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  <c r="AY38" s="22"/>
      <c r="AZ38" s="22"/>
    </row>
    <row r="39" spans="10:52" ht="15" customHeight="1" x14ac:dyDescent="0.25"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</row>
    <row r="40" spans="10:52" ht="15" customHeight="1" x14ac:dyDescent="0.25"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  <c r="AV40" s="22"/>
      <c r="AW40" s="22"/>
      <c r="AX40" s="22"/>
      <c r="AY40" s="22"/>
      <c r="AZ40" s="22"/>
    </row>
    <row r="41" spans="10:52" ht="15" customHeight="1" x14ac:dyDescent="0.25"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  <c r="AY41" s="22"/>
      <c r="AZ41" s="22"/>
    </row>
    <row r="42" spans="10:52" ht="15" customHeight="1" x14ac:dyDescent="0.25"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  <c r="AT42" s="22"/>
      <c r="AU42" s="22"/>
      <c r="AV42" s="22"/>
      <c r="AW42" s="22"/>
      <c r="AX42" s="22"/>
      <c r="AY42" s="22"/>
      <c r="AZ42" s="22"/>
    </row>
    <row r="43" spans="10:52" ht="15" customHeight="1" x14ac:dyDescent="0.25"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22"/>
      <c r="AY43" s="22"/>
      <c r="AZ43" s="22"/>
    </row>
    <row r="44" spans="10:52" ht="15" customHeight="1" x14ac:dyDescent="0.25"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2"/>
      <c r="AS44" s="22"/>
      <c r="AT44" s="22"/>
      <c r="AU44" s="22"/>
      <c r="AV44" s="22"/>
      <c r="AW44" s="22"/>
      <c r="AX44" s="22"/>
      <c r="AY44" s="22"/>
      <c r="AZ44" s="22"/>
    </row>
    <row r="45" spans="10:52" ht="15" customHeight="1" x14ac:dyDescent="0.25"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22"/>
      <c r="AY45" s="22"/>
      <c r="AZ45" s="22"/>
    </row>
    <row r="46" spans="10:52" ht="15" customHeight="1" x14ac:dyDescent="0.25"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2"/>
      <c r="AO46" s="22"/>
      <c r="AP46" s="22"/>
      <c r="AQ46" s="22"/>
      <c r="AR46" s="22"/>
      <c r="AS46" s="22"/>
      <c r="AT46" s="22"/>
      <c r="AU46" s="22"/>
      <c r="AV46" s="22"/>
      <c r="AW46" s="22"/>
      <c r="AX46" s="22"/>
      <c r="AY46" s="22"/>
      <c r="AZ46" s="22"/>
    </row>
    <row r="47" spans="10:52" ht="15" customHeight="1" x14ac:dyDescent="0.25"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/>
      <c r="AT47" s="22"/>
      <c r="AU47" s="22"/>
      <c r="AV47" s="22"/>
      <c r="AW47" s="22"/>
      <c r="AX47" s="22"/>
      <c r="AY47" s="22"/>
      <c r="AZ47" s="22"/>
    </row>
    <row r="48" spans="10:52" ht="15" customHeight="1" x14ac:dyDescent="0.25"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G48" s="22"/>
      <c r="AH48" s="22"/>
      <c r="AI48" s="22"/>
      <c r="AJ48" s="22"/>
      <c r="AK48" s="22"/>
      <c r="AL48" s="22"/>
      <c r="AM48" s="22"/>
      <c r="AN48" s="22"/>
      <c r="AO48" s="22"/>
      <c r="AP48" s="22"/>
      <c r="AQ48" s="22"/>
      <c r="AR48" s="22"/>
      <c r="AS48" s="22"/>
      <c r="AT48" s="22"/>
      <c r="AU48" s="22"/>
      <c r="AV48" s="22"/>
      <c r="AW48" s="22"/>
      <c r="AX48" s="22"/>
      <c r="AY48" s="22"/>
      <c r="AZ48" s="22"/>
    </row>
    <row r="49" spans="10:52" ht="15" customHeight="1" x14ac:dyDescent="0.25"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2"/>
      <c r="AO49" s="22"/>
      <c r="AP49" s="22"/>
      <c r="AQ49" s="22"/>
      <c r="AR49" s="22"/>
      <c r="AS49" s="22"/>
      <c r="AT49" s="22"/>
      <c r="AU49" s="22"/>
      <c r="AV49" s="22"/>
      <c r="AW49" s="22"/>
      <c r="AX49" s="22"/>
      <c r="AY49" s="22"/>
      <c r="AZ49" s="22"/>
    </row>
    <row r="50" spans="10:52" ht="15" customHeight="1" x14ac:dyDescent="0.25"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G50" s="22"/>
      <c r="AH50" s="22"/>
      <c r="AI50" s="22"/>
      <c r="AJ50" s="22"/>
      <c r="AK50" s="22"/>
      <c r="AL50" s="22"/>
      <c r="AM50" s="22"/>
      <c r="AN50" s="22"/>
      <c r="AO50" s="22"/>
      <c r="AP50" s="22"/>
      <c r="AQ50" s="22"/>
      <c r="AR50" s="22"/>
      <c r="AS50" s="22"/>
      <c r="AT50" s="22"/>
      <c r="AU50" s="22"/>
      <c r="AV50" s="22"/>
      <c r="AW50" s="22"/>
      <c r="AX50" s="22"/>
      <c r="AY50" s="22"/>
      <c r="AZ50" s="22"/>
    </row>
    <row r="51" spans="10:52" ht="15" customHeight="1" x14ac:dyDescent="0.25"/>
    <row r="52" spans="10:52" ht="15" customHeight="1" x14ac:dyDescent="0.25"/>
    <row r="53" spans="10:52" ht="15" customHeight="1" x14ac:dyDescent="0.25"/>
    <row r="54" spans="10:52" ht="15" customHeight="1" x14ac:dyDescent="0.25"/>
    <row r="55" spans="10:52" ht="15" customHeight="1" x14ac:dyDescent="0.25"/>
    <row r="56" spans="10:52" ht="15" customHeight="1" x14ac:dyDescent="0.25"/>
    <row r="57" spans="10:52" ht="15" customHeight="1" x14ac:dyDescent="0.25"/>
    <row r="58" spans="10:52" ht="15" customHeight="1" x14ac:dyDescent="0.25"/>
    <row r="59" spans="10:52" ht="15" customHeight="1" x14ac:dyDescent="0.25"/>
    <row r="60" spans="10:52" ht="15" customHeight="1" x14ac:dyDescent="0.25"/>
    <row r="61" spans="10:52" ht="15" customHeight="1" x14ac:dyDescent="0.25"/>
    <row r="62" spans="10:52" ht="15" customHeight="1" x14ac:dyDescent="0.25"/>
    <row r="63" spans="10:52" ht="15" customHeight="1" x14ac:dyDescent="0.25"/>
    <row r="64" spans="10:52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</sheetData>
  <sortState ref="J3:Z11">
    <sortCondition descending="1" ref="L2"/>
  </sortState>
  <phoneticPr fontId="2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2" r:id="rId4" name="cmdOK">
          <controlPr defaultSize="0" autoLine="0" r:id="rId5">
            <anchor>
              <from>
                <xdr:col>0</xdr:col>
                <xdr:colOff>161925</xdr:colOff>
                <xdr:row>1</xdr:row>
                <xdr:rowOff>66675</xdr:rowOff>
              </from>
              <to>
                <xdr:col>0</xdr:col>
                <xdr:colOff>419100</xdr:colOff>
                <xdr:row>2</xdr:row>
                <xdr:rowOff>114300</xdr:rowOff>
              </to>
            </anchor>
          </controlPr>
        </control>
      </mc:Choice>
      <mc:Fallback>
        <control shapeId="5122" r:id="rId4" name="cmdOK"/>
      </mc:Fallback>
    </mc:AlternateContent>
    <mc:AlternateContent xmlns:mc="http://schemas.openxmlformats.org/markup-compatibility/2006">
      <mc:Choice Requires="x14">
        <control shapeId="5124" r:id="rId6" name="Button 4">
          <controlPr defaultSize="0" print="0" autoFill="0" autoPict="0" macro="[0]!RassemblerParNumeroArticle">
            <anchor moveWithCells="1" sizeWithCells="1">
              <from>
                <xdr:col>0</xdr:col>
                <xdr:colOff>180975</xdr:colOff>
                <xdr:row>3</xdr:row>
                <xdr:rowOff>38100</xdr:rowOff>
              </from>
              <to>
                <xdr:col>0</xdr:col>
                <xdr:colOff>409575</xdr:colOff>
                <xdr:row>4</xdr:row>
                <xdr:rowOff>76200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H36" sqref="H3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Séquence</vt:lpstr>
      <vt:lpstr>Résultats Regroupés</vt:lpstr>
      <vt:lpstr>Feuil1</vt:lpstr>
      <vt:lpstr>CHECK</vt:lpstr>
      <vt:lpstr>LARG_ROL</vt:lpstr>
      <vt:lpstr>LONG_ROL</vt:lpstr>
      <vt:lpstr>ROL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cp:lastPrinted>2025-01-03T09:13:22Z</cp:lastPrinted>
  <dcterms:created xsi:type="dcterms:W3CDTF">2022-10-13T13:34:20Z</dcterms:created>
  <dcterms:modified xsi:type="dcterms:W3CDTF">2025-01-31T13:58:59Z</dcterms:modified>
</cp:coreProperties>
</file>