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10119" codeName="{857A39E2-67AF-9BA6-E15C-A4B3A0C75593}"/>
  <workbookPr codeName="ThisWorkbook" autoCompressPictures="0"/>
  <mc:AlternateContent xmlns:mc="http://schemas.openxmlformats.org/markup-compatibility/2006">
    <mc:Choice Requires="x15">
      <x15ac:absPath xmlns:x15ac="http://schemas.microsoft.com/office/spreadsheetml/2010/11/ac" url="/Users/olivcoco/Documents/olivier/"/>
    </mc:Choice>
  </mc:AlternateContent>
  <xr:revisionPtr revIDLastSave="0" documentId="8_{921B03DF-5A72-F547-B022-4D9A499A1904}" xr6:coauthVersionLast="47" xr6:coauthVersionMax="47" xr10:uidLastSave="{00000000-0000-0000-0000-000000000000}"/>
  <bookViews>
    <workbookView xWindow="0" yWindow="660" windowWidth="29920" windowHeight="18680" xr2:uid="{00000000-000D-0000-FFFF-FFFF00000000}"/>
  </bookViews>
  <sheets>
    <sheet name="Séquence" sheetId="47" r:id="rId1"/>
    <sheet name="Résultats Regroupés" sheetId="39" r:id="rId2"/>
  </sheets>
  <functionGroups builtInGroupCount="19"/>
  <definedNames>
    <definedName name="_xlnm._FilterDatabase" localSheetId="1" hidden="1">'Résultats Regroupés'!#REF!</definedName>
    <definedName name="_xlnm._FilterDatabase" localSheetId="0" hidden="1">Séquence!$A$15:$V$23</definedName>
    <definedName name="CHECK">'Résultats Regroupés'!$N$13</definedName>
    <definedName name="LARG_ROL">Séquence!$U$1</definedName>
    <definedName name="LONG_ROL">Séquence!$W$1</definedName>
    <definedName name="ROL">'Résultats Regroupés'!$N$12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X17" i="47" l="1"/>
  <c r="X18" i="47"/>
  <c r="X19" i="47"/>
  <c r="X23" i="47"/>
  <c r="X16" i="47"/>
  <c r="Z17" i="47"/>
  <c r="Z18" i="47"/>
  <c r="Z19" i="47"/>
  <c r="Z20" i="47"/>
  <c r="Z21" i="47"/>
  <c r="X21" i="47" s="1"/>
  <c r="Z22" i="47"/>
  <c r="X22" i="47" s="1"/>
  <c r="Z23" i="47"/>
  <c r="Z16" i="47"/>
  <c r="AA17" i="47"/>
  <c r="AA18" i="47"/>
  <c r="AA19" i="47"/>
  <c r="AA20" i="47"/>
  <c r="AA21" i="47"/>
  <c r="AA22" i="47"/>
  <c r="AA23" i="47"/>
  <c r="AA16" i="47"/>
  <c r="Y24" i="47"/>
  <c r="B23" i="47"/>
  <c r="B22" i="47"/>
  <c r="B21" i="47"/>
  <c r="B20" i="47"/>
  <c r="B18" i="47"/>
  <c r="B17" i="47"/>
  <c r="B16" i="47"/>
  <c r="B19" i="47"/>
  <c r="R10" i="47"/>
  <c r="Q10" i="47"/>
  <c r="P10" i="47"/>
  <c r="B9" i="47"/>
  <c r="B8" i="47"/>
  <c r="B7" i="47"/>
  <c r="B6" i="47"/>
  <c r="B5" i="47"/>
  <c r="B4" i="47"/>
  <c r="B3" i="47"/>
  <c r="B2" i="47"/>
  <c r="K3" i="39"/>
  <c r="K4" i="39"/>
  <c r="K5" i="39"/>
  <c r="K6" i="39"/>
  <c r="K7" i="39"/>
  <c r="K8" i="39"/>
  <c r="K9" i="39"/>
  <c r="K10" i="39"/>
  <c r="K2" i="39"/>
  <c r="O13" i="39"/>
  <c r="N12" i="39"/>
  <c r="Z24" i="47" l="1"/>
  <c r="AA24" i="47"/>
  <c r="X20" i="47"/>
  <c r="H15" i="39"/>
  <c r="U1" i="47"/>
  <c r="X24" i="47" l="1"/>
  <c r="X25" i="47" s="1"/>
  <c r="W1" i="47"/>
</calcChain>
</file>

<file path=xl/sharedStrings.xml><?xml version="1.0" encoding="utf-8"?>
<sst xmlns="http://schemas.openxmlformats.org/spreadsheetml/2006/main" count="128" uniqueCount="51">
  <si>
    <t>Largeur Max</t>
  </si>
  <si>
    <t>Référence du Bulk</t>
  </si>
  <si>
    <t>Numéro d'Article</t>
  </si>
  <si>
    <t>Largeur du Rouleau</t>
  </si>
  <si>
    <t>Mandrins Utilisés</t>
  </si>
  <si>
    <t>Longueur du Rouleau</t>
  </si>
  <si>
    <t>Quantité en m²</t>
  </si>
  <si>
    <t>SEQ</t>
  </si>
  <si>
    <t>SEQ 1</t>
  </si>
  <si>
    <t>Date Demandée</t>
  </si>
  <si>
    <t>SEQ 2</t>
  </si>
  <si>
    <t>SEQ 3</t>
  </si>
  <si>
    <t>SEQ 4</t>
  </si>
  <si>
    <t>Largeur</t>
  </si>
  <si>
    <t>Métrage</t>
  </si>
  <si>
    <t>#1</t>
  </si>
  <si>
    <t>#2</t>
  </si>
  <si>
    <t>#3</t>
  </si>
  <si>
    <t>#4</t>
  </si>
  <si>
    <t>#5</t>
  </si>
  <si>
    <t>#6</t>
  </si>
  <si>
    <t>#8</t>
  </si>
  <si>
    <t>#7</t>
  </si>
  <si>
    <t>#9</t>
  </si>
  <si>
    <t>#10</t>
  </si>
  <si>
    <t>Métrage Demandé</t>
  </si>
  <si>
    <t>-</t>
  </si>
  <si>
    <t>,</t>
  </si>
  <si>
    <t>SEQ 5</t>
  </si>
  <si>
    <t>STATS</t>
  </si>
  <si>
    <t>Perdus</t>
  </si>
  <si>
    <t>m² MAX</t>
  </si>
  <si>
    <t>m² SEQ</t>
  </si>
  <si>
    <t>R.</t>
  </si>
  <si>
    <t>Longueur</t>
  </si>
  <si>
    <t>97,78 %</t>
  </si>
  <si>
    <t>Équivalent/rouleaux</t>
  </si>
  <si>
    <t>SEQ 6</t>
  </si>
  <si>
    <t>98,89 %</t>
  </si>
  <si>
    <t>98,67 %</t>
  </si>
  <si>
    <t>94,44 %</t>
  </si>
  <si>
    <t>84,44 %</t>
  </si>
  <si>
    <t>93,33 %</t>
  </si>
  <si>
    <t>SEQ 7</t>
  </si>
  <si>
    <t>88,89 %</t>
  </si>
  <si>
    <t>SEQ 8</t>
  </si>
  <si>
    <t>22,22 %</t>
  </si>
  <si>
    <t>91,39 %</t>
  </si>
  <si>
    <t>08,61 %</t>
  </si>
  <si>
    <t>8,78</t>
  </si>
  <si>
    <t>76,0x5,0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</si>
</sst>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indexed="19"/>
      <name val="Calibri"/>
      <family val="2"/>
      <scheme val="minor"/>
    </font>
    <font>
      <sz val="11"/>
      <color indexed="20"/>
      <name val="Calibri"/>
      <family val="2"/>
      <scheme val="minor"/>
    </font>
    <font>
      <sz val="8"/>
      <name val="Calibri"/>
      <family val="2"/>
      <scheme val="minor"/>
    </font>
    <font>
      <sz val="11"/>
      <color rgb="FF00FF00"/>
      <name val="Calibri"/>
      <family val="2"/>
    </font>
    <font>
      <sz val="11"/>
      <color indexed="21"/>
      <name val="Calibri"/>
      <family val="2"/>
      <scheme val="minor"/>
    </font>
    <font>
      <sz val="11"/>
      <color rgb="FF000000"/>
      <name val="Calibri"/>
      <family val="2"/>
      <scheme val="minor"/>
    </font>
  </fonts>
  <fills count="1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D7D7D7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rgb="FF00E900"/>
        <bgColor indexed="64"/>
      </patternFill>
    </fill>
    <fill>
      <patternFill patternType="solid">
        <fgColor rgb="FFFF00E2"/>
        <bgColor indexed="64"/>
      </patternFill>
    </fill>
    <fill>
      <patternFill patternType="solid">
        <fgColor rgb="FFD5FC79"/>
        <bgColor indexed="64"/>
      </patternFill>
    </fill>
    <fill>
      <patternFill patternType="solid">
        <fgColor rgb="FF797979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/>
  </cellStyleXfs>
  <cellXfs count="39">
    <xf numFmtId="0" fontId="0" fillId="0" borderId="0" xfId="0"/>
    <xf numFmtId="14" fontId="0" fillId="0" borderId="0" xfId="0" applyNumberFormat="1"/>
    <xf numFmtId="0" fontId="1" fillId="2" borderId="1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/>
    </xf>
    <xf numFmtId="0" fontId="2" fillId="0" borderId="0" xfId="0" applyFont="1"/>
    <xf numFmtId="0" fontId="3" fillId="0" borderId="0" xfId="0" applyFont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0" xfId="0" applyAlignment="1">
      <alignment horizontal="right"/>
    </xf>
    <xf numFmtId="0" fontId="0" fillId="3" borderId="7" xfId="0" applyFill="1" applyBorder="1" applyAlignment="1">
      <alignment vertical="center"/>
    </xf>
    <xf numFmtId="0" fontId="0" fillId="2" borderId="7" xfId="0" applyFill="1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/>
    <xf numFmtId="0" fontId="0" fillId="0" borderId="12" xfId="0" applyBorder="1"/>
    <xf numFmtId="0" fontId="0" fillId="0" borderId="9" xfId="0" applyBorder="1"/>
    <xf numFmtId="0" fontId="0" fillId="0" borderId="11" xfId="0" applyBorder="1"/>
    <xf numFmtId="0" fontId="0" fillId="0" borderId="10" xfId="0" applyBorder="1"/>
    <xf numFmtId="0" fontId="0" fillId="4" borderId="4" xfId="0" applyFill="1" applyBorder="1"/>
    <xf numFmtId="0" fontId="0" fillId="4" borderId="5" xfId="0" applyFill="1" applyBorder="1"/>
    <xf numFmtId="0" fontId="0" fillId="4" borderId="6" xfId="0" applyFill="1" applyBorder="1"/>
    <xf numFmtId="0" fontId="0" fillId="2" borderId="7" xfId="0" applyFill="1" applyBorder="1" applyAlignment="1">
      <alignment horizontal="right" vertical="center"/>
    </xf>
    <xf numFmtId="0" fontId="0" fillId="0" borderId="12" xfId="0" applyBorder="1" applyAlignment="1">
      <alignment horizontal="right"/>
    </xf>
    <xf numFmtId="0" fontId="6" fillId="0" borderId="0" xfId="0" applyFont="1"/>
    <xf numFmtId="0" fontId="1" fillId="5" borderId="3" xfId="0" applyFont="1" applyFill="1" applyBorder="1" applyAlignment="1">
      <alignment horizontal="center" vertical="center"/>
    </xf>
    <xf numFmtId="10" fontId="0" fillId="3" borderId="7" xfId="0" applyNumberFormat="1" applyFill="1" applyBorder="1" applyAlignment="1">
      <alignment vertical="center"/>
    </xf>
    <xf numFmtId="10" fontId="0" fillId="0" borderId="8" xfId="0" applyNumberFormat="1" applyBorder="1"/>
    <xf numFmtId="10" fontId="0" fillId="0" borderId="0" xfId="0" applyNumberFormat="1"/>
    <xf numFmtId="0" fontId="0" fillId="6" borderId="0" xfId="0" applyFill="1"/>
    <xf numFmtId="0" fontId="7" fillId="6" borderId="0" xfId="0" applyFont="1" applyFill="1"/>
    <xf numFmtId="0" fontId="0" fillId="7" borderId="0" xfId="0" applyFill="1"/>
    <xf numFmtId="0" fontId="0" fillId="8" borderId="0" xfId="0" applyFill="1"/>
    <xf numFmtId="0" fontId="0" fillId="9" borderId="0" xfId="0" applyFill="1"/>
    <xf numFmtId="0" fontId="0" fillId="10" borderId="11" xfId="0" applyFill="1" applyBorder="1"/>
    <xf numFmtId="0" fontId="0" fillId="10" borderId="0" xfId="0" applyFill="1"/>
    <xf numFmtId="0" fontId="0" fillId="11" borderId="0" xfId="0" applyFill="1"/>
    <xf numFmtId="0" fontId="0" fillId="12" borderId="0" xfId="0" applyFill="1"/>
    <xf numFmtId="0" fontId="0" fillId="13" borderId="0" xfId="0" applyFill="1"/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797979"/>
      <color rgb="FFD5FC79"/>
      <color rgb="FFFF00E2"/>
      <color rgb="FF00E900"/>
      <color rgb="FF0000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absolute">
        <xdr:from>
          <xdr:col>0</xdr:col>
          <xdr:colOff>165100</xdr:colOff>
          <xdr:row>1</xdr:row>
          <xdr:rowOff>63500</xdr:rowOff>
        </xdr:from>
        <xdr:to>
          <xdr:col>0</xdr:col>
          <xdr:colOff>419100</xdr:colOff>
          <xdr:row>2</xdr:row>
          <xdr:rowOff>114300</xdr:rowOff>
        </xdr:to>
        <xdr:sp macro="" textlink="">
          <xdr:nvSpPr>
            <xdr:cNvPr id="5122" name="cmdOK" hidden="1">
              <a:extLst>
                <a:ext uri="{63B3BB69-23CF-44E3-9099-C40C66FF867C}">
                  <a14:compatExt spid="_x0000_s5122"/>
                </a:ext>
                <a:ext uri="{FF2B5EF4-FFF2-40B4-BE49-F238E27FC236}">
                  <a16:creationId xmlns:a16="http://schemas.microsoft.com/office/drawing/2014/main" id="{00000000-0008-0000-0100-000002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177800</xdr:colOff>
          <xdr:row>3</xdr:row>
          <xdr:rowOff>38100</xdr:rowOff>
        </xdr:from>
        <xdr:to>
          <xdr:col>0</xdr:col>
          <xdr:colOff>406400</xdr:colOff>
          <xdr:row>4</xdr:row>
          <xdr:rowOff>76200</xdr:rowOff>
        </xdr:to>
        <xdr:sp macro="" textlink="">
          <xdr:nvSpPr>
            <xdr:cNvPr id="5124" name="Button 4" hidden="1">
              <a:extLst>
                <a:ext uri="{63B3BB69-23CF-44E3-9099-C40C66FF867C}">
                  <a14:compatExt spid="_x0000_s5124"/>
                </a:ext>
                <a:ext uri="{FF2B5EF4-FFF2-40B4-BE49-F238E27FC236}">
                  <a16:creationId xmlns:a16="http://schemas.microsoft.com/office/drawing/2014/main" id="{00000000-0008-0000-0100-000004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FF00"/>
                  </a:solidFill>
                  <a:latin typeface="Calibri" pitchFamily="2" charset="0"/>
                  <a:cs typeface="Calibri" pitchFamily="2" charset="0"/>
                </a:rPr>
                <a:t>Bouton 3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3"/>
  <dimension ref="A1:AA25"/>
  <sheetViews>
    <sheetView tabSelected="1" workbookViewId="0">
      <selection activeCell="N28" sqref="N28"/>
    </sheetView>
  </sheetViews>
  <sheetFormatPr baseColWidth="10" defaultRowHeight="15" x14ac:dyDescent="0.2"/>
  <cols>
    <col min="1" max="1" width="8.1640625" customWidth="1"/>
    <col min="2" max="3" width="9.33203125" customWidth="1"/>
    <col min="4" max="13" width="6.1640625" customWidth="1"/>
    <col min="15" max="15" width="8.6640625" customWidth="1"/>
    <col min="16" max="16" width="5.1640625" customWidth="1"/>
    <col min="17" max="18" width="9.83203125" customWidth="1"/>
    <col min="19" max="19" width="8.6640625" customWidth="1"/>
    <col min="20" max="20" width="10.5" customWidth="1"/>
    <col min="21" max="21" width="7.5" customWidth="1"/>
    <col min="22" max="22" width="10.5" customWidth="1"/>
    <col min="23" max="23" width="7.5" customWidth="1"/>
  </cols>
  <sheetData>
    <row r="1" spans="1:27" ht="21" customHeight="1" x14ac:dyDescent="0.2">
      <c r="A1" s="2" t="s">
        <v>7</v>
      </c>
      <c r="B1" s="3" t="s">
        <v>13</v>
      </c>
      <c r="C1" s="3" t="s">
        <v>14</v>
      </c>
      <c r="D1" s="3" t="s">
        <v>15</v>
      </c>
      <c r="E1" s="3" t="s">
        <v>16</v>
      </c>
      <c r="F1" s="3" t="s">
        <v>17</v>
      </c>
      <c r="G1" s="3" t="s">
        <v>18</v>
      </c>
      <c r="H1" s="3" t="s">
        <v>19</v>
      </c>
      <c r="I1" s="3" t="s">
        <v>20</v>
      </c>
      <c r="J1" s="3" t="s">
        <v>22</v>
      </c>
      <c r="K1" s="3" t="s">
        <v>21</v>
      </c>
      <c r="L1" s="3" t="s">
        <v>23</v>
      </c>
      <c r="M1" s="4" t="s">
        <v>24</v>
      </c>
      <c r="O1" s="11" t="s">
        <v>29</v>
      </c>
      <c r="P1" s="12" t="s">
        <v>33</v>
      </c>
      <c r="Q1" s="12" t="s">
        <v>32</v>
      </c>
      <c r="R1" s="12" t="s">
        <v>31</v>
      </c>
      <c r="T1" s="12" t="s">
        <v>13</v>
      </c>
      <c r="U1" s="13">
        <f>'Résultats Regroupés'!A2/100</f>
        <v>4.5</v>
      </c>
      <c r="V1" s="12" t="s">
        <v>34</v>
      </c>
      <c r="W1" s="13">
        <f>'Résultats Regroupés'!F2</f>
        <v>500</v>
      </c>
    </row>
    <row r="2" spans="1:27" x14ac:dyDescent="0.2">
      <c r="A2" s="14" t="s">
        <v>8</v>
      </c>
      <c r="B2">
        <f t="shared" ref="B2:B9" si="0">SUM(D2:M2)</f>
        <v>444</v>
      </c>
      <c r="C2" s="19">
        <v>2500</v>
      </c>
      <c r="D2">
        <v>160</v>
      </c>
      <c r="E2">
        <v>105</v>
      </c>
      <c r="F2">
        <v>90</v>
      </c>
      <c r="G2">
        <v>89</v>
      </c>
      <c r="M2" s="15"/>
      <c r="O2" s="14" t="s">
        <v>39</v>
      </c>
      <c r="P2" s="10">
        <v>5</v>
      </c>
      <c r="Q2" s="10">
        <v>11100</v>
      </c>
      <c r="R2" s="23">
        <v>11250</v>
      </c>
    </row>
    <row r="3" spans="1:27" x14ac:dyDescent="0.2">
      <c r="A3" s="14" t="s">
        <v>10</v>
      </c>
      <c r="B3">
        <f t="shared" si="0"/>
        <v>445</v>
      </c>
      <c r="C3" s="20">
        <v>1500</v>
      </c>
      <c r="D3">
        <v>160</v>
      </c>
      <c r="E3">
        <v>105</v>
      </c>
      <c r="F3">
        <v>90</v>
      </c>
      <c r="G3">
        <v>45</v>
      </c>
      <c r="H3">
        <v>45</v>
      </c>
      <c r="M3" s="15"/>
      <c r="O3" s="14" t="s">
        <v>38</v>
      </c>
      <c r="P3" s="10">
        <v>3</v>
      </c>
      <c r="Q3" s="10">
        <v>6675</v>
      </c>
      <c r="R3" s="23">
        <v>6750</v>
      </c>
    </row>
    <row r="4" spans="1:27" x14ac:dyDescent="0.2">
      <c r="A4" s="14" t="s">
        <v>11</v>
      </c>
      <c r="B4">
        <f t="shared" si="0"/>
        <v>425</v>
      </c>
      <c r="C4" s="20">
        <v>13500</v>
      </c>
      <c r="D4">
        <v>160</v>
      </c>
      <c r="E4">
        <v>120</v>
      </c>
      <c r="F4">
        <v>100</v>
      </c>
      <c r="G4">
        <v>45</v>
      </c>
      <c r="M4" s="15"/>
      <c r="O4" s="14" t="s">
        <v>40</v>
      </c>
      <c r="P4" s="10">
        <v>27</v>
      </c>
      <c r="Q4" s="10">
        <v>57375</v>
      </c>
      <c r="R4" s="23">
        <v>60750</v>
      </c>
    </row>
    <row r="5" spans="1:27" x14ac:dyDescent="0.2">
      <c r="A5" s="14" t="s">
        <v>12</v>
      </c>
      <c r="B5">
        <f t="shared" si="0"/>
        <v>380</v>
      </c>
      <c r="C5" s="20">
        <v>4000</v>
      </c>
      <c r="D5">
        <v>160</v>
      </c>
      <c r="E5">
        <v>120</v>
      </c>
      <c r="F5">
        <v>100</v>
      </c>
      <c r="M5" s="15"/>
      <c r="O5" s="14" t="s">
        <v>41</v>
      </c>
      <c r="P5" s="10">
        <v>8</v>
      </c>
      <c r="Q5" s="10">
        <v>15200</v>
      </c>
      <c r="R5" s="23">
        <v>18000</v>
      </c>
    </row>
    <row r="6" spans="1:27" x14ac:dyDescent="0.2">
      <c r="A6" s="14" t="s">
        <v>28</v>
      </c>
      <c r="B6">
        <f t="shared" si="0"/>
        <v>440</v>
      </c>
      <c r="C6" s="20">
        <v>7000</v>
      </c>
      <c r="D6">
        <v>120</v>
      </c>
      <c r="E6">
        <v>120</v>
      </c>
      <c r="F6">
        <v>100</v>
      </c>
      <c r="G6">
        <v>100</v>
      </c>
      <c r="M6" s="15"/>
      <c r="O6" s="14" t="s">
        <v>35</v>
      </c>
      <c r="P6" s="10">
        <v>14</v>
      </c>
      <c r="Q6" s="10">
        <v>30800</v>
      </c>
      <c r="R6" s="23">
        <v>31500</v>
      </c>
    </row>
    <row r="7" spans="1:27" x14ac:dyDescent="0.2">
      <c r="A7" s="14" t="s">
        <v>37</v>
      </c>
      <c r="B7">
        <f t="shared" si="0"/>
        <v>420</v>
      </c>
      <c r="C7" s="20">
        <v>500</v>
      </c>
      <c r="D7">
        <v>120</v>
      </c>
      <c r="E7">
        <v>100</v>
      </c>
      <c r="F7">
        <v>100</v>
      </c>
      <c r="G7">
        <v>100</v>
      </c>
      <c r="M7" s="15"/>
      <c r="O7" s="14" t="s">
        <v>42</v>
      </c>
      <c r="P7" s="10">
        <v>1</v>
      </c>
      <c r="Q7" s="10">
        <v>2100</v>
      </c>
      <c r="R7" s="23">
        <v>2250</v>
      </c>
    </row>
    <row r="8" spans="1:27" x14ac:dyDescent="0.2">
      <c r="A8" s="14" t="s">
        <v>43</v>
      </c>
      <c r="B8">
        <f t="shared" si="0"/>
        <v>400</v>
      </c>
      <c r="C8" s="20">
        <v>21500</v>
      </c>
      <c r="D8">
        <v>100</v>
      </c>
      <c r="E8">
        <v>100</v>
      </c>
      <c r="F8">
        <v>100</v>
      </c>
      <c r="G8">
        <v>100</v>
      </c>
      <c r="M8" s="15"/>
      <c r="O8" s="14" t="s">
        <v>44</v>
      </c>
      <c r="P8" s="10">
        <v>43</v>
      </c>
      <c r="Q8" s="10">
        <v>86000</v>
      </c>
      <c r="R8" s="23">
        <v>96750</v>
      </c>
    </row>
    <row r="9" spans="1:27" x14ac:dyDescent="0.2">
      <c r="A9" s="16" t="s">
        <v>45</v>
      </c>
      <c r="B9" s="17">
        <f t="shared" si="0"/>
        <v>100</v>
      </c>
      <c r="C9" s="21">
        <v>500</v>
      </c>
      <c r="D9" s="17">
        <v>100</v>
      </c>
      <c r="E9" s="17"/>
      <c r="F9" s="17"/>
      <c r="G9" s="17"/>
      <c r="H9" s="17"/>
      <c r="I9" s="17"/>
      <c r="J9" s="17"/>
      <c r="K9" s="17"/>
      <c r="L9" s="17"/>
      <c r="M9" s="18"/>
      <c r="O9" s="14" t="s">
        <v>46</v>
      </c>
      <c r="P9" s="10">
        <v>1</v>
      </c>
      <c r="Q9" s="10">
        <v>500</v>
      </c>
      <c r="R9" s="23">
        <v>2250</v>
      </c>
    </row>
    <row r="10" spans="1:27" x14ac:dyDescent="0.2">
      <c r="O10" s="11" t="s">
        <v>47</v>
      </c>
      <c r="P10" s="22">
        <f>SUM(P2:P9)</f>
        <v>102</v>
      </c>
      <c r="Q10" s="22">
        <f>SUM(Q2:Q9)</f>
        <v>209750</v>
      </c>
      <c r="R10" s="22">
        <f>SUM(R2:R9)</f>
        <v>229500</v>
      </c>
    </row>
    <row r="11" spans="1:27" x14ac:dyDescent="0.2">
      <c r="O11" t="s">
        <v>48</v>
      </c>
      <c r="P11" s="10"/>
      <c r="Q11" s="10" t="s">
        <v>30</v>
      </c>
      <c r="R11" s="10">
        <v>19750</v>
      </c>
    </row>
    <row r="12" spans="1:27" x14ac:dyDescent="0.2">
      <c r="P12" s="10"/>
      <c r="Q12" s="10" t="s">
        <v>36</v>
      </c>
      <c r="R12" s="10" t="s">
        <v>49</v>
      </c>
    </row>
    <row r="15" spans="1:27" ht="16" x14ac:dyDescent="0.2">
      <c r="A15" s="2" t="s">
        <v>7</v>
      </c>
      <c r="B15" s="3" t="s">
        <v>13</v>
      </c>
      <c r="C15" s="3" t="s">
        <v>14</v>
      </c>
      <c r="D15" s="3" t="s">
        <v>15</v>
      </c>
      <c r="E15" s="3" t="s">
        <v>16</v>
      </c>
      <c r="F15" s="3" t="s">
        <v>17</v>
      </c>
      <c r="G15" s="3" t="s">
        <v>18</v>
      </c>
      <c r="H15" s="3" t="s">
        <v>19</v>
      </c>
      <c r="I15" s="3" t="s">
        <v>20</v>
      </c>
      <c r="J15" s="3" t="s">
        <v>22</v>
      </c>
      <c r="K15" s="3" t="s">
        <v>21</v>
      </c>
      <c r="L15" s="3" t="s">
        <v>23</v>
      </c>
      <c r="M15" s="4" t="s">
        <v>24</v>
      </c>
      <c r="N15" s="25"/>
      <c r="O15" s="25"/>
      <c r="P15" s="25"/>
      <c r="Q15" s="25"/>
      <c r="R15" s="25"/>
      <c r="S15" s="25"/>
      <c r="T15" s="25"/>
      <c r="U15" s="25"/>
      <c r="V15" s="25"/>
      <c r="X15" s="11" t="s">
        <v>29</v>
      </c>
      <c r="Y15" s="12" t="s">
        <v>33</v>
      </c>
      <c r="Z15" s="12" t="s">
        <v>32</v>
      </c>
      <c r="AA15" s="12" t="s">
        <v>31</v>
      </c>
    </row>
    <row r="16" spans="1:27" x14ac:dyDescent="0.2">
      <c r="A16" s="14" t="s">
        <v>8</v>
      </c>
      <c r="B16">
        <f>SUM(D16:M16)</f>
        <v>445</v>
      </c>
      <c r="C16" s="19">
        <v>1500</v>
      </c>
      <c r="D16" s="29">
        <v>160</v>
      </c>
      <c r="E16">
        <v>105</v>
      </c>
      <c r="F16" s="38">
        <v>90</v>
      </c>
      <c r="G16" s="32">
        <v>45</v>
      </c>
      <c r="H16" s="32">
        <v>45</v>
      </c>
      <c r="M16" s="15"/>
      <c r="Q16" s="29">
        <v>117047</v>
      </c>
      <c r="R16">
        <v>126015</v>
      </c>
      <c r="S16" s="38">
        <v>152720</v>
      </c>
      <c r="T16" s="32">
        <v>151966</v>
      </c>
      <c r="U16" s="32">
        <v>151966</v>
      </c>
      <c r="X16" s="27">
        <f>Z16/AA16</f>
        <v>0.98888888888888893</v>
      </c>
      <c r="Y16" s="10">
        <v>5</v>
      </c>
      <c r="Z16" s="10">
        <f>C16*B16/100</f>
        <v>6675</v>
      </c>
      <c r="AA16" s="23">
        <f>C16*LARG_ROL</f>
        <v>6750</v>
      </c>
    </row>
    <row r="17" spans="1:27" x14ac:dyDescent="0.2">
      <c r="A17" s="14" t="s">
        <v>10</v>
      </c>
      <c r="B17">
        <f>SUM(D17:M17)</f>
        <v>445</v>
      </c>
      <c r="C17" s="20">
        <v>3000</v>
      </c>
      <c r="D17" s="29">
        <v>160</v>
      </c>
      <c r="E17" s="31">
        <v>120</v>
      </c>
      <c r="F17" s="31">
        <v>120</v>
      </c>
      <c r="G17" s="32">
        <v>45</v>
      </c>
      <c r="M17" s="15"/>
      <c r="Q17" s="29">
        <v>117047</v>
      </c>
      <c r="R17" s="31">
        <v>151968</v>
      </c>
      <c r="S17" s="31">
        <v>151968</v>
      </c>
      <c r="T17" s="32">
        <v>151966</v>
      </c>
      <c r="X17" s="27">
        <f t="shared" ref="X17:X23" si="1">Z17/AA17</f>
        <v>0.98888888888888893</v>
      </c>
      <c r="Y17" s="10">
        <v>3</v>
      </c>
      <c r="Z17" s="10">
        <f t="shared" ref="Z17:Z23" si="2">C17*B17/100</f>
        <v>13350</v>
      </c>
      <c r="AA17" s="23">
        <f>C17*LARG_ROL</f>
        <v>13500</v>
      </c>
    </row>
    <row r="18" spans="1:27" x14ac:dyDescent="0.2">
      <c r="A18" s="14" t="s">
        <v>11</v>
      </c>
      <c r="B18">
        <f>SUM(D18:M18)</f>
        <v>445</v>
      </c>
      <c r="C18" s="20">
        <v>10500</v>
      </c>
      <c r="D18" s="29">
        <v>160</v>
      </c>
      <c r="E18" s="37">
        <v>120</v>
      </c>
      <c r="F18" s="37">
        <v>120</v>
      </c>
      <c r="G18" s="32">
        <v>45</v>
      </c>
      <c r="M18" s="15"/>
      <c r="Q18" s="30">
        <v>117047</v>
      </c>
      <c r="R18" s="37">
        <v>131110</v>
      </c>
      <c r="S18" s="37">
        <v>131110</v>
      </c>
      <c r="T18" s="32">
        <v>151966</v>
      </c>
      <c r="X18" s="27">
        <f t="shared" si="1"/>
        <v>0.98888888888888893</v>
      </c>
      <c r="Y18" s="10">
        <v>27</v>
      </c>
      <c r="Z18" s="10">
        <f t="shared" si="2"/>
        <v>46725</v>
      </c>
      <c r="AA18" s="23">
        <f>C18*LARG_ROL</f>
        <v>47250</v>
      </c>
    </row>
    <row r="19" spans="1:27" x14ac:dyDescent="0.2">
      <c r="A19" s="14" t="s">
        <v>12</v>
      </c>
      <c r="B19">
        <f>SUM(D19:M19)</f>
        <v>444</v>
      </c>
      <c r="C19" s="20">
        <v>2500</v>
      </c>
      <c r="D19" s="29">
        <v>160</v>
      </c>
      <c r="E19">
        <v>105</v>
      </c>
      <c r="F19" s="38">
        <v>90</v>
      </c>
      <c r="G19" s="33">
        <v>89</v>
      </c>
      <c r="M19" s="15"/>
      <c r="Q19" s="29">
        <v>117047</v>
      </c>
      <c r="R19">
        <v>126015</v>
      </c>
      <c r="S19" s="38">
        <v>152720</v>
      </c>
      <c r="T19" s="33">
        <v>152901</v>
      </c>
      <c r="X19" s="27">
        <f t="shared" si="1"/>
        <v>0.98666666666666669</v>
      </c>
      <c r="Y19" s="10">
        <v>8</v>
      </c>
      <c r="Z19" s="10">
        <f t="shared" si="2"/>
        <v>11100</v>
      </c>
      <c r="AA19" s="23">
        <f>C19*LARG_ROL</f>
        <v>11250</v>
      </c>
    </row>
    <row r="20" spans="1:27" x14ac:dyDescent="0.2">
      <c r="A20" s="14" t="s">
        <v>28</v>
      </c>
      <c r="B20">
        <f>SUM(D20:M20)</f>
        <v>440</v>
      </c>
      <c r="C20" s="20">
        <v>2000</v>
      </c>
      <c r="D20" s="29">
        <v>160</v>
      </c>
      <c r="E20" s="29">
        <v>160</v>
      </c>
      <c r="F20" s="37">
        <v>120</v>
      </c>
      <c r="M20" s="15"/>
      <c r="Q20" s="30">
        <v>117047</v>
      </c>
      <c r="R20" s="30">
        <v>117047</v>
      </c>
      <c r="S20" s="37">
        <v>131110</v>
      </c>
      <c r="X20" s="27">
        <f t="shared" si="1"/>
        <v>0.97777777777777775</v>
      </c>
      <c r="Y20" s="10">
        <v>14</v>
      </c>
      <c r="Z20" s="10">
        <f t="shared" si="2"/>
        <v>8800</v>
      </c>
      <c r="AA20" s="23">
        <f>C20*LARG_ROL</f>
        <v>9000</v>
      </c>
    </row>
    <row r="21" spans="1:27" x14ac:dyDescent="0.2">
      <c r="A21" s="14" t="s">
        <v>37</v>
      </c>
      <c r="B21">
        <f>SUM(D21:M21)</f>
        <v>420</v>
      </c>
      <c r="C21" s="20">
        <v>3000</v>
      </c>
      <c r="D21" s="37">
        <v>120</v>
      </c>
      <c r="E21" s="36">
        <v>100</v>
      </c>
      <c r="F21" s="36">
        <v>100</v>
      </c>
      <c r="G21" s="36">
        <v>100</v>
      </c>
      <c r="M21" s="15"/>
      <c r="Q21" s="37">
        <v>131110</v>
      </c>
      <c r="R21" s="36">
        <v>114170</v>
      </c>
      <c r="S21" s="36">
        <v>114170</v>
      </c>
      <c r="T21" s="36">
        <v>114170</v>
      </c>
      <c r="X21" s="27">
        <f t="shared" si="1"/>
        <v>0.93333333333333335</v>
      </c>
      <c r="Y21" s="10">
        <v>1</v>
      </c>
      <c r="Z21" s="10">
        <f t="shared" si="2"/>
        <v>12600</v>
      </c>
      <c r="AA21" s="23">
        <f>C21*LARG_ROL</f>
        <v>13500</v>
      </c>
    </row>
    <row r="22" spans="1:27" x14ac:dyDescent="0.2">
      <c r="A22" s="14" t="s">
        <v>43</v>
      </c>
      <c r="B22">
        <f>SUM(D22:M22)</f>
        <v>400</v>
      </c>
      <c r="C22" s="20">
        <v>16000</v>
      </c>
      <c r="D22" s="36">
        <v>100</v>
      </c>
      <c r="E22" s="36">
        <v>100</v>
      </c>
      <c r="F22" s="36">
        <v>100</v>
      </c>
      <c r="G22" s="36">
        <v>100</v>
      </c>
      <c r="M22" s="15"/>
      <c r="Q22" s="36">
        <v>114170</v>
      </c>
      <c r="R22" s="36">
        <v>114170</v>
      </c>
      <c r="S22" s="36">
        <v>114170</v>
      </c>
      <c r="T22" s="36">
        <v>114170</v>
      </c>
      <c r="X22" s="27">
        <f t="shared" si="1"/>
        <v>0.88888888888888884</v>
      </c>
      <c r="Y22" s="10">
        <v>43</v>
      </c>
      <c r="Z22" s="10">
        <f t="shared" si="2"/>
        <v>64000</v>
      </c>
      <c r="AA22" s="23">
        <f>C22*LARG_ROL</f>
        <v>72000</v>
      </c>
    </row>
    <row r="23" spans="1:27" x14ac:dyDescent="0.2">
      <c r="A23" s="14" t="s">
        <v>45</v>
      </c>
      <c r="B23" s="17">
        <f>SUM(D23:M23)</f>
        <v>400</v>
      </c>
      <c r="C23" s="21">
        <v>24000</v>
      </c>
      <c r="D23" s="34">
        <v>100</v>
      </c>
      <c r="E23" s="34">
        <v>100</v>
      </c>
      <c r="F23" s="34">
        <v>100</v>
      </c>
      <c r="G23" s="34">
        <v>100</v>
      </c>
      <c r="H23" s="17"/>
      <c r="I23" s="17"/>
      <c r="J23" s="17"/>
      <c r="K23" s="17"/>
      <c r="L23" s="17"/>
      <c r="M23" s="18"/>
      <c r="Q23" s="35">
        <v>151967</v>
      </c>
      <c r="R23" s="35">
        <v>151967</v>
      </c>
      <c r="S23" s="35">
        <v>151967</v>
      </c>
      <c r="T23" s="35">
        <v>151967</v>
      </c>
      <c r="X23" s="27">
        <f t="shared" si="1"/>
        <v>0.88888888888888884</v>
      </c>
      <c r="Y23" s="10">
        <v>1</v>
      </c>
      <c r="Z23" s="10">
        <f t="shared" si="2"/>
        <v>96000</v>
      </c>
      <c r="AA23" s="23">
        <f>C23*LARG_ROL</f>
        <v>108000</v>
      </c>
    </row>
    <row r="24" spans="1:27" x14ac:dyDescent="0.2">
      <c r="X24" s="26">
        <f>Z24/AA24</f>
        <v>0.92177777777777781</v>
      </c>
      <c r="Y24" s="22">
        <f>SUM(Y16:Y23)</f>
        <v>102</v>
      </c>
      <c r="Z24" s="22">
        <f>SUM(Z16:Z23)</f>
        <v>259250</v>
      </c>
      <c r="AA24" s="22">
        <f>SUM(AA16:AA23)</f>
        <v>281250</v>
      </c>
    </row>
    <row r="25" spans="1:27" x14ac:dyDescent="0.2">
      <c r="X25" s="28">
        <f>1-X24</f>
        <v>7.8222222222222193E-2</v>
      </c>
      <c r="Y25" s="10"/>
      <c r="Z25" s="10" t="s">
        <v>30</v>
      </c>
      <c r="AA25" s="10"/>
    </row>
  </sheetData>
  <phoneticPr fontId="4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5"/>
  <dimension ref="A1:V91"/>
  <sheetViews>
    <sheetView workbookViewId="0">
      <selection activeCell="C9" sqref="C9"/>
    </sheetView>
  </sheetViews>
  <sheetFormatPr baseColWidth="10" defaultRowHeight="15" x14ac:dyDescent="0.2"/>
  <cols>
    <col min="1" max="9" width="11.5" customWidth="1"/>
    <col min="10" max="10" width="4" bestFit="1" customWidth="1"/>
    <col min="11" max="11" width="2" bestFit="1" customWidth="1"/>
    <col min="12" max="12" width="4" bestFit="1" customWidth="1"/>
    <col min="13" max="13" width="7" bestFit="1" customWidth="1"/>
    <col min="14" max="14" width="2" bestFit="1" customWidth="1"/>
    <col min="15" max="15" width="4" bestFit="1" customWidth="1"/>
    <col min="16" max="16" width="2" bestFit="1" customWidth="1"/>
    <col min="17" max="17" width="3" bestFit="1" customWidth="1"/>
    <col min="18" max="18" width="2" bestFit="1" customWidth="1"/>
    <col min="19" max="19" width="3" bestFit="1" customWidth="1"/>
    <col min="20" max="20" width="2" bestFit="1" customWidth="1"/>
    <col min="21" max="21" width="3" bestFit="1" customWidth="1"/>
    <col min="22" max="52" width="2" bestFit="1" customWidth="1"/>
  </cols>
  <sheetData>
    <row r="1" spans="1:22" x14ac:dyDescent="0.2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25</v>
      </c>
      <c r="I1" t="s">
        <v>9</v>
      </c>
    </row>
    <row r="2" spans="1:22" x14ac:dyDescent="0.2">
      <c r="A2">
        <v>450</v>
      </c>
      <c r="B2">
        <v>115141</v>
      </c>
      <c r="C2">
        <v>117047</v>
      </c>
      <c r="D2">
        <v>160</v>
      </c>
      <c r="E2" t="s">
        <v>50</v>
      </c>
      <c r="F2">
        <v>500</v>
      </c>
      <c r="G2">
        <v>34400</v>
      </c>
      <c r="H2">
        <v>21500</v>
      </c>
      <c r="J2">
        <v>43</v>
      </c>
      <c r="K2">
        <f t="shared" ref="K2:K10" si="0">IF($N2=0,0,COUNTIF($N$2:$N$10,$N2))</f>
        <v>0</v>
      </c>
      <c r="L2">
        <v>160</v>
      </c>
      <c r="M2">
        <v>21500</v>
      </c>
      <c r="N2" s="7">
        <v>0</v>
      </c>
      <c r="O2">
        <v>5</v>
      </c>
      <c r="P2">
        <v>3</v>
      </c>
      <c r="Q2">
        <v>27</v>
      </c>
      <c r="R2">
        <v>8</v>
      </c>
      <c r="S2" t="s">
        <v>26</v>
      </c>
      <c r="T2" t="s">
        <v>26</v>
      </c>
      <c r="U2" t="s">
        <v>26</v>
      </c>
      <c r="V2" t="s">
        <v>26</v>
      </c>
    </row>
    <row r="3" spans="1:22" x14ac:dyDescent="0.2">
      <c r="A3">
        <v>450</v>
      </c>
      <c r="B3">
        <v>115141</v>
      </c>
      <c r="C3">
        <v>131110</v>
      </c>
      <c r="D3">
        <v>120</v>
      </c>
      <c r="E3" t="s">
        <v>50</v>
      </c>
      <c r="F3">
        <v>500</v>
      </c>
      <c r="G3">
        <v>31200</v>
      </c>
      <c r="H3">
        <v>26000</v>
      </c>
      <c r="J3">
        <v>64</v>
      </c>
      <c r="K3">
        <f t="shared" si="0"/>
        <v>0</v>
      </c>
      <c r="L3">
        <v>120</v>
      </c>
      <c r="M3">
        <v>32000</v>
      </c>
      <c r="N3" s="8">
        <v>0</v>
      </c>
      <c r="O3" t="s">
        <v>26</v>
      </c>
      <c r="P3" t="s">
        <v>26</v>
      </c>
      <c r="Q3">
        <v>27</v>
      </c>
      <c r="R3">
        <v>8</v>
      </c>
      <c r="S3" s="5">
        <v>14</v>
      </c>
      <c r="T3">
        <v>1</v>
      </c>
      <c r="U3" t="s">
        <v>26</v>
      </c>
      <c r="V3" t="s">
        <v>26</v>
      </c>
    </row>
    <row r="4" spans="1:22" x14ac:dyDescent="0.2">
      <c r="A4">
        <v>450</v>
      </c>
      <c r="B4">
        <v>115141</v>
      </c>
      <c r="C4">
        <v>151968</v>
      </c>
      <c r="D4">
        <v>120</v>
      </c>
      <c r="E4" t="s">
        <v>50</v>
      </c>
      <c r="F4">
        <v>500</v>
      </c>
      <c r="G4">
        <v>7200</v>
      </c>
      <c r="H4">
        <v>6000</v>
      </c>
      <c r="J4">
        <v>8</v>
      </c>
      <c r="K4">
        <f t="shared" si="0"/>
        <v>0</v>
      </c>
      <c r="L4">
        <v>105</v>
      </c>
      <c r="M4">
        <v>4000</v>
      </c>
      <c r="N4" s="8">
        <v>0</v>
      </c>
      <c r="O4">
        <v>5</v>
      </c>
      <c r="P4">
        <v>3</v>
      </c>
      <c r="Q4" t="s">
        <v>26</v>
      </c>
      <c r="R4" t="s">
        <v>26</v>
      </c>
      <c r="S4" t="s">
        <v>26</v>
      </c>
      <c r="T4" t="s">
        <v>26</v>
      </c>
      <c r="U4" t="s">
        <v>26</v>
      </c>
      <c r="V4" t="s">
        <v>26</v>
      </c>
    </row>
    <row r="5" spans="1:22" x14ac:dyDescent="0.2">
      <c r="A5">
        <v>450</v>
      </c>
      <c r="B5">
        <v>115141</v>
      </c>
      <c r="C5">
        <v>126015</v>
      </c>
      <c r="D5">
        <v>105</v>
      </c>
      <c r="E5" t="s">
        <v>50</v>
      </c>
      <c r="F5">
        <v>500</v>
      </c>
      <c r="G5">
        <v>4200</v>
      </c>
      <c r="H5">
        <v>4000</v>
      </c>
      <c r="J5">
        <v>239</v>
      </c>
      <c r="K5">
        <f t="shared" si="0"/>
        <v>0</v>
      </c>
      <c r="L5">
        <v>100</v>
      </c>
      <c r="M5">
        <v>119500</v>
      </c>
      <c r="N5" s="8">
        <v>0</v>
      </c>
      <c r="O5" t="s">
        <v>26</v>
      </c>
      <c r="P5" t="s">
        <v>26</v>
      </c>
      <c r="Q5">
        <v>27</v>
      </c>
      <c r="R5">
        <v>8</v>
      </c>
      <c r="S5" s="5">
        <v>14</v>
      </c>
      <c r="T5" s="6">
        <v>1</v>
      </c>
      <c r="U5" s="24">
        <v>43</v>
      </c>
      <c r="V5">
        <v>1</v>
      </c>
    </row>
    <row r="6" spans="1:22" x14ac:dyDescent="0.2">
      <c r="A6">
        <v>450</v>
      </c>
      <c r="B6">
        <v>115141</v>
      </c>
      <c r="C6">
        <v>114170</v>
      </c>
      <c r="D6">
        <v>100</v>
      </c>
      <c r="E6" t="s">
        <v>50</v>
      </c>
      <c r="F6">
        <v>500</v>
      </c>
      <c r="G6">
        <v>71500</v>
      </c>
      <c r="H6">
        <v>71500</v>
      </c>
      <c r="J6">
        <v>8</v>
      </c>
      <c r="K6">
        <f t="shared" si="0"/>
        <v>0</v>
      </c>
      <c r="L6">
        <v>90</v>
      </c>
      <c r="M6">
        <v>4000</v>
      </c>
      <c r="N6" s="8">
        <v>0</v>
      </c>
      <c r="O6">
        <v>5</v>
      </c>
      <c r="P6">
        <v>3</v>
      </c>
      <c r="Q6" t="s">
        <v>26</v>
      </c>
      <c r="R6" t="s">
        <v>26</v>
      </c>
      <c r="S6" t="s">
        <v>26</v>
      </c>
      <c r="T6" t="s">
        <v>26</v>
      </c>
      <c r="U6" t="s">
        <v>26</v>
      </c>
      <c r="V6" t="s">
        <v>26</v>
      </c>
    </row>
    <row r="7" spans="1:22" ht="15" customHeight="1" x14ac:dyDescent="0.2">
      <c r="A7">
        <v>450</v>
      </c>
      <c r="B7">
        <v>115141</v>
      </c>
      <c r="C7">
        <v>151967</v>
      </c>
      <c r="D7">
        <v>100</v>
      </c>
      <c r="E7" t="s">
        <v>50</v>
      </c>
      <c r="F7">
        <v>500</v>
      </c>
      <c r="G7">
        <v>48000</v>
      </c>
      <c r="H7">
        <v>48000</v>
      </c>
      <c r="I7" s="1">
        <v>45672</v>
      </c>
      <c r="J7">
        <v>5</v>
      </c>
      <c r="K7">
        <f t="shared" si="0"/>
        <v>0</v>
      </c>
      <c r="L7">
        <v>89</v>
      </c>
      <c r="M7">
        <v>2500</v>
      </c>
      <c r="N7" s="8">
        <v>0</v>
      </c>
      <c r="O7">
        <v>5</v>
      </c>
      <c r="P7" t="s">
        <v>26</v>
      </c>
      <c r="Q7" t="s">
        <v>26</v>
      </c>
      <c r="R7" t="s">
        <v>26</v>
      </c>
      <c r="S7" t="s">
        <v>26</v>
      </c>
      <c r="T7" t="s">
        <v>26</v>
      </c>
      <c r="U7" t="s">
        <v>26</v>
      </c>
      <c r="V7" t="s">
        <v>26</v>
      </c>
    </row>
    <row r="8" spans="1:22" ht="15" customHeight="1" x14ac:dyDescent="0.2">
      <c r="A8">
        <v>450</v>
      </c>
      <c r="B8">
        <v>115141</v>
      </c>
      <c r="C8">
        <v>152720</v>
      </c>
      <c r="D8">
        <v>90</v>
      </c>
      <c r="E8" t="s">
        <v>50</v>
      </c>
      <c r="F8">
        <v>500</v>
      </c>
      <c r="G8">
        <v>3600</v>
      </c>
      <c r="H8">
        <v>4000</v>
      </c>
      <c r="J8">
        <v>33</v>
      </c>
      <c r="K8">
        <f t="shared" si="0"/>
        <v>0</v>
      </c>
      <c r="L8">
        <v>45</v>
      </c>
      <c r="M8">
        <v>16125</v>
      </c>
      <c r="N8" s="8">
        <v>0</v>
      </c>
      <c r="O8" t="s">
        <v>26</v>
      </c>
      <c r="P8" s="5">
        <v>3</v>
      </c>
      <c r="Q8">
        <v>27</v>
      </c>
      <c r="R8" t="s">
        <v>26</v>
      </c>
      <c r="S8" t="s">
        <v>26</v>
      </c>
      <c r="T8" t="s">
        <v>26</v>
      </c>
      <c r="U8" t="s">
        <v>26</v>
      </c>
      <c r="V8" t="s">
        <v>26</v>
      </c>
    </row>
    <row r="9" spans="1:22" ht="15" customHeight="1" x14ac:dyDescent="0.2">
      <c r="A9">
        <v>450</v>
      </c>
      <c r="B9">
        <v>115141</v>
      </c>
      <c r="C9">
        <v>152901</v>
      </c>
      <c r="D9">
        <v>89</v>
      </c>
      <c r="E9" t="s">
        <v>50</v>
      </c>
      <c r="F9">
        <v>500</v>
      </c>
      <c r="G9">
        <v>2225</v>
      </c>
      <c r="H9">
        <v>2500</v>
      </c>
      <c r="J9">
        <v>0</v>
      </c>
      <c r="K9">
        <f t="shared" si="0"/>
        <v>0</v>
      </c>
      <c r="N9" s="8">
        <v>0</v>
      </c>
      <c r="O9" t="s">
        <v>26</v>
      </c>
      <c r="P9" t="s">
        <v>26</v>
      </c>
      <c r="Q9" t="s">
        <v>26</v>
      </c>
      <c r="R9" t="s">
        <v>26</v>
      </c>
      <c r="S9" t="s">
        <v>26</v>
      </c>
      <c r="T9" t="s">
        <v>26</v>
      </c>
      <c r="U9" t="s">
        <v>26</v>
      </c>
      <c r="V9" t="s">
        <v>26</v>
      </c>
    </row>
    <row r="10" spans="1:22" ht="15" customHeight="1" x14ac:dyDescent="0.2">
      <c r="A10">
        <v>450</v>
      </c>
      <c r="B10">
        <v>115141</v>
      </c>
      <c r="C10">
        <v>151966</v>
      </c>
      <c r="D10">
        <v>45</v>
      </c>
      <c r="E10" t="s">
        <v>50</v>
      </c>
      <c r="F10">
        <v>500</v>
      </c>
      <c r="G10">
        <v>7256</v>
      </c>
      <c r="H10">
        <v>16125</v>
      </c>
      <c r="K10">
        <f t="shared" si="0"/>
        <v>0</v>
      </c>
      <c r="N10" s="8"/>
    </row>
    <row r="11" spans="1:22" ht="15" customHeight="1" x14ac:dyDescent="0.2">
      <c r="B11" t="s">
        <v>27</v>
      </c>
      <c r="N11" s="9"/>
    </row>
    <row r="12" spans="1:22" ht="15" customHeight="1" x14ac:dyDescent="0.2">
      <c r="N12">
        <f>SUM(N2:N10)</f>
        <v>0</v>
      </c>
      <c r="O12">
        <v>5</v>
      </c>
      <c r="P12">
        <v>3</v>
      </c>
      <c r="Q12">
        <v>27</v>
      </c>
      <c r="R12">
        <v>8</v>
      </c>
      <c r="S12">
        <v>14</v>
      </c>
      <c r="T12">
        <v>1</v>
      </c>
      <c r="U12">
        <v>43</v>
      </c>
      <c r="V12">
        <v>1</v>
      </c>
    </row>
    <row r="13" spans="1:22" ht="15" customHeight="1" x14ac:dyDescent="0.2">
      <c r="O13">
        <f>SUM(O12:Z12)</f>
        <v>102</v>
      </c>
    </row>
    <row r="14" spans="1:22" ht="15" customHeight="1" x14ac:dyDescent="0.2"/>
    <row r="15" spans="1:22" ht="15" customHeight="1" x14ac:dyDescent="0.2">
      <c r="H15">
        <f>H5+H6+H7</f>
        <v>123500</v>
      </c>
    </row>
    <row r="16" spans="1:22" ht="15" customHeight="1" x14ac:dyDescent="0.2"/>
    <row r="17" ht="15" customHeight="1" x14ac:dyDescent="0.2"/>
    <row r="18" ht="15" customHeight="1" x14ac:dyDescent="0.2"/>
    <row r="19" ht="15" customHeight="1" x14ac:dyDescent="0.2"/>
    <row r="20" ht="15" customHeight="1" x14ac:dyDescent="0.2"/>
    <row r="21" ht="15" customHeight="1" x14ac:dyDescent="0.2"/>
    <row r="22" ht="15" customHeight="1" x14ac:dyDescent="0.2"/>
    <row r="23" ht="15" customHeight="1" x14ac:dyDescent="0.2"/>
    <row r="24" ht="15" customHeight="1" x14ac:dyDescent="0.2"/>
    <row r="25" ht="15" customHeight="1" x14ac:dyDescent="0.2"/>
    <row r="26" ht="15" customHeight="1" x14ac:dyDescent="0.2"/>
    <row r="27" ht="15" customHeight="1" x14ac:dyDescent="0.2"/>
    <row r="28" ht="15" customHeight="1" x14ac:dyDescent="0.2"/>
    <row r="29" ht="15" customHeight="1" x14ac:dyDescent="0.2"/>
    <row r="30" ht="15" customHeight="1" x14ac:dyDescent="0.2"/>
    <row r="31" ht="15" customHeight="1" x14ac:dyDescent="0.2"/>
    <row r="32" ht="15" customHeight="1" x14ac:dyDescent="0.2"/>
    <row r="33" ht="15" customHeight="1" x14ac:dyDescent="0.2"/>
    <row r="34" ht="15" customHeight="1" x14ac:dyDescent="0.2"/>
    <row r="35" ht="15" customHeight="1" x14ac:dyDescent="0.2"/>
    <row r="36" ht="15" customHeight="1" x14ac:dyDescent="0.2"/>
    <row r="37" ht="15" customHeight="1" x14ac:dyDescent="0.2"/>
    <row r="38" ht="15" customHeight="1" x14ac:dyDescent="0.2"/>
    <row r="39" ht="15" customHeight="1" x14ac:dyDescent="0.2"/>
    <row r="40" ht="15" customHeight="1" x14ac:dyDescent="0.2"/>
    <row r="41" ht="15" customHeight="1" x14ac:dyDescent="0.2"/>
    <row r="42" ht="15" customHeight="1" x14ac:dyDescent="0.2"/>
    <row r="43" ht="15" customHeight="1" x14ac:dyDescent="0.2"/>
    <row r="44" ht="15" customHeight="1" x14ac:dyDescent="0.2"/>
    <row r="45" ht="15" customHeight="1" x14ac:dyDescent="0.2"/>
    <row r="46" ht="15" customHeight="1" x14ac:dyDescent="0.2"/>
    <row r="47" ht="15" customHeight="1" x14ac:dyDescent="0.2"/>
    <row r="48" ht="15" customHeight="1" x14ac:dyDescent="0.2"/>
    <row r="49" ht="15" customHeight="1" x14ac:dyDescent="0.2"/>
    <row r="50" ht="15" customHeight="1" x14ac:dyDescent="0.2"/>
    <row r="51" ht="15" customHeight="1" x14ac:dyDescent="0.2"/>
    <row r="52" ht="15" customHeight="1" x14ac:dyDescent="0.2"/>
    <row r="53" ht="15" customHeight="1" x14ac:dyDescent="0.2"/>
    <row r="54" ht="15" customHeight="1" x14ac:dyDescent="0.2"/>
    <row r="55" ht="15" customHeight="1" x14ac:dyDescent="0.2"/>
    <row r="56" ht="15" customHeight="1" x14ac:dyDescent="0.2"/>
    <row r="57" ht="15" customHeight="1" x14ac:dyDescent="0.2"/>
    <row r="58" ht="15" customHeight="1" x14ac:dyDescent="0.2"/>
    <row r="59" ht="15" customHeight="1" x14ac:dyDescent="0.2"/>
    <row r="60" ht="15" customHeight="1" x14ac:dyDescent="0.2"/>
    <row r="61" ht="15" customHeight="1" x14ac:dyDescent="0.2"/>
    <row r="62" ht="15" customHeight="1" x14ac:dyDescent="0.2"/>
    <row r="63" ht="15" customHeight="1" x14ac:dyDescent="0.2"/>
    <row r="64" ht="15" customHeight="1" x14ac:dyDescent="0.2"/>
    <row r="65" ht="15" customHeight="1" x14ac:dyDescent="0.2"/>
    <row r="66" ht="15" customHeight="1" x14ac:dyDescent="0.2"/>
    <row r="67" ht="15" customHeight="1" x14ac:dyDescent="0.2"/>
    <row r="68" ht="15" customHeight="1" x14ac:dyDescent="0.2"/>
    <row r="69" ht="15" customHeight="1" x14ac:dyDescent="0.2"/>
    <row r="70" ht="15" customHeight="1" x14ac:dyDescent="0.2"/>
    <row r="71" ht="15" customHeight="1" x14ac:dyDescent="0.2"/>
    <row r="72" ht="15" customHeight="1" x14ac:dyDescent="0.2"/>
    <row r="73" ht="15" customHeight="1" x14ac:dyDescent="0.2"/>
    <row r="74" ht="15" customHeight="1" x14ac:dyDescent="0.2"/>
    <row r="75" ht="15" customHeight="1" x14ac:dyDescent="0.2"/>
    <row r="76" ht="15" customHeight="1" x14ac:dyDescent="0.2"/>
    <row r="77" ht="15" customHeight="1" x14ac:dyDescent="0.2"/>
    <row r="78" ht="15" customHeight="1" x14ac:dyDescent="0.2"/>
    <row r="79" ht="15" customHeight="1" x14ac:dyDescent="0.2"/>
    <row r="80" ht="15" customHeight="1" x14ac:dyDescent="0.2"/>
    <row r="81" ht="15" customHeight="1" x14ac:dyDescent="0.2"/>
    <row r="82" ht="15" customHeight="1" x14ac:dyDescent="0.2"/>
    <row r="83" ht="15" customHeight="1" x14ac:dyDescent="0.2"/>
    <row r="84" ht="15" customHeight="1" x14ac:dyDescent="0.2"/>
    <row r="85" ht="15" customHeight="1" x14ac:dyDescent="0.2"/>
    <row r="86" ht="15" customHeight="1" x14ac:dyDescent="0.2"/>
    <row r="87" ht="15" customHeight="1" x14ac:dyDescent="0.2"/>
    <row r="88" ht="15" customHeight="1" x14ac:dyDescent="0.2"/>
    <row r="89" ht="15" customHeight="1" x14ac:dyDescent="0.2"/>
    <row r="90" ht="15" customHeight="1" x14ac:dyDescent="0.2"/>
    <row r="91" ht="15" customHeight="1" x14ac:dyDescent="0.2"/>
  </sheetData>
  <sortState xmlns:xlrd2="http://schemas.microsoft.com/office/spreadsheetml/2017/richdata2" ref="J2:V11">
    <sortCondition descending="1" ref="L2"/>
  </sortState>
  <phoneticPr fontId="4" type="noConversion"/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5124" r:id="rId4" name="Button 4">
              <controlPr defaultSize="0" print="0" autoFill="0" autoPict="0" macro="[0]!RassemblerParNumeroArticle">
                <anchor moveWithCells="1" sizeWithCells="1">
                  <from>
                    <xdr:col>0</xdr:col>
                    <xdr:colOff>177800</xdr:colOff>
                    <xdr:row>3</xdr:row>
                    <xdr:rowOff>38100</xdr:rowOff>
                  </from>
                  <to>
                    <xdr:col>0</xdr:col>
                    <xdr:colOff>406400</xdr:colOff>
                    <xdr:row>4</xdr:row>
                    <xdr:rowOff>76200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Macintosh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4</vt:i4>
      </vt:variant>
    </vt:vector>
  </HeadingPairs>
  <TitlesOfParts>
    <vt:vector size="6" baseType="lpstr">
      <vt:lpstr>Séquence</vt:lpstr>
      <vt:lpstr>Résultats Regroupés</vt:lpstr>
      <vt:lpstr>CHECK</vt:lpstr>
      <vt:lpstr>LARG_ROL</vt:lpstr>
      <vt:lpstr>LONG_ROL</vt:lpstr>
      <vt:lpstr>ROL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Olivier Dilé</dc:creator>
  <cp:lastModifiedBy>Olivier Dilé</cp:lastModifiedBy>
  <cp:lastPrinted>2025-01-03T09:13:22Z</cp:lastPrinted>
  <dcterms:created xsi:type="dcterms:W3CDTF">2022-10-13T13:34:20Z</dcterms:created>
  <dcterms:modified xsi:type="dcterms:W3CDTF">2025-01-29T13:08:55Z</dcterms:modified>
</cp:coreProperties>
</file>