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autoCompressPictures="0" defaultThemeVersion="164011"/>
  <mc:AlternateContent xmlns:mc="http://schemas.openxmlformats.org/markup-compatibility/2006">
    <mc:Choice Requires="x15">
      <x15ac:absPath xmlns:x15ac="http://schemas.microsoft.com/office/spreadsheetml/2010/11/ac" url="J:\Feuille de Sequence\"/>
    </mc:Choice>
  </mc:AlternateContent>
  <bookViews>
    <workbookView xWindow="-120" yWindow="-120" windowWidth="24240" windowHeight="13140"/>
  </bookViews>
  <sheets>
    <sheet name="Séquence" sheetId="47" r:id="rId1"/>
    <sheet name="Résultats Regroupés" sheetId="39" r:id="rId2"/>
    <sheet name="Feuil1" sheetId="49" r:id="rId3"/>
  </sheets>
  <functionGroups builtInGroupCount="18"/>
  <definedNames>
    <definedName name="_xlnm._FilterDatabase" localSheetId="1" hidden="1">'Résultats Regroupés'!#REF!</definedName>
    <definedName name="_xlnm._FilterDatabase" localSheetId="0" hidden="1">Séquence!$A$1:$M$8</definedName>
    <definedName name="CHECK">'Résultats Regroupés'!$N$10</definedName>
    <definedName name="LARG_ROL">Séquence!$U$1</definedName>
    <definedName name="LONG_ROL">Séquence!$W$1</definedName>
    <definedName name="ROL">'Résultats Regroupés'!$N$9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20" i="47" l="1"/>
  <c r="B19" i="47"/>
  <c r="Q19" i="47" s="1"/>
  <c r="B18" i="47"/>
  <c r="Q18" i="47" s="1"/>
  <c r="B17" i="47"/>
  <c r="Q17" i="47" s="1"/>
  <c r="B16" i="47"/>
  <c r="Q16" i="47" s="1"/>
  <c r="B15" i="47"/>
  <c r="Q15" i="47" s="1"/>
  <c r="B14" i="47"/>
  <c r="Q14" i="47" s="1"/>
  <c r="R9" i="47"/>
  <c r="Q9" i="47"/>
  <c r="P9" i="47"/>
  <c r="B8" i="47"/>
  <c r="B7" i="47"/>
  <c r="B6" i="47"/>
  <c r="B5" i="47"/>
  <c r="B4" i="47"/>
  <c r="B3" i="47"/>
  <c r="B2" i="47"/>
  <c r="K3" i="39"/>
  <c r="K4" i="39"/>
  <c r="K5" i="39"/>
  <c r="K6" i="39"/>
  <c r="K7" i="39"/>
  <c r="K2" i="39"/>
  <c r="O10" i="39"/>
  <c r="N9" i="39"/>
  <c r="Q21" i="47" l="1"/>
  <c r="W1" i="47"/>
  <c r="U1" i="47"/>
  <c r="P17" i="47" l="1"/>
  <c r="P18" i="47"/>
  <c r="P15" i="47"/>
  <c r="P19" i="47"/>
  <c r="P16" i="47"/>
  <c r="P14" i="47"/>
  <c r="R17" i="47"/>
  <c r="O17" i="47" s="1"/>
  <c r="R18" i="47"/>
  <c r="O18" i="47" s="1"/>
  <c r="R15" i="47"/>
  <c r="O15" i="47" s="1"/>
  <c r="R19" i="47"/>
  <c r="O19" i="47" s="1"/>
  <c r="R16" i="47"/>
  <c r="O16" i="47" s="1"/>
  <c r="R14" i="47"/>
  <c r="O14" i="47" l="1"/>
  <c r="R21" i="47"/>
  <c r="P21" i="47"/>
  <c r="R22" i="47" l="1"/>
  <c r="O21" i="47"/>
  <c r="O22" i="47" s="1"/>
</calcChain>
</file>

<file path=xl/sharedStrings.xml><?xml version="1.0" encoding="utf-8"?>
<sst xmlns="http://schemas.openxmlformats.org/spreadsheetml/2006/main" count="102" uniqueCount="48">
  <si>
    <t>Largeur Max</t>
  </si>
  <si>
    <t>Référence du Bulk</t>
  </si>
  <si>
    <t>Numéro d'Article</t>
  </si>
  <si>
    <t>Largeur du Rouleau</t>
  </si>
  <si>
    <t>Mandrins Utilisés</t>
  </si>
  <si>
    <t>Longueur du Rouleau</t>
  </si>
  <si>
    <t>Quantité en m²</t>
  </si>
  <si>
    <t>SEQ</t>
  </si>
  <si>
    <t>Date Demandée</t>
  </si>
  <si>
    <t>Largeur</t>
  </si>
  <si>
    <t>Métrage</t>
  </si>
  <si>
    <t>#1</t>
  </si>
  <si>
    <t>#2</t>
  </si>
  <si>
    <t>#3</t>
  </si>
  <si>
    <t>#4</t>
  </si>
  <si>
    <t>#5</t>
  </si>
  <si>
    <t>#6</t>
  </si>
  <si>
    <t>#8</t>
  </si>
  <si>
    <t>#7</t>
  </si>
  <si>
    <t>#9</t>
  </si>
  <si>
    <t>#10</t>
  </si>
  <si>
    <t>-</t>
  </si>
  <si>
    <t>STATS</t>
  </si>
  <si>
    <t>m² MAX</t>
  </si>
  <si>
    <t>m² SEQ</t>
  </si>
  <si>
    <t>R.</t>
  </si>
  <si>
    <t>Longueur</t>
  </si>
  <si>
    <t>Mettrage Demandé</t>
  </si>
  <si>
    <t>SEQ 1</t>
  </si>
  <si>
    <t>SEQ 2</t>
  </si>
  <si>
    <t>SEQ 3</t>
  </si>
  <si>
    <t>SEQ 4</t>
  </si>
  <si>
    <t>Perdus</t>
  </si>
  <si>
    <t>Équivalent/rouleaux</t>
  </si>
  <si>
    <t>154,0x10,0</t>
  </si>
  <si>
    <t>92,59 %</t>
  </si>
  <si>
    <t>SEQ 5</t>
  </si>
  <si>
    <t>97,22 %</t>
  </si>
  <si>
    <t>SEQ 6</t>
  </si>
  <si>
    <t>32,41 %</t>
  </si>
  <si>
    <t>78,52 %</t>
  </si>
  <si>
    <t>75,74 %</t>
  </si>
  <si>
    <t>97,96 %</t>
  </si>
  <si>
    <t>96,30 %</t>
  </si>
  <si>
    <t>SEQ 7</t>
  </si>
  <si>
    <t>89,50 %</t>
  </si>
  <si>
    <t>10,50 %</t>
  </si>
  <si>
    <t>5,57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</si>
</sst>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1"/>
      <color indexed="19"/>
      <name val="Calibri"/>
      <family val="2"/>
      <scheme val="minor"/>
    </font>
    <font>
      <sz val="8"/>
      <name val="Calibri"/>
      <family val="2"/>
      <scheme val="minor"/>
    </font>
    <font>
      <sz val="11"/>
      <color rgb="FF00FF00"/>
      <name val="Calibri"/>
      <family val="2"/>
    </font>
    <font>
      <sz val="11"/>
      <color indexed="2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D7D7D7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2" fillId="0" borderId="0" xfId="0" applyFont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3" borderId="7" xfId="0" applyFill="1" applyBorder="1" applyAlignment="1">
      <alignment vertical="center"/>
    </xf>
    <xf numFmtId="0" fontId="0" fillId="2" borderId="7" xfId="0" applyFill="1" applyBorder="1" applyAlignment="1">
      <alignment horizontal="center" vertical="center"/>
    </xf>
    <xf numFmtId="0" fontId="0" fillId="0" borderId="7" xfId="0" applyFill="1" applyBorder="1" applyAlignment="1">
      <alignment horizontal="center" vertical="center"/>
    </xf>
    <xf numFmtId="0" fontId="0" fillId="0" borderId="8" xfId="0" applyBorder="1"/>
    <xf numFmtId="0" fontId="0" fillId="0" borderId="0" xfId="0" applyBorder="1"/>
    <xf numFmtId="0" fontId="0" fillId="0" borderId="9" xfId="0" applyBorder="1"/>
    <xf numFmtId="0" fontId="0" fillId="0" borderId="10" xfId="0" applyBorder="1"/>
    <xf numFmtId="0" fontId="0" fillId="0" borderId="11" xfId="0" applyBorder="1"/>
    <xf numFmtId="0" fontId="0" fillId="0" borderId="12" xfId="0" applyBorder="1"/>
    <xf numFmtId="0" fontId="0" fillId="4" borderId="4" xfId="0" applyFill="1" applyBorder="1"/>
    <xf numFmtId="0" fontId="0" fillId="4" borderId="5" xfId="0" applyFill="1" applyBorder="1"/>
    <xf numFmtId="0" fontId="0" fillId="4" borderId="6" xfId="0" applyFill="1" applyBorder="1"/>
    <xf numFmtId="0" fontId="0" fillId="0" borderId="0" xfId="0" applyBorder="1" applyAlignment="1">
      <alignment horizontal="right"/>
    </xf>
    <xf numFmtId="0" fontId="0" fillId="0" borderId="9" xfId="0" applyBorder="1" applyAlignment="1">
      <alignment horizontal="right"/>
    </xf>
    <xf numFmtId="0" fontId="0" fillId="2" borderId="7" xfId="0" applyFill="1" applyBorder="1" applyAlignment="1">
      <alignment horizontal="right" vertical="center"/>
    </xf>
    <xf numFmtId="0" fontId="0" fillId="0" borderId="0" xfId="0" applyAlignment="1">
      <alignment horizontal="right"/>
    </xf>
    <xf numFmtId="0" fontId="5" fillId="0" borderId="0" xfId="0" applyFont="1"/>
    <xf numFmtId="0" fontId="0" fillId="0" borderId="0" xfId="0" applyFill="1" applyBorder="1"/>
    <xf numFmtId="10" fontId="0" fillId="0" borderId="8" xfId="0" applyNumberFormat="1" applyBorder="1"/>
    <xf numFmtId="10" fontId="0" fillId="3" borderId="7" xfId="0" applyNumberFormat="1" applyFill="1" applyBorder="1" applyAlignment="1">
      <alignment vertical="center"/>
    </xf>
    <xf numFmtId="1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0000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0</xdr:col>
          <xdr:colOff>161925</xdr:colOff>
          <xdr:row>1</xdr:row>
          <xdr:rowOff>66675</xdr:rowOff>
        </xdr:from>
        <xdr:to>
          <xdr:col>0</xdr:col>
          <xdr:colOff>419100</xdr:colOff>
          <xdr:row>2</xdr:row>
          <xdr:rowOff>114300</xdr:rowOff>
        </xdr:to>
        <xdr:sp macro="" textlink="">
          <xdr:nvSpPr>
            <xdr:cNvPr id="5122" name="cmdOK" hidden="1">
              <a:extLst>
                <a:ext uri="{63B3BB69-23CF-44E3-9099-C40C66FF867C}">
                  <a14:compatExt spid="_x0000_s5122"/>
                </a:ext>
                <a:ext uri="{FF2B5EF4-FFF2-40B4-BE49-F238E27FC236}">
                  <a16:creationId xmlns:a16="http://schemas.microsoft.com/office/drawing/2014/main" id="{00000000-0008-0000-0100-000002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171450</xdr:colOff>
          <xdr:row>3</xdr:row>
          <xdr:rowOff>38100</xdr:rowOff>
        </xdr:from>
        <xdr:to>
          <xdr:col>0</xdr:col>
          <xdr:colOff>409575</xdr:colOff>
          <xdr:row>4</xdr:row>
          <xdr:rowOff>76200</xdr:rowOff>
        </xdr:to>
        <xdr:sp macro="" textlink="">
          <xdr:nvSpPr>
            <xdr:cNvPr id="5123" name="Button 3" hidden="1">
              <a:extLst>
                <a:ext uri="{63B3BB69-23CF-44E3-9099-C40C66FF867C}">
                  <a14:compatExt spid="_x0000_s512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GB" sz="1100" b="0" i="0" u="none" strike="noStrike" baseline="0">
                  <a:solidFill>
                    <a:srgbClr val="00FF00"/>
                  </a:solidFill>
                  <a:latin typeface="Calibri"/>
                </a:rPr>
                <a:t>Bouton 3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1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W23"/>
  <sheetViews>
    <sheetView tabSelected="1" workbookViewId="0">
      <selection activeCell="O34" sqref="O34"/>
    </sheetView>
  </sheetViews>
  <sheetFormatPr baseColWidth="10" defaultRowHeight="15" x14ac:dyDescent="0.25"/>
  <cols>
    <col min="1" max="1" width="8.140625" customWidth="1"/>
    <col min="2" max="3" width="9.28515625" customWidth="1"/>
    <col min="4" max="13" width="6.140625" customWidth="1"/>
    <col min="15" max="15" width="8.7109375" customWidth="1"/>
    <col min="16" max="16" width="5.140625" customWidth="1"/>
    <col min="17" max="18" width="9.85546875" customWidth="1"/>
    <col min="19" max="19" width="8.7109375" customWidth="1"/>
    <col min="20" max="20" width="10.42578125" customWidth="1"/>
    <col min="21" max="21" width="7.5703125" customWidth="1"/>
    <col min="22" max="22" width="10.42578125" customWidth="1"/>
    <col min="23" max="23" width="7.5703125" customWidth="1"/>
  </cols>
  <sheetData>
    <row r="1" spans="1:23" ht="21" customHeight="1" x14ac:dyDescent="0.25">
      <c r="A1" s="1" t="s">
        <v>7</v>
      </c>
      <c r="B1" s="2" t="s">
        <v>9</v>
      </c>
      <c r="C1" s="2" t="s">
        <v>10</v>
      </c>
      <c r="D1" s="2" t="s">
        <v>11</v>
      </c>
      <c r="E1" s="2" t="s">
        <v>12</v>
      </c>
      <c r="F1" s="2" t="s">
        <v>13</v>
      </c>
      <c r="G1" s="2" t="s">
        <v>14</v>
      </c>
      <c r="H1" s="2" t="s">
        <v>15</v>
      </c>
      <c r="I1" s="2" t="s">
        <v>16</v>
      </c>
      <c r="J1" s="2" t="s">
        <v>18</v>
      </c>
      <c r="K1" s="2" t="s">
        <v>17</v>
      </c>
      <c r="L1" s="2" t="s">
        <v>19</v>
      </c>
      <c r="M1" s="3" t="s">
        <v>20</v>
      </c>
      <c r="O1" s="8" t="s">
        <v>22</v>
      </c>
      <c r="P1" s="9" t="s">
        <v>25</v>
      </c>
      <c r="Q1" s="9" t="s">
        <v>24</v>
      </c>
      <c r="R1" s="9" t="s">
        <v>23</v>
      </c>
      <c r="T1" s="9" t="s">
        <v>9</v>
      </c>
      <c r="U1" s="10">
        <f>'Résultats Regroupés'!A2</f>
        <v>540</v>
      </c>
      <c r="V1" s="9" t="s">
        <v>26</v>
      </c>
      <c r="W1" s="10">
        <f>'Résultats Regroupés'!F2</f>
        <v>1200</v>
      </c>
    </row>
    <row r="2" spans="1:23" x14ac:dyDescent="0.25">
      <c r="A2" s="11" t="s">
        <v>28</v>
      </c>
      <c r="B2" s="12">
        <f>SUM(D2:M2)</f>
        <v>424</v>
      </c>
      <c r="C2" s="17">
        <v>8400</v>
      </c>
      <c r="D2" s="12">
        <v>225</v>
      </c>
      <c r="E2" s="12">
        <v>199</v>
      </c>
      <c r="F2" s="12"/>
      <c r="G2" s="12"/>
      <c r="H2" s="12"/>
      <c r="I2" s="12"/>
      <c r="J2" s="12"/>
      <c r="K2" s="12"/>
      <c r="L2" s="12"/>
      <c r="M2" s="13"/>
      <c r="O2" s="11" t="s">
        <v>40</v>
      </c>
      <c r="P2" s="20">
        <v>7</v>
      </c>
      <c r="Q2" s="20">
        <v>3561600</v>
      </c>
      <c r="R2" s="21">
        <v>4536000</v>
      </c>
    </row>
    <row r="3" spans="1:23" x14ac:dyDescent="0.25">
      <c r="A3" s="11" t="s">
        <v>29</v>
      </c>
      <c r="B3" s="12">
        <f>SUM(D3:M3)</f>
        <v>409</v>
      </c>
      <c r="C3" s="18">
        <v>3600</v>
      </c>
      <c r="D3" s="12">
        <v>225</v>
      </c>
      <c r="E3" s="12">
        <v>184</v>
      </c>
      <c r="F3" s="12"/>
      <c r="G3" s="12"/>
      <c r="H3" s="12"/>
      <c r="I3" s="12"/>
      <c r="J3" s="12"/>
      <c r="K3" s="12"/>
      <c r="L3" s="12"/>
      <c r="M3" s="13"/>
      <c r="O3" s="11" t="s">
        <v>41</v>
      </c>
      <c r="P3" s="20">
        <v>3</v>
      </c>
      <c r="Q3" s="20">
        <v>1472400</v>
      </c>
      <c r="R3" s="21">
        <v>1944000</v>
      </c>
    </row>
    <row r="4" spans="1:23" x14ac:dyDescent="0.25">
      <c r="A4" s="11" t="s">
        <v>30</v>
      </c>
      <c r="B4" s="12">
        <f>SUM(D4:M4)</f>
        <v>529</v>
      </c>
      <c r="C4" s="18">
        <v>7200</v>
      </c>
      <c r="D4" s="12">
        <v>184</v>
      </c>
      <c r="E4" s="12">
        <v>175</v>
      </c>
      <c r="F4" s="12">
        <v>170</v>
      </c>
      <c r="G4" s="12"/>
      <c r="H4" s="12"/>
      <c r="I4" s="12"/>
      <c r="J4" s="12"/>
      <c r="K4" s="12"/>
      <c r="L4" s="12"/>
      <c r="M4" s="13"/>
      <c r="O4" s="11" t="s">
        <v>42</v>
      </c>
      <c r="P4" s="20">
        <v>6</v>
      </c>
      <c r="Q4" s="20">
        <v>3808800</v>
      </c>
      <c r="R4" s="21">
        <v>3888000</v>
      </c>
    </row>
    <row r="5" spans="1:23" x14ac:dyDescent="0.25">
      <c r="A5" s="11" t="s">
        <v>31</v>
      </c>
      <c r="B5" s="12">
        <f>SUM(D5:M5)</f>
        <v>500</v>
      </c>
      <c r="C5" s="18">
        <v>39600</v>
      </c>
      <c r="D5" s="12">
        <v>175</v>
      </c>
      <c r="E5" s="12">
        <v>170</v>
      </c>
      <c r="F5" s="12">
        <v>155</v>
      </c>
      <c r="G5" s="12"/>
      <c r="H5" s="12"/>
      <c r="I5" s="12"/>
      <c r="J5" s="12"/>
      <c r="K5" s="12"/>
      <c r="L5" s="12"/>
      <c r="M5" s="13"/>
      <c r="O5" s="11" t="s">
        <v>35</v>
      </c>
      <c r="P5" s="20">
        <v>33</v>
      </c>
      <c r="Q5" s="20">
        <v>19800000</v>
      </c>
      <c r="R5" s="21">
        <v>21384000</v>
      </c>
    </row>
    <row r="6" spans="1:23" x14ac:dyDescent="0.25">
      <c r="A6" s="11" t="s">
        <v>36</v>
      </c>
      <c r="B6" s="12">
        <f>SUM(D6:M6)</f>
        <v>520</v>
      </c>
      <c r="C6" s="18">
        <v>1200</v>
      </c>
      <c r="D6" s="12">
        <v>175</v>
      </c>
      <c r="E6" s="12">
        <v>175</v>
      </c>
      <c r="F6" s="12">
        <v>170</v>
      </c>
      <c r="G6" s="12"/>
      <c r="H6" s="12"/>
      <c r="I6" s="12"/>
      <c r="J6" s="12"/>
      <c r="K6" s="12"/>
      <c r="L6" s="12"/>
      <c r="M6" s="13"/>
      <c r="O6" s="11" t="s">
        <v>43</v>
      </c>
      <c r="P6" s="20">
        <v>1</v>
      </c>
      <c r="Q6" s="20">
        <v>624000</v>
      </c>
      <c r="R6" s="21">
        <v>648000</v>
      </c>
    </row>
    <row r="7" spans="1:23" x14ac:dyDescent="0.25">
      <c r="A7" s="11" t="s">
        <v>38</v>
      </c>
      <c r="B7" s="12">
        <f>SUM(D7:M7)</f>
        <v>525</v>
      </c>
      <c r="C7" s="18">
        <v>2400</v>
      </c>
      <c r="D7" s="12">
        <v>175</v>
      </c>
      <c r="E7" s="12">
        <v>175</v>
      </c>
      <c r="F7" s="12">
        <v>175</v>
      </c>
      <c r="G7" s="12"/>
      <c r="H7" s="12"/>
      <c r="I7" s="12"/>
      <c r="J7" s="12"/>
      <c r="K7" s="12"/>
      <c r="L7" s="12"/>
      <c r="M7" s="13"/>
      <c r="O7" s="11" t="s">
        <v>37</v>
      </c>
      <c r="P7" s="20">
        <v>2</v>
      </c>
      <c r="Q7" s="20">
        <v>1260000</v>
      </c>
      <c r="R7" s="21">
        <v>1296000</v>
      </c>
    </row>
    <row r="8" spans="1:23" x14ac:dyDescent="0.25">
      <c r="A8" s="14" t="s">
        <v>44</v>
      </c>
      <c r="B8" s="15">
        <f>SUM(D8:M8)</f>
        <v>175</v>
      </c>
      <c r="C8" s="19">
        <v>1200</v>
      </c>
      <c r="D8" s="15">
        <v>175</v>
      </c>
      <c r="E8" s="15"/>
      <c r="F8" s="15"/>
      <c r="G8" s="15"/>
      <c r="H8" s="15"/>
      <c r="I8" s="15"/>
      <c r="J8" s="15"/>
      <c r="K8" s="15"/>
      <c r="L8" s="15"/>
      <c r="M8" s="16"/>
      <c r="O8" s="11" t="s">
        <v>39</v>
      </c>
      <c r="P8" s="20">
        <v>1</v>
      </c>
      <c r="Q8" s="20">
        <v>210000</v>
      </c>
      <c r="R8" s="21">
        <v>648000</v>
      </c>
    </row>
    <row r="9" spans="1:23" x14ac:dyDescent="0.25">
      <c r="O9" s="8" t="s">
        <v>45</v>
      </c>
      <c r="P9" s="22">
        <f>SUM(P2:P8)</f>
        <v>53</v>
      </c>
      <c r="Q9" s="22">
        <f>SUM(Q2:Q8)</f>
        <v>30736800</v>
      </c>
      <c r="R9" s="22">
        <f>SUM(R2:R8)</f>
        <v>34344000</v>
      </c>
    </row>
    <row r="10" spans="1:23" x14ac:dyDescent="0.25">
      <c r="O10" t="s">
        <v>46</v>
      </c>
      <c r="P10" s="23"/>
      <c r="Q10" s="23" t="s">
        <v>32</v>
      </c>
      <c r="R10" s="23">
        <v>3607200</v>
      </c>
    </row>
    <row r="11" spans="1:23" x14ac:dyDescent="0.25">
      <c r="P11" s="23"/>
      <c r="Q11" s="23" t="s">
        <v>33</v>
      </c>
      <c r="R11" s="23" t="s">
        <v>47</v>
      </c>
    </row>
    <row r="13" spans="1:23" x14ac:dyDescent="0.25">
      <c r="O13" s="8" t="s">
        <v>22</v>
      </c>
      <c r="P13" s="9" t="s">
        <v>25</v>
      </c>
      <c r="Q13" s="9" t="s">
        <v>24</v>
      </c>
      <c r="R13" s="9" t="s">
        <v>23</v>
      </c>
    </row>
    <row r="14" spans="1:23" x14ac:dyDescent="0.25">
      <c r="A14" s="11" t="s">
        <v>28</v>
      </c>
      <c r="B14" s="12">
        <f>SUM(D14:M14)</f>
        <v>535</v>
      </c>
      <c r="C14" s="17">
        <v>12000</v>
      </c>
      <c r="D14" s="12">
        <v>225</v>
      </c>
      <c r="E14" s="12">
        <v>155</v>
      </c>
      <c r="F14" s="12">
        <v>155</v>
      </c>
      <c r="O14" s="26">
        <f>Q14/R14</f>
        <v>0.9907407407407407</v>
      </c>
      <c r="P14" s="20">
        <f>C14/LONG_ROL</f>
        <v>10</v>
      </c>
      <c r="Q14" s="20">
        <f>C14*B14</f>
        <v>6420000</v>
      </c>
      <c r="R14" s="21">
        <f>C14*LARG_ROL</f>
        <v>6480000</v>
      </c>
    </row>
    <row r="15" spans="1:23" x14ac:dyDescent="0.25">
      <c r="A15" s="11" t="s">
        <v>29</v>
      </c>
      <c r="B15" s="12">
        <f>SUM(D15:M15)</f>
        <v>529</v>
      </c>
      <c r="C15" s="18">
        <v>8400</v>
      </c>
      <c r="D15" s="12">
        <v>199</v>
      </c>
      <c r="E15" s="12">
        <v>175</v>
      </c>
      <c r="F15" s="12">
        <v>155</v>
      </c>
      <c r="O15" s="26">
        <f t="shared" ref="O15:O20" si="0">Q15/R15</f>
        <v>0.97962962962962963</v>
      </c>
      <c r="P15" s="20">
        <f>C15/LONG_ROL</f>
        <v>7</v>
      </c>
      <c r="Q15" s="20">
        <f t="shared" ref="Q15:Q19" si="1">C15*B15</f>
        <v>4443600</v>
      </c>
      <c r="R15" s="21">
        <f>C15*LARG_ROL</f>
        <v>4536000</v>
      </c>
    </row>
    <row r="16" spans="1:23" x14ac:dyDescent="0.25">
      <c r="A16" s="11" t="s">
        <v>30</v>
      </c>
      <c r="B16" s="12">
        <f>SUM(D16:M16)</f>
        <v>514</v>
      </c>
      <c r="C16" s="18">
        <v>10800</v>
      </c>
      <c r="D16" s="12">
        <v>184</v>
      </c>
      <c r="E16" s="12">
        <v>175</v>
      </c>
      <c r="F16" s="12">
        <v>155</v>
      </c>
      <c r="O16" s="26">
        <f t="shared" si="0"/>
        <v>0.95185185185185184</v>
      </c>
      <c r="P16" s="20">
        <f>C16/LONG_ROL</f>
        <v>9</v>
      </c>
      <c r="Q16" s="20">
        <f t="shared" si="1"/>
        <v>5551200</v>
      </c>
      <c r="R16" s="21">
        <f>C16*LARG_ROL</f>
        <v>5832000</v>
      </c>
    </row>
    <row r="17" spans="1:18" x14ac:dyDescent="0.25">
      <c r="A17" s="11" t="s">
        <v>31</v>
      </c>
      <c r="B17" s="12">
        <f>SUM(D17:M17)</f>
        <v>505</v>
      </c>
      <c r="C17" s="18">
        <v>8400</v>
      </c>
      <c r="D17" s="25">
        <v>175</v>
      </c>
      <c r="E17" s="25">
        <v>175</v>
      </c>
      <c r="F17" s="25">
        <v>155</v>
      </c>
      <c r="O17" s="26">
        <f t="shared" si="0"/>
        <v>0.93518518518518523</v>
      </c>
      <c r="P17" s="20">
        <f>C17/LONG_ROL</f>
        <v>7</v>
      </c>
      <c r="Q17" s="20">
        <f t="shared" si="1"/>
        <v>4242000</v>
      </c>
      <c r="R17" s="21">
        <f>C17*LARG_ROL</f>
        <v>4536000</v>
      </c>
    </row>
    <row r="18" spans="1:18" x14ac:dyDescent="0.25">
      <c r="A18" s="11" t="s">
        <v>36</v>
      </c>
      <c r="B18" s="12">
        <f>SUM(D18:M18)</f>
        <v>525</v>
      </c>
      <c r="C18" s="18">
        <v>7200</v>
      </c>
      <c r="D18" s="25">
        <v>175</v>
      </c>
      <c r="E18" s="25">
        <v>175</v>
      </c>
      <c r="F18" s="25">
        <v>175</v>
      </c>
      <c r="O18" s="26">
        <f t="shared" si="0"/>
        <v>0.97222222222222221</v>
      </c>
      <c r="P18" s="20">
        <f>C18/LONG_ROL</f>
        <v>6</v>
      </c>
      <c r="Q18" s="20">
        <f t="shared" si="1"/>
        <v>3780000</v>
      </c>
      <c r="R18" s="21">
        <f>C18*LARG_ROL</f>
        <v>3888000</v>
      </c>
    </row>
    <row r="19" spans="1:18" x14ac:dyDescent="0.25">
      <c r="A19" s="11" t="s">
        <v>38</v>
      </c>
      <c r="B19" s="12">
        <f>SUM(D19:M19)</f>
        <v>510</v>
      </c>
      <c r="C19" s="18">
        <v>16800</v>
      </c>
      <c r="D19" s="25">
        <v>170</v>
      </c>
      <c r="E19" s="25">
        <v>170</v>
      </c>
      <c r="F19" s="25">
        <v>170</v>
      </c>
      <c r="O19" s="26">
        <f t="shared" si="0"/>
        <v>0.94444444444444442</v>
      </c>
      <c r="P19" s="20">
        <f>C19/LONG_ROL</f>
        <v>14</v>
      </c>
      <c r="Q19" s="20">
        <f t="shared" si="1"/>
        <v>8568000</v>
      </c>
      <c r="R19" s="21">
        <f>C19*LARG_ROL</f>
        <v>9072000</v>
      </c>
    </row>
    <row r="20" spans="1:18" x14ac:dyDescent="0.25">
      <c r="A20" s="11" t="s">
        <v>44</v>
      </c>
      <c r="B20" s="15">
        <f>SUM(D20:M20)</f>
        <v>0</v>
      </c>
      <c r="C20" s="19"/>
      <c r="D20" s="15"/>
      <c r="E20" s="15"/>
      <c r="F20" s="15"/>
      <c r="O20" s="26"/>
      <c r="P20" s="20"/>
      <c r="Q20" s="20"/>
      <c r="R20" s="21"/>
    </row>
    <row r="21" spans="1:18" x14ac:dyDescent="0.25">
      <c r="O21" s="27">
        <f>Q21/R21</f>
        <v>0.96100628930817611</v>
      </c>
      <c r="P21" s="22">
        <f>SUM(P14:P20)</f>
        <v>53</v>
      </c>
      <c r="Q21" s="22">
        <f>SUM(Q14:Q20)</f>
        <v>33004800</v>
      </c>
      <c r="R21" s="22">
        <f>SUM(R14:R20)</f>
        <v>34344000</v>
      </c>
    </row>
    <row r="22" spans="1:18" x14ac:dyDescent="0.25">
      <c r="O22" s="28">
        <f>1-O21</f>
        <v>3.8993710691823891E-2</v>
      </c>
      <c r="P22" s="23"/>
      <c r="Q22" s="23" t="s">
        <v>32</v>
      </c>
      <c r="R22" s="23">
        <f>R21-Q21</f>
        <v>1339200</v>
      </c>
    </row>
    <row r="23" spans="1:18" x14ac:dyDescent="0.25">
      <c r="P23" s="23"/>
      <c r="Q23" s="23" t="s">
        <v>33</v>
      </c>
      <c r="R23" s="23" t="s">
        <v>47</v>
      </c>
    </row>
  </sheetData>
  <autoFilter ref="A1:M8">
    <sortState ref="A2:M8">
      <sortCondition descending="1" ref="B1:B8"/>
    </sortState>
  </autoFilter>
  <phoneticPr fontId="3" type="noConversion"/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/>
  <dimension ref="A1:U90"/>
  <sheetViews>
    <sheetView workbookViewId="0">
      <selection activeCell="G28" sqref="G28"/>
    </sheetView>
  </sheetViews>
  <sheetFormatPr baseColWidth="10" defaultRowHeight="15" x14ac:dyDescent="0.25"/>
  <cols>
    <col min="1" max="9" width="11.5703125" customWidth="1"/>
    <col min="10" max="10" width="3" bestFit="1" customWidth="1"/>
    <col min="11" max="11" width="2" bestFit="1" customWidth="1"/>
    <col min="12" max="12" width="4" bestFit="1" customWidth="1"/>
    <col min="13" max="13" width="6" bestFit="1" customWidth="1"/>
    <col min="14" max="14" width="2" bestFit="1" customWidth="1"/>
    <col min="15" max="15" width="3" bestFit="1" customWidth="1"/>
    <col min="16" max="17" width="2" bestFit="1" customWidth="1"/>
    <col min="18" max="18" width="3" bestFit="1" customWidth="1"/>
    <col min="19" max="52" width="2" bestFit="1" customWidth="1"/>
  </cols>
  <sheetData>
    <row r="1" spans="1:21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27</v>
      </c>
      <c r="I1" t="s">
        <v>8</v>
      </c>
    </row>
    <row r="2" spans="1:21" x14ac:dyDescent="0.25">
      <c r="A2">
        <v>540</v>
      </c>
      <c r="B2">
        <v>142220</v>
      </c>
      <c r="C2">
        <v>139855</v>
      </c>
      <c r="D2">
        <v>225</v>
      </c>
      <c r="E2" t="s">
        <v>34</v>
      </c>
      <c r="F2">
        <v>1200</v>
      </c>
      <c r="G2">
        <v>25475</v>
      </c>
      <c r="H2">
        <v>11322</v>
      </c>
      <c r="J2">
        <v>10</v>
      </c>
      <c r="K2">
        <f>IF($N2=0,0,COUNTIF($N$2:$N$7,$N2))</f>
        <v>0</v>
      </c>
      <c r="L2">
        <v>225</v>
      </c>
      <c r="M2">
        <v>11322</v>
      </c>
      <c r="N2" s="5">
        <v>0</v>
      </c>
      <c r="O2">
        <v>7</v>
      </c>
      <c r="P2">
        <v>3</v>
      </c>
      <c r="Q2" t="s">
        <v>21</v>
      </c>
      <c r="R2" t="s">
        <v>21</v>
      </c>
      <c r="S2" t="s">
        <v>21</v>
      </c>
      <c r="T2" t="s">
        <v>21</v>
      </c>
      <c r="U2" t="s">
        <v>21</v>
      </c>
    </row>
    <row r="3" spans="1:21" x14ac:dyDescent="0.25">
      <c r="A3">
        <v>540</v>
      </c>
      <c r="B3">
        <v>142220</v>
      </c>
      <c r="C3">
        <v>145088</v>
      </c>
      <c r="D3">
        <v>199</v>
      </c>
      <c r="E3" t="s">
        <v>34</v>
      </c>
      <c r="F3">
        <v>1200</v>
      </c>
      <c r="G3">
        <v>16716</v>
      </c>
      <c r="H3">
        <v>8400</v>
      </c>
      <c r="J3">
        <v>7</v>
      </c>
      <c r="K3">
        <f>IF($N3=0,0,COUNTIF($N$2:$N$7,$N3))</f>
        <v>0</v>
      </c>
      <c r="L3">
        <v>199</v>
      </c>
      <c r="M3">
        <v>8400</v>
      </c>
      <c r="N3" s="6">
        <v>0</v>
      </c>
      <c r="O3">
        <v>7</v>
      </c>
      <c r="P3" t="s">
        <v>21</v>
      </c>
      <c r="Q3" t="s">
        <v>21</v>
      </c>
      <c r="R3" t="s">
        <v>21</v>
      </c>
      <c r="S3" t="s">
        <v>21</v>
      </c>
      <c r="T3" t="s">
        <v>21</v>
      </c>
      <c r="U3" t="s">
        <v>21</v>
      </c>
    </row>
    <row r="4" spans="1:21" x14ac:dyDescent="0.25">
      <c r="A4">
        <v>540</v>
      </c>
      <c r="B4">
        <v>142220</v>
      </c>
      <c r="C4">
        <v>149770</v>
      </c>
      <c r="D4">
        <v>184</v>
      </c>
      <c r="E4" t="s">
        <v>34</v>
      </c>
      <c r="F4">
        <v>1200</v>
      </c>
      <c r="G4">
        <v>19872</v>
      </c>
      <c r="H4">
        <v>10800</v>
      </c>
      <c r="J4">
        <v>9</v>
      </c>
      <c r="K4">
        <f>IF($N4=0,0,COUNTIF($N$2:$N$7,$N4))</f>
        <v>0</v>
      </c>
      <c r="L4">
        <v>184</v>
      </c>
      <c r="M4">
        <v>10800</v>
      </c>
      <c r="N4" s="6">
        <v>0</v>
      </c>
      <c r="O4" t="s">
        <v>21</v>
      </c>
      <c r="P4">
        <v>3</v>
      </c>
      <c r="Q4">
        <v>6</v>
      </c>
      <c r="R4" t="s">
        <v>21</v>
      </c>
      <c r="S4" t="s">
        <v>21</v>
      </c>
      <c r="T4" t="s">
        <v>21</v>
      </c>
      <c r="U4" t="s">
        <v>21</v>
      </c>
    </row>
    <row r="5" spans="1:21" x14ac:dyDescent="0.25">
      <c r="A5">
        <v>540</v>
      </c>
      <c r="B5">
        <v>142220</v>
      </c>
      <c r="C5">
        <v>142320</v>
      </c>
      <c r="D5">
        <v>175</v>
      </c>
      <c r="E5" t="s">
        <v>34</v>
      </c>
      <c r="F5">
        <v>1200</v>
      </c>
      <c r="G5">
        <v>100800</v>
      </c>
      <c r="H5">
        <v>57600</v>
      </c>
      <c r="J5">
        <v>48</v>
      </c>
      <c r="K5">
        <f>IF($N5=0,0,COUNTIF($N$2:$N$7,$N5))</f>
        <v>0</v>
      </c>
      <c r="L5">
        <v>175</v>
      </c>
      <c r="M5">
        <v>57600</v>
      </c>
      <c r="N5" s="6">
        <v>0</v>
      </c>
      <c r="O5" t="s">
        <v>21</v>
      </c>
      <c r="P5" t="s">
        <v>21</v>
      </c>
      <c r="Q5">
        <v>6</v>
      </c>
      <c r="R5">
        <v>33</v>
      </c>
      <c r="S5" s="4">
        <v>1</v>
      </c>
      <c r="T5" s="24">
        <v>2</v>
      </c>
      <c r="U5">
        <v>1</v>
      </c>
    </row>
    <row r="6" spans="1:21" ht="15" customHeight="1" x14ac:dyDescent="0.25">
      <c r="A6">
        <v>540</v>
      </c>
      <c r="B6">
        <v>142220</v>
      </c>
      <c r="C6">
        <v>139853</v>
      </c>
      <c r="D6">
        <v>170</v>
      </c>
      <c r="E6" t="s">
        <v>34</v>
      </c>
      <c r="F6">
        <v>1200</v>
      </c>
      <c r="G6">
        <v>81600</v>
      </c>
      <c r="H6">
        <v>48000</v>
      </c>
      <c r="J6">
        <v>40</v>
      </c>
      <c r="K6">
        <f>IF($N6=0,0,COUNTIF($N$2:$N$7,$N6))</f>
        <v>0</v>
      </c>
      <c r="L6">
        <v>170</v>
      </c>
      <c r="M6">
        <v>48000</v>
      </c>
      <c r="N6" s="6">
        <v>0</v>
      </c>
      <c r="O6" t="s">
        <v>21</v>
      </c>
      <c r="P6" t="s">
        <v>21</v>
      </c>
      <c r="Q6">
        <v>6</v>
      </c>
      <c r="R6">
        <v>33</v>
      </c>
      <c r="S6">
        <v>1</v>
      </c>
      <c r="T6" t="s">
        <v>21</v>
      </c>
      <c r="U6" t="s">
        <v>21</v>
      </c>
    </row>
    <row r="7" spans="1:21" ht="15" customHeight="1" x14ac:dyDescent="0.25">
      <c r="A7">
        <v>540</v>
      </c>
      <c r="B7">
        <v>142220</v>
      </c>
      <c r="C7">
        <v>139852</v>
      </c>
      <c r="D7">
        <v>155</v>
      </c>
      <c r="E7" t="s">
        <v>34</v>
      </c>
      <c r="F7">
        <v>1200</v>
      </c>
      <c r="G7">
        <v>60099</v>
      </c>
      <c r="H7">
        <v>38774</v>
      </c>
      <c r="J7">
        <v>33</v>
      </c>
      <c r="K7">
        <f>IF($N7=0,0,COUNTIF($N$2:$N$7,$N7))</f>
        <v>0</v>
      </c>
      <c r="L7">
        <v>155</v>
      </c>
      <c r="M7">
        <v>38774</v>
      </c>
      <c r="N7" s="6">
        <v>0</v>
      </c>
      <c r="O7" t="s">
        <v>21</v>
      </c>
      <c r="P7" t="s">
        <v>21</v>
      </c>
      <c r="Q7" t="s">
        <v>21</v>
      </c>
      <c r="R7">
        <v>33</v>
      </c>
      <c r="S7" t="s">
        <v>21</v>
      </c>
      <c r="T7" t="s">
        <v>21</v>
      </c>
      <c r="U7" t="s">
        <v>21</v>
      </c>
    </row>
    <row r="8" spans="1:21" ht="15" customHeight="1" x14ac:dyDescent="0.25">
      <c r="J8">
        <v>0</v>
      </c>
      <c r="N8" s="7">
        <v>0</v>
      </c>
      <c r="O8" t="s">
        <v>21</v>
      </c>
      <c r="P8" t="s">
        <v>21</v>
      </c>
      <c r="Q8" t="s">
        <v>21</v>
      </c>
      <c r="R8" t="s">
        <v>21</v>
      </c>
      <c r="S8" t="s">
        <v>21</v>
      </c>
      <c r="T8" t="s">
        <v>21</v>
      </c>
      <c r="U8" t="s">
        <v>21</v>
      </c>
    </row>
    <row r="9" spans="1:21" ht="15" customHeight="1" x14ac:dyDescent="0.25">
      <c r="N9">
        <f>SUM(N2:N7)</f>
        <v>0</v>
      </c>
      <c r="O9">
        <v>7</v>
      </c>
      <c r="P9">
        <v>3</v>
      </c>
      <c r="Q9">
        <v>6</v>
      </c>
      <c r="R9">
        <v>33</v>
      </c>
      <c r="S9">
        <v>1</v>
      </c>
      <c r="T9">
        <v>2</v>
      </c>
      <c r="U9">
        <v>1</v>
      </c>
    </row>
    <row r="10" spans="1:21" ht="15" customHeight="1" x14ac:dyDescent="0.25">
      <c r="O10">
        <f>SUM(O9:Z9)</f>
        <v>53</v>
      </c>
    </row>
    <row r="11" spans="1:21" ht="15" customHeight="1" x14ac:dyDescent="0.25"/>
    <row r="12" spans="1:21" ht="15" customHeight="1" x14ac:dyDescent="0.25"/>
    <row r="13" spans="1:21" ht="15" customHeight="1" x14ac:dyDescent="0.25"/>
    <row r="14" spans="1:21" ht="15" customHeight="1" x14ac:dyDescent="0.25"/>
    <row r="15" spans="1:21" ht="15" customHeight="1" x14ac:dyDescent="0.25"/>
    <row r="16" spans="1:21" ht="15" customHeight="1" x14ac:dyDescent="0.25"/>
    <row r="17" ht="15" customHeight="1" x14ac:dyDescent="0.25"/>
    <row r="18" ht="15" customHeight="1" x14ac:dyDescent="0.25"/>
    <row r="19" ht="15" customHeight="1" x14ac:dyDescent="0.25"/>
    <row r="20" ht="15" customHeight="1" x14ac:dyDescent="0.25"/>
    <row r="21" ht="15" customHeight="1" x14ac:dyDescent="0.25"/>
    <row r="22" ht="15" customHeight="1" x14ac:dyDescent="0.25"/>
    <row r="23" ht="15" customHeight="1" x14ac:dyDescent="0.25"/>
    <row r="24" ht="15" customHeight="1" x14ac:dyDescent="0.25"/>
    <row r="25" ht="15" customHeight="1" x14ac:dyDescent="0.25"/>
    <row r="26" ht="15" customHeight="1" x14ac:dyDescent="0.25"/>
    <row r="27" ht="15" customHeight="1" x14ac:dyDescent="0.25"/>
    <row r="28" ht="15" customHeight="1" x14ac:dyDescent="0.25"/>
    <row r="29" ht="15" customHeight="1" x14ac:dyDescent="0.25"/>
    <row r="30" ht="15" customHeight="1" x14ac:dyDescent="0.25"/>
    <row r="31" ht="15" customHeight="1" x14ac:dyDescent="0.25"/>
    <row r="32" ht="15" customHeight="1" x14ac:dyDescent="0.25"/>
    <row r="33" ht="15" customHeight="1" x14ac:dyDescent="0.25"/>
    <row r="34" ht="15" customHeight="1" x14ac:dyDescent="0.25"/>
    <row r="35" ht="15" customHeight="1" x14ac:dyDescent="0.25"/>
    <row r="36" ht="15" customHeight="1" x14ac:dyDescent="0.25"/>
    <row r="37" ht="15" customHeight="1" x14ac:dyDescent="0.25"/>
    <row r="38" ht="15" customHeight="1" x14ac:dyDescent="0.25"/>
    <row r="39" ht="15" customHeight="1" x14ac:dyDescent="0.25"/>
    <row r="40" ht="15" customHeight="1" x14ac:dyDescent="0.25"/>
    <row r="41" ht="15" customHeight="1" x14ac:dyDescent="0.25"/>
    <row r="42" ht="15" customHeight="1" x14ac:dyDescent="0.25"/>
    <row r="43" ht="15" customHeight="1" x14ac:dyDescent="0.25"/>
    <row r="44" ht="15" customHeight="1" x14ac:dyDescent="0.25"/>
    <row r="45" ht="15" customHeight="1" x14ac:dyDescent="0.25"/>
    <row r="46" ht="15" customHeight="1" x14ac:dyDescent="0.25"/>
    <row r="47" ht="15" customHeight="1" x14ac:dyDescent="0.25"/>
    <row r="48" ht="15" customHeight="1" x14ac:dyDescent="0.25"/>
    <row r="49" ht="15" customHeight="1" x14ac:dyDescent="0.25"/>
    <row r="50" ht="15" customHeight="1" x14ac:dyDescent="0.25"/>
    <row r="51" ht="15" customHeight="1" x14ac:dyDescent="0.25"/>
    <row r="52" ht="15" customHeight="1" x14ac:dyDescent="0.25"/>
    <row r="53" ht="15" customHeight="1" x14ac:dyDescent="0.25"/>
    <row r="54" ht="15" customHeight="1" x14ac:dyDescent="0.25"/>
    <row r="55" ht="15" customHeight="1" x14ac:dyDescent="0.25"/>
    <row r="56" ht="15" customHeight="1" x14ac:dyDescent="0.25"/>
    <row r="57" ht="15" customHeight="1" x14ac:dyDescent="0.25"/>
    <row r="58" ht="15" customHeight="1" x14ac:dyDescent="0.25"/>
    <row r="59" ht="15" customHeight="1" x14ac:dyDescent="0.25"/>
    <row r="60" ht="15" customHeight="1" x14ac:dyDescent="0.25"/>
    <row r="61" ht="15" customHeight="1" x14ac:dyDescent="0.25"/>
    <row r="62" ht="15" customHeight="1" x14ac:dyDescent="0.25"/>
    <row r="63" ht="15" customHeight="1" x14ac:dyDescent="0.25"/>
    <row r="64" ht="15" customHeight="1" x14ac:dyDescent="0.25"/>
    <row r="65" ht="15" customHeight="1" x14ac:dyDescent="0.25"/>
    <row r="66" ht="15" customHeight="1" x14ac:dyDescent="0.25"/>
    <row r="67" ht="15" customHeight="1" x14ac:dyDescent="0.25"/>
    <row r="68" ht="15" customHeight="1" x14ac:dyDescent="0.25"/>
    <row r="69" ht="15" customHeight="1" x14ac:dyDescent="0.25"/>
    <row r="70" ht="15" customHeight="1" x14ac:dyDescent="0.25"/>
    <row r="71" ht="15" customHeight="1" x14ac:dyDescent="0.25"/>
    <row r="72" ht="15" customHeight="1" x14ac:dyDescent="0.25"/>
    <row r="73" ht="15" customHeight="1" x14ac:dyDescent="0.25"/>
    <row r="74" ht="15" customHeight="1" x14ac:dyDescent="0.25"/>
    <row r="75" ht="15" customHeight="1" x14ac:dyDescent="0.25"/>
    <row r="76" ht="15" customHeight="1" x14ac:dyDescent="0.25"/>
    <row r="77" ht="15" customHeight="1" x14ac:dyDescent="0.25"/>
    <row r="78" ht="15" customHeight="1" x14ac:dyDescent="0.25"/>
    <row r="79" ht="15" customHeight="1" x14ac:dyDescent="0.25"/>
    <row r="80" ht="15" customHeight="1" x14ac:dyDescent="0.25"/>
    <row r="81" ht="15" customHeight="1" x14ac:dyDescent="0.25"/>
    <row r="82" ht="15" customHeight="1" x14ac:dyDescent="0.25"/>
    <row r="83" ht="15" customHeight="1" x14ac:dyDescent="0.25"/>
    <row r="84" ht="15" customHeight="1" x14ac:dyDescent="0.25"/>
    <row r="85" ht="15" customHeight="1" x14ac:dyDescent="0.25"/>
    <row r="86" ht="15" customHeight="1" x14ac:dyDescent="0.25"/>
    <row r="87" ht="15" customHeight="1" x14ac:dyDescent="0.25"/>
    <row r="88" ht="15" customHeight="1" x14ac:dyDescent="0.25"/>
    <row r="89" ht="15" customHeight="1" x14ac:dyDescent="0.25"/>
    <row r="90" ht="15" customHeight="1" x14ac:dyDescent="0.25"/>
  </sheetData>
  <sortState ref="J3:U8">
    <sortCondition descending="1" ref="L2"/>
  </sortState>
  <phoneticPr fontId="3" type="noConversion"/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5122" r:id="rId4" name="cmdOK">
          <controlPr defaultSize="0" autoLine="0" r:id="rId5">
            <anchor>
              <from>
                <xdr:col>0</xdr:col>
                <xdr:colOff>161925</xdr:colOff>
                <xdr:row>1</xdr:row>
                <xdr:rowOff>66675</xdr:rowOff>
              </from>
              <to>
                <xdr:col>0</xdr:col>
                <xdr:colOff>419100</xdr:colOff>
                <xdr:row>2</xdr:row>
                <xdr:rowOff>114300</xdr:rowOff>
              </to>
            </anchor>
          </controlPr>
        </control>
      </mc:Choice>
      <mc:Fallback>
        <control shapeId="5122" r:id="rId4" name="cmdOK"/>
      </mc:Fallback>
    </mc:AlternateContent>
    <mc:AlternateContent xmlns:mc="http://schemas.openxmlformats.org/markup-compatibility/2006">
      <mc:Choice Requires="x14">
        <control shapeId="5123" r:id="rId6" name="Button 3">
          <controlPr defaultSize="0" print="0" autoFill="0" autoPict="0" macro="[0]!RassemblerParNumeroArticle">
            <anchor moveWithCells="1" sizeWithCells="1">
              <from>
                <xdr:col>0</xdr:col>
                <xdr:colOff>171450</xdr:colOff>
                <xdr:row>3</xdr:row>
                <xdr:rowOff>38100</xdr:rowOff>
              </from>
              <to>
                <xdr:col>0</xdr:col>
                <xdr:colOff>409575</xdr:colOff>
                <xdr:row>4</xdr:row>
                <xdr:rowOff>76200</xdr:rowOff>
              </to>
            </anchor>
          </controlPr>
        </control>
      </mc:Choice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>
      <selection activeCell="A2" sqref="A2:XFD34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4</vt:i4>
      </vt:variant>
    </vt:vector>
  </HeadingPairs>
  <TitlesOfParts>
    <vt:vector size="7" baseType="lpstr">
      <vt:lpstr>Séquence</vt:lpstr>
      <vt:lpstr>Résultats Regroupés</vt:lpstr>
      <vt:lpstr>Feuil1</vt:lpstr>
      <vt:lpstr>CHECK</vt:lpstr>
      <vt:lpstr>LARG_ROL</vt:lpstr>
      <vt:lpstr>LONG_ROL</vt:lpstr>
      <vt:lpstr>ROL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Olivier Dilé</dc:creator>
  <cp:lastModifiedBy>Olivier Dilé</cp:lastModifiedBy>
  <cp:lastPrinted>2025-01-03T09:13:22Z</cp:lastPrinted>
  <dcterms:created xsi:type="dcterms:W3CDTF">2022-10-13T13:34:20Z</dcterms:created>
  <dcterms:modified xsi:type="dcterms:W3CDTF">2025-01-29T08:39:46Z</dcterms:modified>
</cp:coreProperties>
</file>